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68.xml" ContentType="application/vnd.openxmlformats-officedocument.drawingml.chart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21" documentId="8_{068EBD0C-EDBF-436E-99D9-2AFCD0F6B567}" xr6:coauthVersionLast="47" xr6:coauthVersionMax="47" xr10:uidLastSave="{5423F3AF-5379-48B5-80BE-9804E3A631C4}"/>
  <bookViews>
    <workbookView xWindow="-120" yWindow="-120" windowWidth="29040" windowHeight="15720" xr2:uid="{C3481F27-DF1E-439B-87FC-C88179D1AE6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08" i="50"/>
  <c r="N108" i="50"/>
  <c r="O107" i="50"/>
  <c r="N107" i="50"/>
  <c r="O106" i="50"/>
  <c r="N106" i="50"/>
  <c r="O105" i="50"/>
  <c r="N105" i="50"/>
  <c r="O104" i="50"/>
  <c r="N104" i="50"/>
  <c r="O103" i="50"/>
  <c r="N103" i="50"/>
  <c r="O102" i="50"/>
  <c r="N102" i="50"/>
  <c r="O101" i="50"/>
  <c r="N101" i="50"/>
  <c r="O100" i="50"/>
  <c r="N100" i="50"/>
  <c r="O99" i="50"/>
  <c r="N99" i="50"/>
  <c r="O98" i="50"/>
  <c r="N98" i="50"/>
  <c r="O97" i="50"/>
  <c r="N97" i="50"/>
  <c r="O96" i="50"/>
  <c r="N96" i="50"/>
  <c r="O86" i="50"/>
  <c r="N86" i="50"/>
  <c r="O85" i="50"/>
  <c r="N85" i="50"/>
  <c r="O84" i="50"/>
  <c r="N84" i="50"/>
  <c r="O83" i="50"/>
  <c r="N83" i="50"/>
  <c r="O82" i="50"/>
  <c r="N82" i="50"/>
  <c r="O81" i="50"/>
  <c r="N81" i="50"/>
  <c r="O80" i="50"/>
  <c r="N80" i="50"/>
  <c r="O79" i="50"/>
  <c r="N79" i="50"/>
  <c r="O78" i="50"/>
  <c r="N78" i="50"/>
  <c r="O77" i="50"/>
  <c r="N77" i="50"/>
  <c r="O76" i="50"/>
  <c r="N76" i="50"/>
  <c r="O75" i="50"/>
  <c r="N75" i="50"/>
  <c r="O74" i="50"/>
  <c r="N74" i="50"/>
  <c r="O64" i="50"/>
  <c r="N64" i="50"/>
  <c r="O63" i="50"/>
  <c r="N63" i="50"/>
  <c r="O62" i="50"/>
  <c r="N62" i="50"/>
  <c r="O61" i="50"/>
  <c r="N61" i="50"/>
  <c r="O60" i="50"/>
  <c r="N60" i="50"/>
  <c r="O59" i="50"/>
  <c r="N59" i="50"/>
  <c r="O58" i="50"/>
  <c r="N58" i="50"/>
  <c r="O57" i="50"/>
  <c r="N57" i="50"/>
  <c r="O56" i="50"/>
  <c r="N56" i="50"/>
  <c r="O55" i="50"/>
  <c r="N55" i="50"/>
  <c r="O54" i="50"/>
  <c r="N54" i="50"/>
  <c r="O53" i="50"/>
  <c r="N53" i="50"/>
  <c r="O52" i="50"/>
  <c r="N52" i="50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F96" i="50"/>
  <c r="D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D140" i="49"/>
  <c r="C139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D118" i="49"/>
  <c r="C117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O108" i="48"/>
  <c r="N108" i="48"/>
  <c r="O107" i="48"/>
  <c r="N107" i="48"/>
  <c r="O106" i="48"/>
  <c r="N106" i="48"/>
  <c r="O105" i="48"/>
  <c r="N105" i="48"/>
  <c r="O104" i="48"/>
  <c r="N104" i="48"/>
  <c r="O103" i="48"/>
  <c r="N103" i="48"/>
  <c r="O102" i="48"/>
  <c r="N102" i="48"/>
  <c r="O101" i="48"/>
  <c r="N101" i="48"/>
  <c r="O100" i="48"/>
  <c r="N100" i="48"/>
  <c r="O99" i="48"/>
  <c r="N99" i="48"/>
  <c r="O98" i="48"/>
  <c r="N98" i="48"/>
  <c r="O97" i="48"/>
  <c r="N97" i="48"/>
  <c r="O96" i="48"/>
  <c r="N96" i="48"/>
  <c r="O86" i="48"/>
  <c r="N86" i="48"/>
  <c r="O85" i="48"/>
  <c r="N85" i="48"/>
  <c r="O84" i="48"/>
  <c r="N84" i="48"/>
  <c r="O83" i="48"/>
  <c r="N83" i="48"/>
  <c r="O82" i="48"/>
  <c r="N82" i="48"/>
  <c r="O81" i="48"/>
  <c r="N81" i="48"/>
  <c r="O80" i="48"/>
  <c r="N80" i="48"/>
  <c r="O79" i="48"/>
  <c r="N79" i="48"/>
  <c r="O78" i="48"/>
  <c r="N78" i="48"/>
  <c r="O77" i="48"/>
  <c r="N77" i="48"/>
  <c r="O76" i="48"/>
  <c r="N76" i="48"/>
  <c r="O75" i="48"/>
  <c r="N75" i="48"/>
  <c r="O74" i="48"/>
  <c r="N74" i="48"/>
  <c r="O64" i="48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F96" i="48"/>
  <c r="D96" i="48"/>
  <c r="C95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K135" i="43" l="1"/>
  <c r="H135" i="43"/>
  <c r="T5" i="43"/>
  <c r="J5" i="43"/>
  <c r="H5" i="43"/>
  <c r="F5" i="43"/>
  <c r="K135" i="42"/>
  <c r="G135" i="42"/>
  <c r="R5" i="42"/>
  <c r="M5" i="42"/>
  <c r="P5" i="42"/>
  <c r="J5" i="42"/>
  <c r="S5" i="42"/>
  <c r="O135" i="41"/>
  <c r="L135" i="41"/>
  <c r="K135" i="41"/>
  <c r="I135" i="41"/>
  <c r="H135" i="41"/>
  <c r="G135" i="41"/>
  <c r="P5" i="41"/>
  <c r="L5" i="41"/>
  <c r="I5" i="41"/>
  <c r="H5" i="41"/>
  <c r="F5" i="41"/>
  <c r="O133" i="40"/>
  <c r="P5" i="40"/>
  <c r="N5" i="40"/>
  <c r="H5" i="40"/>
  <c r="F5" i="40"/>
  <c r="O133" i="39"/>
  <c r="N133" i="39"/>
  <c r="L133" i="39"/>
  <c r="G133" i="39"/>
  <c r="N5" i="39"/>
  <c r="F5" i="39"/>
  <c r="O133" i="38"/>
  <c r="N133" i="38"/>
  <c r="K133" i="38"/>
  <c r="M133" i="38"/>
  <c r="I133" i="38"/>
  <c r="G133" i="38"/>
  <c r="L133" i="38"/>
  <c r="T5" i="38"/>
  <c r="N5" i="38"/>
  <c r="M5" i="38"/>
  <c r="L5" i="38"/>
  <c r="O123" i="37"/>
  <c r="I123" i="37"/>
  <c r="H123" i="37"/>
  <c r="G123" i="37"/>
  <c r="T5" i="37"/>
  <c r="S5" i="37"/>
  <c r="R5" i="37"/>
  <c r="Q5" i="37"/>
  <c r="L5" i="37"/>
  <c r="I5" i="37"/>
  <c r="Y29" i="35"/>
  <c r="X29" i="35"/>
  <c r="BB7" i="35"/>
  <c r="AZ7" i="35"/>
  <c r="AY7" i="35"/>
  <c r="AR7" i="35"/>
  <c r="P7" i="35"/>
  <c r="O7" i="35"/>
  <c r="H7" i="35"/>
  <c r="I7" i="35"/>
  <c r="O96" i="33"/>
  <c r="N96" i="33"/>
  <c r="O74" i="33"/>
  <c r="N30" i="33"/>
  <c r="H96" i="31"/>
  <c r="D96" i="31"/>
  <c r="N96" i="31"/>
  <c r="L96" i="31"/>
  <c r="J96" i="31"/>
  <c r="F96" i="31"/>
  <c r="O96" i="31"/>
  <c r="F74" i="31"/>
  <c r="D74" i="31"/>
  <c r="L74" i="31"/>
  <c r="J74" i="31"/>
  <c r="H74" i="31"/>
  <c r="O52" i="31"/>
  <c r="D52" i="31"/>
  <c r="N52" i="31"/>
  <c r="L52" i="31"/>
  <c r="J52" i="31"/>
  <c r="H52" i="31"/>
  <c r="F52" i="31"/>
  <c r="J30" i="31"/>
  <c r="D30" i="31"/>
  <c r="L8" i="31"/>
  <c r="H8" i="31"/>
  <c r="N8" i="31"/>
  <c r="J8" i="31"/>
  <c r="O272" i="30"/>
  <c r="J272" i="30"/>
  <c r="F272" i="30"/>
  <c r="D272" i="30"/>
  <c r="L272" i="30"/>
  <c r="H272" i="30"/>
  <c r="C271" i="30"/>
  <c r="B270" i="30"/>
  <c r="O250" i="30"/>
  <c r="J250" i="30"/>
  <c r="F250" i="30"/>
  <c r="D250" i="30"/>
  <c r="N250" i="30"/>
  <c r="L250" i="30"/>
  <c r="H250" i="30"/>
  <c r="C249" i="30"/>
  <c r="B248" i="30"/>
  <c r="O228" i="30"/>
  <c r="F228" i="30"/>
  <c r="D228" i="30"/>
  <c r="L228" i="30"/>
  <c r="J228" i="30"/>
  <c r="H228" i="30"/>
  <c r="C227" i="30"/>
  <c r="B226" i="30"/>
  <c r="O206" i="30"/>
  <c r="F206" i="30"/>
  <c r="D206" i="30"/>
  <c r="J206" i="30"/>
  <c r="H206" i="30"/>
  <c r="C205" i="30"/>
  <c r="B204" i="30"/>
  <c r="O184" i="30"/>
  <c r="F184" i="30"/>
  <c r="D184" i="30"/>
  <c r="J184" i="30"/>
  <c r="H184" i="30"/>
  <c r="C183" i="30"/>
  <c r="B182" i="30"/>
  <c r="O162" i="30"/>
  <c r="H162" i="30"/>
  <c r="F162" i="30"/>
  <c r="D162" i="30"/>
  <c r="J162" i="30"/>
  <c r="C161" i="30"/>
  <c r="B160" i="30"/>
  <c r="N140" i="30"/>
  <c r="F140" i="30"/>
  <c r="D140" i="30"/>
  <c r="O140" i="30"/>
  <c r="H140" i="30"/>
  <c r="C139" i="30"/>
  <c r="B138" i="30"/>
  <c r="N118" i="30"/>
  <c r="F118" i="30"/>
  <c r="D118" i="30"/>
  <c r="O118" i="30"/>
  <c r="H118" i="30"/>
  <c r="C117" i="30"/>
  <c r="B116" i="30"/>
  <c r="N96" i="30"/>
  <c r="F96" i="30"/>
  <c r="D96" i="30"/>
  <c r="O96" i="30"/>
  <c r="H96" i="30"/>
  <c r="C95" i="30"/>
  <c r="L74" i="30"/>
  <c r="D74" i="30"/>
  <c r="F74" i="30"/>
  <c r="C73" i="30"/>
  <c r="O52" i="30"/>
  <c r="J52" i="30"/>
  <c r="D52" i="30"/>
  <c r="C51" i="30"/>
  <c r="O30" i="30"/>
  <c r="N30" i="30"/>
  <c r="H30" i="30"/>
  <c r="F30" i="30"/>
  <c r="D30" i="30"/>
  <c r="J30" i="30"/>
  <c r="C29" i="30"/>
  <c r="N8" i="30"/>
  <c r="H8" i="30"/>
  <c r="D8" i="30"/>
  <c r="O8" i="30"/>
  <c r="J8" i="30"/>
  <c r="C7" i="30"/>
  <c r="F8" i="30" s="1"/>
  <c r="M6" i="28"/>
  <c r="L6" i="28"/>
  <c r="K6" i="28"/>
  <c r="B4" i="28"/>
  <c r="B3" i="27"/>
  <c r="M6" i="26"/>
  <c r="J6" i="26"/>
  <c r="I6" i="26"/>
  <c r="L6" i="26"/>
  <c r="B4" i="26"/>
  <c r="X7" i="22"/>
  <c r="N7" i="22"/>
  <c r="M7" i="22"/>
  <c r="L7" i="22"/>
  <c r="J7" i="22"/>
  <c r="B4" i="22"/>
  <c r="B5" i="21"/>
  <c r="R7" i="19"/>
  <c r="N7" i="19"/>
  <c r="J7" i="19"/>
  <c r="B4" i="19"/>
  <c r="AB6" i="18"/>
  <c r="AA6" i="18"/>
  <c r="T6" i="18"/>
  <c r="S6" i="18"/>
  <c r="B3" i="18"/>
  <c r="K7" i="17"/>
  <c r="J7" i="17"/>
  <c r="B4" i="17"/>
  <c r="AA7" i="16"/>
  <c r="Z7" i="16"/>
  <c r="Y7" i="16"/>
  <c r="B4" i="16"/>
  <c r="AA7" i="15"/>
  <c r="X7" i="15"/>
  <c r="W7" i="15"/>
  <c r="Z7" i="15"/>
  <c r="B4" i="15"/>
  <c r="B6" i="14"/>
  <c r="X6" i="13"/>
  <c r="M6" i="13"/>
  <c r="K6" i="13"/>
  <c r="I6" i="13"/>
  <c r="B3" i="13"/>
  <c r="J5" i="12"/>
  <c r="S8" i="9"/>
  <c r="P8" i="9"/>
  <c r="M6" i="6"/>
  <c r="K6" i="6"/>
  <c r="J6" i="6"/>
  <c r="B3" i="6"/>
  <c r="B3" i="5"/>
  <c r="K152" i="3"/>
  <c r="J152" i="3"/>
  <c r="K79" i="3"/>
  <c r="J79" i="3"/>
  <c r="L6" i="3"/>
  <c r="K6" i="3"/>
  <c r="J6" i="3"/>
  <c r="N6" i="3"/>
  <c r="M6" i="3"/>
  <c r="N56" i="2"/>
  <c r="M56" i="2"/>
  <c r="L6" i="2"/>
  <c r="K6" i="2"/>
  <c r="J6" i="2"/>
  <c r="B39" i="1"/>
  <c r="B38" i="1"/>
  <c r="B37" i="1"/>
  <c r="M2" i="1"/>
  <c r="H60" i="31"/>
  <c r="H14" i="31"/>
  <c r="L10" i="31"/>
  <c r="H62" i="31"/>
  <c r="H31" i="31"/>
  <c r="H109" i="31"/>
  <c r="L16" i="31"/>
  <c r="F14" i="31"/>
  <c r="J10" i="31"/>
  <c r="H98" i="31"/>
  <c r="L75" i="31"/>
  <c r="L64" i="31"/>
  <c r="H41" i="31"/>
  <c r="J16" i="31"/>
  <c r="H10" i="31"/>
  <c r="L102" i="31"/>
  <c r="H54" i="31"/>
  <c r="H43" i="31"/>
  <c r="L20" i="31"/>
  <c r="H16" i="31"/>
  <c r="L12" i="31"/>
  <c r="F10" i="31"/>
  <c r="H87" i="31"/>
  <c r="F54" i="31"/>
  <c r="F37" i="31"/>
  <c r="J175" i="30"/>
  <c r="H109" i="30"/>
  <c r="J107" i="30"/>
  <c r="L105" i="30"/>
  <c r="F103" i="30"/>
  <c r="H101" i="30"/>
  <c r="J99" i="30"/>
  <c r="L97" i="30"/>
  <c r="H55" i="30"/>
  <c r="J42" i="30"/>
  <c r="L40" i="30"/>
  <c r="F38" i="30"/>
  <c r="H36" i="30"/>
  <c r="J34" i="30"/>
  <c r="L32" i="30"/>
  <c r="L21" i="30"/>
  <c r="F19" i="30"/>
  <c r="H17" i="30"/>
  <c r="J15" i="30"/>
  <c r="L13" i="30"/>
  <c r="J20" i="31"/>
  <c r="F164" i="30"/>
  <c r="L108" i="30"/>
  <c r="F106" i="30"/>
  <c r="H104" i="30"/>
  <c r="J102" i="30"/>
  <c r="L100" i="30"/>
  <c r="F98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L105" i="31"/>
  <c r="J14" i="31"/>
  <c r="H79" i="31"/>
  <c r="J60" i="31"/>
  <c r="F43" i="31"/>
  <c r="J41" i="31"/>
  <c r="J281" i="30"/>
  <c r="L210" i="30"/>
  <c r="F208" i="30"/>
  <c r="L187" i="30"/>
  <c r="F185" i="30"/>
  <c r="L174" i="30"/>
  <c r="F172" i="30"/>
  <c r="J108" i="30"/>
  <c r="L106" i="30"/>
  <c r="F104" i="30"/>
  <c r="H102" i="30"/>
  <c r="J100" i="30"/>
  <c r="L98" i="30"/>
  <c r="H83" i="30"/>
  <c r="J81" i="30"/>
  <c r="H75" i="30"/>
  <c r="H64" i="30"/>
  <c r="J62" i="30"/>
  <c r="H56" i="30"/>
  <c r="J54" i="30"/>
  <c r="J43" i="30"/>
  <c r="L41" i="30"/>
  <c r="F39" i="30"/>
  <c r="H37" i="30"/>
  <c r="J35" i="30"/>
  <c r="L33" i="30"/>
  <c r="J77" i="31"/>
  <c r="H33" i="31"/>
  <c r="F18" i="31"/>
  <c r="L109" i="30"/>
  <c r="F107" i="30"/>
  <c r="H105" i="30"/>
  <c r="J103" i="30"/>
  <c r="L101" i="30"/>
  <c r="F99" i="30"/>
  <c r="H97" i="30"/>
  <c r="F42" i="30"/>
  <c r="H40" i="30"/>
  <c r="J38" i="30"/>
  <c r="L36" i="30"/>
  <c r="F34" i="30"/>
  <c r="H32" i="30"/>
  <c r="H21" i="30"/>
  <c r="J19" i="30"/>
  <c r="L17" i="30"/>
  <c r="F15" i="30"/>
  <c r="H13" i="30"/>
  <c r="F100" i="31"/>
  <c r="F75" i="31"/>
  <c r="J12" i="31"/>
  <c r="L275" i="30"/>
  <c r="F273" i="30"/>
  <c r="J212" i="30"/>
  <c r="L166" i="30"/>
  <c r="J163" i="30"/>
  <c r="H108" i="30"/>
  <c r="J106" i="30"/>
  <c r="L104" i="30"/>
  <c r="F102" i="30"/>
  <c r="H100" i="30"/>
  <c r="J98" i="30"/>
  <c r="H62" i="30"/>
  <c r="J60" i="30"/>
  <c r="H54" i="30"/>
  <c r="H43" i="30"/>
  <c r="J41" i="30"/>
  <c r="L39" i="30"/>
  <c r="F37" i="30"/>
  <c r="H35" i="30"/>
  <c r="J33" i="30"/>
  <c r="L31" i="30"/>
  <c r="L20" i="30"/>
  <c r="F18" i="30"/>
  <c r="L56" i="31"/>
  <c r="L39" i="31"/>
  <c r="L31" i="31"/>
  <c r="H280" i="30"/>
  <c r="L232" i="30"/>
  <c r="F230" i="30"/>
  <c r="J219" i="30"/>
  <c r="L209" i="30"/>
  <c r="F207" i="30"/>
  <c r="L196" i="30"/>
  <c r="F194" i="30"/>
  <c r="L173" i="30"/>
  <c r="F171" i="30"/>
  <c r="F163" i="30"/>
  <c r="J109" i="30"/>
  <c r="L107" i="30"/>
  <c r="F105" i="30"/>
  <c r="H103" i="30"/>
  <c r="J101" i="30"/>
  <c r="L99" i="30"/>
  <c r="F97" i="30"/>
  <c r="H84" i="30"/>
  <c r="J82" i="30"/>
  <c r="H76" i="30"/>
  <c r="L240" i="30"/>
  <c r="L218" i="30"/>
  <c r="H142" i="30"/>
  <c r="H129" i="30"/>
  <c r="J119" i="30"/>
  <c r="H106" i="30"/>
  <c r="J78" i="30"/>
  <c r="H65" i="30"/>
  <c r="J55" i="30"/>
  <c r="J40" i="30"/>
  <c r="J32" i="30"/>
  <c r="J21" i="30"/>
  <c r="L10" i="30"/>
  <c r="J126" i="30"/>
  <c r="L103" i="30"/>
  <c r="F101" i="30"/>
  <c r="J85" i="30"/>
  <c r="J63" i="30"/>
  <c r="H60" i="30"/>
  <c r="F40" i="30"/>
  <c r="L38" i="30"/>
  <c r="F31" i="30"/>
  <c r="F20" i="30"/>
  <c r="F11" i="30"/>
  <c r="H9" i="30"/>
  <c r="L239" i="30"/>
  <c r="L146" i="30"/>
  <c r="F144" i="30"/>
  <c r="F131" i="30"/>
  <c r="H121" i="30"/>
  <c r="F108" i="30"/>
  <c r="H98" i="30"/>
  <c r="H80" i="30"/>
  <c r="L61" i="30"/>
  <c r="J58" i="30"/>
  <c r="F55" i="30"/>
  <c r="J80" i="30"/>
  <c r="H38" i="30"/>
  <c r="F35" i="30"/>
  <c r="F32" i="30"/>
  <c r="F21" i="30"/>
  <c r="L15" i="30"/>
  <c r="L14" i="30"/>
  <c r="L12" i="30"/>
  <c r="J10" i="30"/>
  <c r="J277" i="30"/>
  <c r="H257" i="30"/>
  <c r="F237" i="30"/>
  <c r="J141" i="30"/>
  <c r="H128" i="30"/>
  <c r="J105" i="30"/>
  <c r="H87" i="30"/>
  <c r="J77" i="30"/>
  <c r="F63" i="30"/>
  <c r="L56" i="30"/>
  <c r="H53" i="30"/>
  <c r="H82" i="30"/>
  <c r="F43" i="30"/>
  <c r="J36" i="30"/>
  <c r="H33" i="30"/>
  <c r="L18" i="30"/>
  <c r="J17" i="30"/>
  <c r="J16" i="30"/>
  <c r="J14" i="30"/>
  <c r="J13" i="30"/>
  <c r="L11" i="30"/>
  <c r="F9" i="30"/>
  <c r="H214" i="30"/>
  <c r="H191" i="30"/>
  <c r="L125" i="30"/>
  <c r="F123" i="30"/>
  <c r="L102" i="30"/>
  <c r="F100" i="30"/>
  <c r="H61" i="30"/>
  <c r="H41" i="30"/>
  <c r="L34" i="30"/>
  <c r="L19" i="30"/>
  <c r="H16" i="30"/>
  <c r="H15" i="30"/>
  <c r="J12" i="30"/>
  <c r="H10" i="30"/>
  <c r="J168" i="30"/>
  <c r="L151" i="30"/>
  <c r="H143" i="30"/>
  <c r="F130" i="30"/>
  <c r="H120" i="30"/>
  <c r="H107" i="30"/>
  <c r="J97" i="30"/>
  <c r="H79" i="30"/>
  <c r="J59" i="30"/>
  <c r="L42" i="30"/>
  <c r="J39" i="30"/>
  <c r="F36" i="30"/>
  <c r="H18" i="30"/>
  <c r="F17" i="30"/>
  <c r="H14" i="30"/>
  <c r="J11" i="30"/>
  <c r="L9" i="30"/>
  <c r="F16" i="31"/>
  <c r="F150" i="30"/>
  <c r="J127" i="30"/>
  <c r="J104" i="30"/>
  <c r="J86" i="30"/>
  <c r="L37" i="30"/>
  <c r="H34" i="30"/>
  <c r="H19" i="30"/>
  <c r="F16" i="30"/>
  <c r="F13" i="30"/>
  <c r="F12" i="30"/>
  <c r="F10" i="30"/>
  <c r="F81" i="30"/>
  <c r="L84" i="30"/>
  <c r="J9" i="30"/>
  <c r="F160" i="27"/>
  <c r="E146" i="27"/>
  <c r="D132" i="27"/>
  <c r="C118" i="27"/>
  <c r="L124" i="30"/>
  <c r="H57" i="30"/>
  <c r="E160" i="27"/>
  <c r="D146" i="27"/>
  <c r="C132" i="27"/>
  <c r="F145" i="30"/>
  <c r="F122" i="30"/>
  <c r="D160" i="27"/>
  <c r="C146" i="27"/>
  <c r="H99" i="30"/>
  <c r="F54" i="30"/>
  <c r="F59" i="30"/>
  <c r="C160" i="27"/>
  <c r="G104" i="27"/>
  <c r="L65" i="30"/>
  <c r="J20" i="30"/>
  <c r="G20" i="28"/>
  <c r="G118" i="27"/>
  <c r="F104" i="27"/>
  <c r="H279" i="30"/>
  <c r="H11" i="30"/>
  <c r="G132" i="27"/>
  <c r="F118" i="27"/>
  <c r="E104" i="27"/>
  <c r="J31" i="30"/>
  <c r="E20" i="28"/>
  <c r="G146" i="27"/>
  <c r="F132" i="27"/>
  <c r="G160" i="27"/>
  <c r="E90" i="27"/>
  <c r="D76" i="27"/>
  <c r="C62" i="27"/>
  <c r="C160" i="26"/>
  <c r="G104" i="26"/>
  <c r="F90" i="26"/>
  <c r="E76" i="26"/>
  <c r="D62" i="26"/>
  <c r="C48" i="26"/>
  <c r="L83" i="30"/>
  <c r="D90" i="27"/>
  <c r="C76" i="27"/>
  <c r="G20" i="27"/>
  <c r="G118" i="26"/>
  <c r="F104" i="26"/>
  <c r="E90" i="26"/>
  <c r="D76" i="26"/>
  <c r="C62" i="26"/>
  <c r="F146" i="27"/>
  <c r="D104" i="27"/>
  <c r="C90" i="27"/>
  <c r="G34" i="27"/>
  <c r="F20" i="27"/>
  <c r="G132" i="26"/>
  <c r="F118" i="26"/>
  <c r="E104" i="26"/>
  <c r="D90" i="26"/>
  <c r="C76" i="26"/>
  <c r="G20" i="26"/>
  <c r="D118" i="28"/>
  <c r="C104" i="27"/>
  <c r="G48" i="27"/>
  <c r="F34" i="27"/>
  <c r="E20" i="27"/>
  <c r="G146" i="26"/>
  <c r="F132" i="26"/>
  <c r="E118" i="26"/>
  <c r="D104" i="26"/>
  <c r="C90" i="26"/>
  <c r="E132" i="27"/>
  <c r="G62" i="27"/>
  <c r="F48" i="27"/>
  <c r="E34" i="27"/>
  <c r="D20" i="27"/>
  <c r="G160" i="26"/>
  <c r="F146" i="26"/>
  <c r="E132" i="26"/>
  <c r="D118" i="26"/>
  <c r="C104" i="26"/>
  <c r="G48" i="26"/>
  <c r="F34" i="26"/>
  <c r="E20" i="26"/>
  <c r="D20" i="28"/>
  <c r="G76" i="27"/>
  <c r="F62" i="27"/>
  <c r="E48" i="27"/>
  <c r="D34" i="27"/>
  <c r="C20" i="27"/>
  <c r="F160" i="26"/>
  <c r="E146" i="26"/>
  <c r="D132" i="26"/>
  <c r="C118" i="26"/>
  <c r="G62" i="26"/>
  <c r="F48" i="26"/>
  <c r="E34" i="26"/>
  <c r="D20" i="26"/>
  <c r="E62" i="26"/>
  <c r="F20" i="26"/>
  <c r="E118" i="27"/>
  <c r="G90" i="27"/>
  <c r="E62" i="27"/>
  <c r="C34" i="27"/>
  <c r="E160" i="26"/>
  <c r="C132" i="26"/>
  <c r="G76" i="26"/>
  <c r="C20" i="26"/>
  <c r="D118" i="27"/>
  <c r="F90" i="27"/>
  <c r="D62" i="27"/>
  <c r="D160" i="26"/>
  <c r="F76" i="26"/>
  <c r="G34" i="26"/>
  <c r="G76" i="28"/>
  <c r="G90" i="26"/>
  <c r="C34" i="26"/>
  <c r="F109" i="30"/>
  <c r="F76" i="27"/>
  <c r="D48" i="27"/>
  <c r="D146" i="26"/>
  <c r="E48" i="26"/>
  <c r="E147" i="22"/>
  <c r="E119" i="22"/>
  <c r="E91" i="22"/>
  <c r="E63" i="22"/>
  <c r="H161" i="22"/>
  <c r="D147" i="22"/>
  <c r="H133" i="22"/>
  <c r="D119" i="22"/>
  <c r="H105" i="22"/>
  <c r="D91" i="22"/>
  <c r="H77" i="22"/>
  <c r="D63" i="22"/>
  <c r="H42" i="30"/>
  <c r="C48" i="27"/>
  <c r="G161" i="22"/>
  <c r="C147" i="22"/>
  <c r="G133" i="22"/>
  <c r="C119" i="22"/>
  <c r="G105" i="22"/>
  <c r="C91" i="22"/>
  <c r="G77" i="22"/>
  <c r="C63" i="22"/>
  <c r="D48" i="26"/>
  <c r="F161" i="22"/>
  <c r="F133" i="22"/>
  <c r="F105" i="22"/>
  <c r="F77" i="22"/>
  <c r="F49" i="22"/>
  <c r="E161" i="22"/>
  <c r="E133" i="22"/>
  <c r="E105" i="22"/>
  <c r="E77" i="22"/>
  <c r="D161" i="22"/>
  <c r="H147" i="22"/>
  <c r="D133" i="22"/>
  <c r="H119" i="22"/>
  <c r="D105" i="22"/>
  <c r="H91" i="22"/>
  <c r="D77" i="22"/>
  <c r="H63" i="22"/>
  <c r="F91" i="22"/>
  <c r="E49" i="22"/>
  <c r="H35" i="22"/>
  <c r="G21" i="22"/>
  <c r="E162" i="21"/>
  <c r="E148" i="21"/>
  <c r="E134" i="21"/>
  <c r="E120" i="21"/>
  <c r="E106" i="21"/>
  <c r="E92" i="21"/>
  <c r="E78" i="21"/>
  <c r="E64" i="21"/>
  <c r="E50" i="21"/>
  <c r="E36" i="21"/>
  <c r="O22" i="21"/>
  <c r="E22" i="21"/>
  <c r="G119" i="22"/>
  <c r="C105" i="22"/>
  <c r="D49" i="22"/>
  <c r="G35" i="22"/>
  <c r="F21" i="22"/>
  <c r="D162" i="21"/>
  <c r="D148" i="21"/>
  <c r="D134" i="21"/>
  <c r="D120" i="21"/>
  <c r="D106" i="21"/>
  <c r="D92" i="21"/>
  <c r="D78" i="21"/>
  <c r="D64" i="21"/>
  <c r="D50" i="21"/>
  <c r="D36" i="21"/>
  <c r="N22" i="21"/>
  <c r="F119" i="22"/>
  <c r="C49" i="22"/>
  <c r="F35" i="22"/>
  <c r="E21" i="22"/>
  <c r="C162" i="21"/>
  <c r="C148" i="21"/>
  <c r="C134" i="21"/>
  <c r="C120" i="21"/>
  <c r="C106" i="21"/>
  <c r="C92" i="21"/>
  <c r="C78" i="21"/>
  <c r="C64" i="21"/>
  <c r="C50" i="21"/>
  <c r="C36" i="21"/>
  <c r="M22" i="21"/>
  <c r="C22" i="21"/>
  <c r="E76" i="27"/>
  <c r="G147" i="22"/>
  <c r="C133" i="22"/>
  <c r="E35" i="22"/>
  <c r="D21" i="22"/>
  <c r="F62" i="26"/>
  <c r="F147" i="22"/>
  <c r="D35" i="22"/>
  <c r="C21" i="22"/>
  <c r="C161" i="22"/>
  <c r="G63" i="22"/>
  <c r="C35" i="22"/>
  <c r="U21" i="22"/>
  <c r="G91" i="22"/>
  <c r="F120" i="21"/>
  <c r="F64" i="21"/>
  <c r="F22" i="21"/>
  <c r="H49" i="22"/>
  <c r="T21" i="22"/>
  <c r="D22" i="21"/>
  <c r="C77" i="22"/>
  <c r="G49" i="22"/>
  <c r="S21" i="22"/>
  <c r="F162" i="21"/>
  <c r="F106" i="21"/>
  <c r="F50" i="21"/>
  <c r="F63" i="22"/>
  <c r="H21" i="22"/>
  <c r="F148" i="21"/>
  <c r="F92" i="21"/>
  <c r="F36" i="21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37" i="17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C146" i="26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G21" i="17"/>
  <c r="D34" i="26"/>
  <c r="F134" i="21"/>
  <c r="P22" i="21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E49" i="17"/>
  <c r="F37" i="17"/>
  <c r="D35" i="17"/>
  <c r="E23" i="17"/>
  <c r="F21" i="17"/>
  <c r="N35" i="19"/>
  <c r="G148" i="18"/>
  <c r="O118" i="18"/>
  <c r="O92" i="18"/>
  <c r="E76" i="18"/>
  <c r="W62" i="18"/>
  <c r="E50" i="18"/>
  <c r="W36" i="18"/>
  <c r="M20" i="18"/>
  <c r="C35" i="17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F78" i="21"/>
  <c r="D146" i="18"/>
  <c r="V132" i="18"/>
  <c r="D120" i="18"/>
  <c r="V106" i="18"/>
  <c r="L90" i="18"/>
  <c r="L64" i="18"/>
  <c r="P62" i="18"/>
  <c r="P36" i="18"/>
  <c r="F20" i="18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C146" i="18"/>
  <c r="U132" i="18"/>
  <c r="C120" i="18"/>
  <c r="G118" i="18"/>
  <c r="U106" i="18"/>
  <c r="G92" i="18"/>
  <c r="O62" i="18"/>
  <c r="O36" i="18"/>
  <c r="E20" i="18"/>
  <c r="D49" i="17"/>
  <c r="E21" i="17"/>
  <c r="U9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N105" i="19"/>
  <c r="X148" i="18"/>
  <c r="N132" i="18"/>
  <c r="N106" i="18"/>
  <c r="D90" i="18"/>
  <c r="V76" i="18"/>
  <c r="D64" i="18"/>
  <c r="V50" i="18"/>
  <c r="L34" i="18"/>
  <c r="L8" i="18"/>
  <c r="C49" i="17"/>
  <c r="D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Q9" i="16"/>
  <c r="F9" i="16"/>
  <c r="G147" i="15"/>
  <c r="F133" i="15"/>
  <c r="E119" i="15"/>
  <c r="D105" i="15"/>
  <c r="C91" i="15"/>
  <c r="G35" i="15"/>
  <c r="W148" i="18"/>
  <c r="M132" i="18"/>
  <c r="M106" i="18"/>
  <c r="C90" i="18"/>
  <c r="U76" i="18"/>
  <c r="C64" i="18"/>
  <c r="G62" i="18"/>
  <c r="U50" i="18"/>
  <c r="G36" i="18"/>
  <c r="D23" i="17"/>
  <c r="C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P148" i="18"/>
  <c r="F132" i="18"/>
  <c r="X118" i="18"/>
  <c r="F106" i="18"/>
  <c r="X92" i="18"/>
  <c r="N76" i="18"/>
  <c r="N50" i="18"/>
  <c r="D34" i="18"/>
  <c r="V20" i="18"/>
  <c r="D8" i="18"/>
  <c r="C23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X62" i="18"/>
  <c r="N20" i="18"/>
  <c r="E9" i="17"/>
  <c r="G35" i="16"/>
  <c r="O148" i="18"/>
  <c r="E106" i="18"/>
  <c r="D79" i="17"/>
  <c r="E37" i="17"/>
  <c r="T21" i="17"/>
  <c r="F35" i="16"/>
  <c r="G23" i="16"/>
  <c r="L146" i="18"/>
  <c r="X36" i="18"/>
  <c r="D37" i="17"/>
  <c r="G147" i="16"/>
  <c r="E119" i="16"/>
  <c r="F107" i="16"/>
  <c r="C91" i="16"/>
  <c r="D79" i="16"/>
  <c r="W118" i="18"/>
  <c r="M76" i="18"/>
  <c r="C34" i="18"/>
  <c r="E119" i="17"/>
  <c r="F77" i="17"/>
  <c r="F147" i="16"/>
  <c r="G135" i="16"/>
  <c r="D119" i="16"/>
  <c r="E107" i="16"/>
  <c r="C79" i="16"/>
  <c r="L120" i="18"/>
  <c r="P118" i="18"/>
  <c r="F76" i="18"/>
  <c r="D135" i="17"/>
  <c r="E77" i="17"/>
  <c r="G35" i="17"/>
  <c r="P92" i="18"/>
  <c r="F50" i="18"/>
  <c r="F133" i="16"/>
  <c r="G121" i="16"/>
  <c r="D105" i="16"/>
  <c r="E93" i="16"/>
  <c r="C65" i="16"/>
  <c r="E132" i="18"/>
  <c r="U20" i="18"/>
  <c r="F9" i="17"/>
  <c r="G161" i="16"/>
  <c r="E133" i="16"/>
  <c r="F121" i="16"/>
  <c r="C105" i="16"/>
  <c r="D93" i="16"/>
  <c r="G49" i="16"/>
  <c r="F63" i="15"/>
  <c r="D35" i="15"/>
  <c r="D23" i="14"/>
  <c r="G91" i="15"/>
  <c r="E63" i="15"/>
  <c r="C35" i="15"/>
  <c r="G107" i="14"/>
  <c r="F79" i="14"/>
  <c r="G51" i="14"/>
  <c r="G37" i="14"/>
  <c r="C23" i="14"/>
  <c r="D147" i="15"/>
  <c r="T21" i="15"/>
  <c r="G163" i="14"/>
  <c r="E135" i="14"/>
  <c r="D107" i="14"/>
  <c r="E79" i="14"/>
  <c r="C51" i="14"/>
  <c r="T21" i="16"/>
  <c r="C147" i="15"/>
  <c r="Q21" i="15"/>
  <c r="C163" i="14"/>
  <c r="C107" i="14"/>
  <c r="E37" i="14"/>
  <c r="S21" i="16"/>
  <c r="U9" i="16"/>
  <c r="G77" i="15"/>
  <c r="E49" i="15"/>
  <c r="D37" i="14"/>
  <c r="W92" i="18"/>
  <c r="M50" i="18"/>
  <c r="C8" i="18"/>
  <c r="E161" i="15"/>
  <c r="C133" i="15"/>
  <c r="F21" i="15"/>
  <c r="E149" i="14"/>
  <c r="F121" i="14"/>
  <c r="D93" i="14"/>
  <c r="C65" i="14"/>
  <c r="F23" i="14"/>
  <c r="Q9" i="17"/>
  <c r="C9" i="16"/>
  <c r="D161" i="15"/>
  <c r="E21" i="15"/>
  <c r="D149" i="14"/>
  <c r="P23" i="14"/>
  <c r="E23" i="14"/>
  <c r="R23" i="14"/>
  <c r="D112" i="11"/>
  <c r="F77" i="15"/>
  <c r="D49" i="15"/>
  <c r="F65" i="14"/>
  <c r="G23" i="14"/>
  <c r="D111" i="11"/>
  <c r="F37" i="14"/>
  <c r="D113" i="11"/>
  <c r="G121" i="14"/>
  <c r="D110" i="11"/>
  <c r="D105" i="11"/>
  <c r="D64" i="11"/>
  <c r="D60" i="11"/>
  <c r="D56" i="11"/>
  <c r="D44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F62" i="13"/>
  <c r="D53" i="12"/>
  <c r="D109" i="11"/>
  <c r="D100" i="11"/>
  <c r="D88" i="11"/>
  <c r="D84" i="11"/>
  <c r="D80" i="11"/>
  <c r="I20" i="9"/>
  <c r="M16" i="9"/>
  <c r="E16" i="9"/>
  <c r="G14" i="9"/>
  <c r="I12" i="9"/>
  <c r="Q20" i="13"/>
  <c r="G56" i="12"/>
  <c r="D104" i="11"/>
  <c r="D67" i="11"/>
  <c r="D63" i="11"/>
  <c r="D59" i="11"/>
  <c r="D55" i="11"/>
  <c r="D43" i="11"/>
  <c r="D39" i="11"/>
  <c r="D35" i="11"/>
  <c r="D31" i="11"/>
  <c r="D19" i="11"/>
  <c r="D15" i="11"/>
  <c r="D11" i="11"/>
  <c r="G21" i="9"/>
  <c r="I19" i="9"/>
  <c r="M15" i="9"/>
  <c r="E15" i="9"/>
  <c r="G13" i="9"/>
  <c r="I11" i="9"/>
  <c r="F20" i="13"/>
  <c r="D108" i="11"/>
  <c r="D103" i="11"/>
  <c r="D87" i="11"/>
  <c r="D83" i="11"/>
  <c r="D79" i="11"/>
  <c r="G20" i="9"/>
  <c r="I18" i="9"/>
  <c r="M14" i="9"/>
  <c r="E14" i="9"/>
  <c r="G12" i="9"/>
  <c r="I10" i="9"/>
  <c r="D107" i="11"/>
  <c r="D66" i="11"/>
  <c r="D62" i="11"/>
  <c r="D58" i="11"/>
  <c r="D54" i="11"/>
  <c r="D42" i="11"/>
  <c r="D38" i="11"/>
  <c r="D34" i="11"/>
  <c r="D18" i="11"/>
  <c r="D14" i="11"/>
  <c r="D10" i="11"/>
  <c r="M21" i="9"/>
  <c r="E21" i="9"/>
  <c r="G19" i="9"/>
  <c r="I17" i="9"/>
  <c r="M13" i="9"/>
  <c r="E13" i="9"/>
  <c r="G11" i="9"/>
  <c r="I9" i="9"/>
  <c r="C37" i="14"/>
  <c r="D34" i="13"/>
  <c r="A13" i="12"/>
  <c r="D102" i="11"/>
  <c r="D90" i="11"/>
  <c r="D86" i="11"/>
  <c r="D82" i="11"/>
  <c r="D78" i="11"/>
  <c r="M20" i="9"/>
  <c r="E20" i="9"/>
  <c r="G18" i="9"/>
  <c r="I16" i="9"/>
  <c r="M12" i="9"/>
  <c r="E12" i="9"/>
  <c r="G10" i="9"/>
  <c r="F54" i="12"/>
  <c r="D106" i="11"/>
  <c r="D65" i="11"/>
  <c r="D61" i="11"/>
  <c r="D57" i="11"/>
  <c r="D41" i="11"/>
  <c r="D37" i="11"/>
  <c r="D33" i="11"/>
  <c r="D21" i="11"/>
  <c r="D17" i="11"/>
  <c r="D13" i="11"/>
  <c r="D9" i="11"/>
  <c r="M19" i="9"/>
  <c r="E19" i="9"/>
  <c r="G17" i="9"/>
  <c r="I15" i="9"/>
  <c r="M11" i="9"/>
  <c r="E11" i="9"/>
  <c r="G9" i="9"/>
  <c r="D85" i="11"/>
  <c r="F18" i="2"/>
  <c r="H17" i="2"/>
  <c r="G18" i="2"/>
  <c r="D81" i="11"/>
  <c r="G16" i="9"/>
  <c r="F17" i="2"/>
  <c r="M10" i="9"/>
  <c r="D77" i="11"/>
  <c r="I14" i="9"/>
  <c r="H18" i="2"/>
  <c r="D89" i="11"/>
  <c r="W9" i="12"/>
  <c r="M18" i="9"/>
  <c r="G76" i="13"/>
  <c r="D101" i="11"/>
  <c r="E18" i="9"/>
  <c r="E10" i="9"/>
  <c r="F12" i="31" l="1"/>
  <c r="L14" i="31"/>
  <c r="J18" i="31"/>
  <c r="L37" i="31"/>
  <c r="H12" i="31"/>
  <c r="L18" i="31"/>
  <c r="H20" i="31"/>
  <c r="H35" i="31"/>
  <c r="L58" i="31"/>
  <c r="L83" i="31"/>
  <c r="H106" i="31"/>
  <c r="J9" i="31"/>
  <c r="H11" i="31"/>
  <c r="F13" i="31"/>
  <c r="L15" i="31"/>
  <c r="J17" i="31"/>
  <c r="H19" i="31"/>
  <c r="F21" i="31"/>
  <c r="L77" i="31"/>
  <c r="H81" i="31"/>
  <c r="L85" i="31"/>
  <c r="H100" i="31"/>
  <c r="L104" i="31"/>
  <c r="J215" i="3"/>
  <c r="K215" i="3"/>
  <c r="N215" i="3"/>
  <c r="M215" i="3"/>
  <c r="L215" i="3"/>
  <c r="M31" i="5"/>
  <c r="L31" i="5"/>
  <c r="K31" i="5"/>
  <c r="J31" i="5"/>
  <c r="I31" i="5"/>
  <c r="J65" i="2"/>
  <c r="M65" i="2"/>
  <c r="I68" i="2"/>
  <c r="L65" i="2"/>
  <c r="N65" i="2"/>
  <c r="K65" i="2"/>
  <c r="J142" i="3"/>
  <c r="M142" i="3"/>
  <c r="K142" i="3"/>
  <c r="N142" i="3"/>
  <c r="L142" i="3"/>
  <c r="J48" i="2"/>
  <c r="K48" i="2"/>
  <c r="M48" i="2"/>
  <c r="L48" i="2"/>
  <c r="N48" i="2"/>
  <c r="E195" i="3"/>
  <c r="K19" i="2"/>
  <c r="L19" i="2"/>
  <c r="J19" i="2"/>
  <c r="M19" i="2"/>
  <c r="W47" i="5"/>
  <c r="U47" i="5"/>
  <c r="T47" i="5"/>
  <c r="S47" i="5"/>
  <c r="V47" i="5"/>
  <c r="E42" i="2"/>
  <c r="K20" i="2"/>
  <c r="J20" i="2"/>
  <c r="M20" i="2"/>
  <c r="L20" i="2"/>
  <c r="N49" i="2"/>
  <c r="M49" i="2"/>
  <c r="L49" i="2"/>
  <c r="K49" i="2"/>
  <c r="J49" i="2"/>
  <c r="N15" i="3"/>
  <c r="K15" i="3"/>
  <c r="J15" i="3"/>
  <c r="M15" i="3"/>
  <c r="L15" i="3"/>
  <c r="K27" i="3"/>
  <c r="N27" i="3"/>
  <c r="M27" i="3"/>
  <c r="L27" i="3"/>
  <c r="J27" i="3"/>
  <c r="N35" i="3"/>
  <c r="M35" i="3"/>
  <c r="L35" i="3"/>
  <c r="K35" i="3"/>
  <c r="J35" i="3"/>
  <c r="N66" i="3"/>
  <c r="M66" i="3"/>
  <c r="L66" i="3"/>
  <c r="K66" i="3"/>
  <c r="J66" i="3"/>
  <c r="N84" i="3"/>
  <c r="M84" i="3"/>
  <c r="K84" i="3"/>
  <c r="L84" i="3"/>
  <c r="J84" i="3"/>
  <c r="K112" i="3"/>
  <c r="N112" i="3"/>
  <c r="I123" i="3"/>
  <c r="M112" i="3"/>
  <c r="L112" i="3"/>
  <c r="J112" i="3"/>
  <c r="N135" i="3"/>
  <c r="K135" i="3"/>
  <c r="M135" i="3"/>
  <c r="L135" i="3"/>
  <c r="J135" i="3"/>
  <c r="N165" i="3"/>
  <c r="K165" i="3"/>
  <c r="M165" i="3"/>
  <c r="L165" i="3"/>
  <c r="J165" i="3"/>
  <c r="E186" i="3"/>
  <c r="E194" i="3"/>
  <c r="M47" i="3"/>
  <c r="J47" i="3"/>
  <c r="L47" i="3"/>
  <c r="K47" i="3"/>
  <c r="J55" i="3"/>
  <c r="M55" i="3"/>
  <c r="L55" i="3"/>
  <c r="K55" i="3"/>
  <c r="F113" i="3"/>
  <c r="H116" i="3"/>
  <c r="F117" i="3"/>
  <c r="H120" i="3"/>
  <c r="F121" i="3"/>
  <c r="F186" i="3"/>
  <c r="H189" i="3"/>
  <c r="F190" i="3"/>
  <c r="H193" i="3"/>
  <c r="F194" i="3"/>
  <c r="L35" i="6"/>
  <c r="K35" i="6"/>
  <c r="J35" i="6"/>
  <c r="I35" i="6"/>
  <c r="M35" i="6"/>
  <c r="J36" i="6"/>
  <c r="I36" i="6"/>
  <c r="M36" i="6"/>
  <c r="K36" i="6"/>
  <c r="L36" i="6"/>
  <c r="S13" i="9"/>
  <c r="R13" i="9"/>
  <c r="G42" i="2"/>
  <c r="J62" i="2"/>
  <c r="N62" i="2"/>
  <c r="M62" i="2"/>
  <c r="L62" i="2"/>
  <c r="K62" i="2"/>
  <c r="J19" i="3"/>
  <c r="N19" i="3"/>
  <c r="K19" i="3"/>
  <c r="M19" i="3"/>
  <c r="L19" i="3"/>
  <c r="K31" i="3"/>
  <c r="N31" i="3"/>
  <c r="M31" i="3"/>
  <c r="L31" i="3"/>
  <c r="J31" i="3"/>
  <c r="N88" i="3"/>
  <c r="K88" i="3"/>
  <c r="M88" i="3"/>
  <c r="L88" i="3"/>
  <c r="J88" i="3"/>
  <c r="K104" i="3"/>
  <c r="N104" i="3"/>
  <c r="I115" i="3"/>
  <c r="M104" i="3"/>
  <c r="L104" i="3"/>
  <c r="J104" i="3"/>
  <c r="E121" i="3"/>
  <c r="N143" i="3"/>
  <c r="K143" i="3"/>
  <c r="M143" i="3"/>
  <c r="L143" i="3"/>
  <c r="J143" i="3"/>
  <c r="N173" i="3"/>
  <c r="M173" i="3"/>
  <c r="L173" i="3"/>
  <c r="K173" i="3"/>
  <c r="J173" i="3"/>
  <c r="G193" i="3"/>
  <c r="K208" i="3"/>
  <c r="N208" i="3"/>
  <c r="M208" i="3"/>
  <c r="L208" i="3"/>
  <c r="J208" i="3"/>
  <c r="V50" i="5"/>
  <c r="U50" i="5"/>
  <c r="T50" i="5"/>
  <c r="W50" i="5"/>
  <c r="S50" i="5"/>
  <c r="M21" i="2"/>
  <c r="J21" i="2"/>
  <c r="L21" i="2"/>
  <c r="K21" i="2"/>
  <c r="N8" i="3"/>
  <c r="M8" i="3"/>
  <c r="L8" i="3"/>
  <c r="K8" i="3"/>
  <c r="J8" i="3"/>
  <c r="M40" i="3"/>
  <c r="L40" i="3"/>
  <c r="K40" i="3"/>
  <c r="J40" i="3"/>
  <c r="M48" i="3"/>
  <c r="L48" i="3"/>
  <c r="K48" i="3"/>
  <c r="J48" i="3"/>
  <c r="M56" i="3"/>
  <c r="L56" i="3"/>
  <c r="K56" i="3"/>
  <c r="J56" i="3"/>
  <c r="N71" i="3"/>
  <c r="M71" i="3"/>
  <c r="L71" i="3"/>
  <c r="K71" i="3"/>
  <c r="J71" i="3"/>
  <c r="N89" i="3"/>
  <c r="M89" i="3"/>
  <c r="L89" i="3"/>
  <c r="K89" i="3"/>
  <c r="J89" i="3"/>
  <c r="N105" i="3"/>
  <c r="M105" i="3"/>
  <c r="I116" i="3"/>
  <c r="L105" i="3"/>
  <c r="K105" i="3"/>
  <c r="J105" i="3"/>
  <c r="E122" i="3"/>
  <c r="N162" i="3"/>
  <c r="M162" i="3"/>
  <c r="L162" i="3"/>
  <c r="K162" i="3"/>
  <c r="J162" i="3"/>
  <c r="G190" i="3"/>
  <c r="J28" i="6"/>
  <c r="I28" i="6"/>
  <c r="M28" i="6"/>
  <c r="L28" i="6"/>
  <c r="K28" i="6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L16" i="6"/>
  <c r="K16" i="6"/>
  <c r="J16" i="6"/>
  <c r="M16" i="6"/>
  <c r="I16" i="6"/>
  <c r="M24" i="6"/>
  <c r="K24" i="6"/>
  <c r="J24" i="6"/>
  <c r="I24" i="6"/>
  <c r="L24" i="6"/>
  <c r="N34" i="2"/>
  <c r="K34" i="2"/>
  <c r="J34" i="2"/>
  <c r="M34" i="2"/>
  <c r="L34" i="2"/>
  <c r="J58" i="2"/>
  <c r="N58" i="2"/>
  <c r="M58" i="2"/>
  <c r="L58" i="2"/>
  <c r="K58" i="2"/>
  <c r="J72" i="2"/>
  <c r="N72" i="2"/>
  <c r="K72" i="2"/>
  <c r="M72" i="2"/>
  <c r="L72" i="2"/>
  <c r="K7" i="3"/>
  <c r="N7" i="3"/>
  <c r="M7" i="3"/>
  <c r="L7" i="3"/>
  <c r="J7" i="3"/>
  <c r="K23" i="3"/>
  <c r="J23" i="3"/>
  <c r="N23" i="3"/>
  <c r="M23" i="3"/>
  <c r="L23" i="3"/>
  <c r="K54" i="3"/>
  <c r="M54" i="3"/>
  <c r="L54" i="3"/>
  <c r="J54" i="3"/>
  <c r="E113" i="3"/>
  <c r="G120" i="3"/>
  <c r="N153" i="3"/>
  <c r="M153" i="3"/>
  <c r="L153" i="3"/>
  <c r="K153" i="3"/>
  <c r="J153" i="3"/>
  <c r="N161" i="3"/>
  <c r="K161" i="3"/>
  <c r="M161" i="3"/>
  <c r="L161" i="3"/>
  <c r="J161" i="3"/>
  <c r="N169" i="3"/>
  <c r="K169" i="3"/>
  <c r="M169" i="3"/>
  <c r="L169" i="3"/>
  <c r="J169" i="3"/>
  <c r="N177" i="3"/>
  <c r="K177" i="3"/>
  <c r="I188" i="3"/>
  <c r="M177" i="3"/>
  <c r="L177" i="3"/>
  <c r="J177" i="3"/>
  <c r="L43" i="6"/>
  <c r="K43" i="6"/>
  <c r="J43" i="6"/>
  <c r="I43" i="6"/>
  <c r="M43" i="6"/>
  <c r="N11" i="2"/>
  <c r="M11" i="2"/>
  <c r="L11" i="2"/>
  <c r="K11" i="2"/>
  <c r="J11" i="2"/>
  <c r="G43" i="2"/>
  <c r="N63" i="2"/>
  <c r="M63" i="2"/>
  <c r="L63" i="2"/>
  <c r="K63" i="2"/>
  <c r="J63" i="2"/>
  <c r="N73" i="2"/>
  <c r="M73" i="2"/>
  <c r="L73" i="2"/>
  <c r="K73" i="2"/>
  <c r="J73" i="2"/>
  <c r="N12" i="3"/>
  <c r="M12" i="3"/>
  <c r="L12" i="3"/>
  <c r="K12" i="3"/>
  <c r="J12" i="3"/>
  <c r="N28" i="3"/>
  <c r="M28" i="3"/>
  <c r="L28" i="3"/>
  <c r="K28" i="3"/>
  <c r="J28" i="3"/>
  <c r="E118" i="3"/>
  <c r="N144" i="3"/>
  <c r="M144" i="3"/>
  <c r="L144" i="3"/>
  <c r="K144" i="3"/>
  <c r="J144" i="3"/>
  <c r="N166" i="3"/>
  <c r="M166" i="3"/>
  <c r="L166" i="3"/>
  <c r="K166" i="3"/>
  <c r="J166" i="3"/>
  <c r="G194" i="3"/>
  <c r="L9" i="3"/>
  <c r="K9" i="3"/>
  <c r="N9" i="3"/>
  <c r="J9" i="3"/>
  <c r="M9" i="3"/>
  <c r="L13" i="3"/>
  <c r="K13" i="3"/>
  <c r="J13" i="3"/>
  <c r="N13" i="3"/>
  <c r="M13" i="3"/>
  <c r="L17" i="3"/>
  <c r="K17" i="3"/>
  <c r="N17" i="3"/>
  <c r="M17" i="3"/>
  <c r="J17" i="3"/>
  <c r="L21" i="3"/>
  <c r="K21" i="3"/>
  <c r="J21" i="3"/>
  <c r="N21" i="3"/>
  <c r="M21" i="3"/>
  <c r="L25" i="3"/>
  <c r="K25" i="3"/>
  <c r="J25" i="3"/>
  <c r="M25" i="3"/>
  <c r="N25" i="3"/>
  <c r="L29" i="3"/>
  <c r="K29" i="3"/>
  <c r="J29" i="3"/>
  <c r="M29" i="3"/>
  <c r="N29" i="3"/>
  <c r="L33" i="3"/>
  <c r="K33" i="3"/>
  <c r="J33" i="3"/>
  <c r="M33" i="3"/>
  <c r="N33" i="3"/>
  <c r="L37" i="3"/>
  <c r="M37" i="3"/>
  <c r="K37" i="3"/>
  <c r="J37" i="3"/>
  <c r="N37" i="3"/>
  <c r="L42" i="3"/>
  <c r="K42" i="3"/>
  <c r="J42" i="3"/>
  <c r="M42" i="3"/>
  <c r="L50" i="3"/>
  <c r="K50" i="3"/>
  <c r="J50" i="3"/>
  <c r="M50" i="3"/>
  <c r="L58" i="3"/>
  <c r="K58" i="3"/>
  <c r="J58" i="3"/>
  <c r="M58" i="3"/>
  <c r="L64" i="3"/>
  <c r="M64" i="3"/>
  <c r="K64" i="3"/>
  <c r="J64" i="3"/>
  <c r="N64" i="3"/>
  <c r="L68" i="3"/>
  <c r="K68" i="3"/>
  <c r="J68" i="3"/>
  <c r="N68" i="3"/>
  <c r="M68" i="3"/>
  <c r="L72" i="3"/>
  <c r="K72" i="3"/>
  <c r="J72" i="3"/>
  <c r="M72" i="3"/>
  <c r="N72" i="3"/>
  <c r="L82" i="3"/>
  <c r="K82" i="3"/>
  <c r="J82" i="3"/>
  <c r="M82" i="3"/>
  <c r="N82" i="3"/>
  <c r="L86" i="3"/>
  <c r="K86" i="3"/>
  <c r="J86" i="3"/>
  <c r="N86" i="3"/>
  <c r="M86" i="3"/>
  <c r="L90" i="3"/>
  <c r="K90" i="3"/>
  <c r="J90" i="3"/>
  <c r="M90" i="3"/>
  <c r="N90" i="3"/>
  <c r="L94" i="3"/>
  <c r="K94" i="3"/>
  <c r="J94" i="3"/>
  <c r="M94" i="3"/>
  <c r="N94" i="3"/>
  <c r="L98" i="3"/>
  <c r="K98" i="3"/>
  <c r="M98" i="3"/>
  <c r="J98" i="3"/>
  <c r="N98" i="3"/>
  <c r="L102" i="3"/>
  <c r="M102" i="3"/>
  <c r="K102" i="3"/>
  <c r="J102" i="3"/>
  <c r="I113" i="3"/>
  <c r="N102" i="3"/>
  <c r="G114" i="3"/>
  <c r="E115" i="3"/>
  <c r="L106" i="3"/>
  <c r="M106" i="3"/>
  <c r="I117" i="3"/>
  <c r="K106" i="3"/>
  <c r="J106" i="3"/>
  <c r="N106" i="3"/>
  <c r="G118" i="3"/>
  <c r="E119" i="3"/>
  <c r="L110" i="3"/>
  <c r="I121" i="3"/>
  <c r="M110" i="3"/>
  <c r="K110" i="3"/>
  <c r="J110" i="3"/>
  <c r="N110" i="3"/>
  <c r="G122" i="3"/>
  <c r="E123" i="3"/>
  <c r="L8" i="6"/>
  <c r="K8" i="6"/>
  <c r="J8" i="6"/>
  <c r="M8" i="6"/>
  <c r="I8" i="6"/>
  <c r="J9" i="6"/>
  <c r="I9" i="6"/>
  <c r="M9" i="6"/>
  <c r="L9" i="6"/>
  <c r="K9" i="6"/>
  <c r="M13" i="6"/>
  <c r="K13" i="6"/>
  <c r="J13" i="6"/>
  <c r="I13" i="6"/>
  <c r="L13" i="6"/>
  <c r="M30" i="13"/>
  <c r="L30" i="13"/>
  <c r="K30" i="13"/>
  <c r="J30" i="13"/>
  <c r="I30" i="13"/>
  <c r="J14" i="2"/>
  <c r="I17" i="2"/>
  <c r="N14" i="2"/>
  <c r="M14" i="2"/>
  <c r="L14" i="2"/>
  <c r="K14" i="2"/>
  <c r="E43" i="2"/>
  <c r="J66" i="2"/>
  <c r="M66" i="2"/>
  <c r="L66" i="2"/>
  <c r="K66" i="2"/>
  <c r="K11" i="3"/>
  <c r="J11" i="3"/>
  <c r="N11" i="3"/>
  <c r="M11" i="3"/>
  <c r="L11" i="3"/>
  <c r="N108" i="3"/>
  <c r="K108" i="3"/>
  <c r="M108" i="3"/>
  <c r="L108" i="3"/>
  <c r="I119" i="3"/>
  <c r="J108" i="3"/>
  <c r="G189" i="3"/>
  <c r="N185" i="3"/>
  <c r="K185" i="3"/>
  <c r="I196" i="3"/>
  <c r="M185" i="3"/>
  <c r="L185" i="3"/>
  <c r="J185" i="3"/>
  <c r="N216" i="3"/>
  <c r="M216" i="3"/>
  <c r="K216" i="3"/>
  <c r="L216" i="3"/>
  <c r="J216" i="3"/>
  <c r="W12" i="5"/>
  <c r="T12" i="5"/>
  <c r="V12" i="5"/>
  <c r="U12" i="5"/>
  <c r="S12" i="5"/>
  <c r="T51" i="5"/>
  <c r="S51" i="5"/>
  <c r="W51" i="5"/>
  <c r="V51" i="5"/>
  <c r="U51" i="5"/>
  <c r="E68" i="2"/>
  <c r="N24" i="3"/>
  <c r="M24" i="3"/>
  <c r="L24" i="3"/>
  <c r="K24" i="3"/>
  <c r="J24" i="3"/>
  <c r="N67" i="3"/>
  <c r="M67" i="3"/>
  <c r="L67" i="3"/>
  <c r="K67" i="3"/>
  <c r="J67" i="3"/>
  <c r="N81" i="3"/>
  <c r="M81" i="3"/>
  <c r="L81" i="3"/>
  <c r="K81" i="3"/>
  <c r="J81" i="3"/>
  <c r="N93" i="3"/>
  <c r="M93" i="3"/>
  <c r="L93" i="3"/>
  <c r="K93" i="3"/>
  <c r="J93" i="3"/>
  <c r="N101" i="3"/>
  <c r="M101" i="3"/>
  <c r="L101" i="3"/>
  <c r="K101" i="3"/>
  <c r="J101" i="3"/>
  <c r="G117" i="3"/>
  <c r="N140" i="3"/>
  <c r="M140" i="3"/>
  <c r="L140" i="3"/>
  <c r="K140" i="3"/>
  <c r="J140" i="3"/>
  <c r="N174" i="3"/>
  <c r="M174" i="3"/>
  <c r="L174" i="3"/>
  <c r="K174" i="3"/>
  <c r="J174" i="3"/>
  <c r="N213" i="3"/>
  <c r="M213" i="3"/>
  <c r="L213" i="3"/>
  <c r="K213" i="3"/>
  <c r="J213" i="3"/>
  <c r="M32" i="6"/>
  <c r="K32" i="6"/>
  <c r="J32" i="6"/>
  <c r="I32" i="6"/>
  <c r="L32" i="6"/>
  <c r="L51" i="6"/>
  <c r="K51" i="6"/>
  <c r="J51" i="6"/>
  <c r="I51" i="6"/>
  <c r="M51" i="6"/>
  <c r="K43" i="3"/>
  <c r="J43" i="3"/>
  <c r="L43" i="3"/>
  <c r="M43" i="3"/>
  <c r="K51" i="3"/>
  <c r="J51" i="3"/>
  <c r="M51" i="3"/>
  <c r="L51" i="3"/>
  <c r="K59" i="3"/>
  <c r="J59" i="3"/>
  <c r="M59" i="3"/>
  <c r="L59" i="3"/>
  <c r="H114" i="3"/>
  <c r="F115" i="3"/>
  <c r="H118" i="3"/>
  <c r="F119" i="3"/>
  <c r="H122" i="3"/>
  <c r="F123" i="3"/>
  <c r="F188" i="3"/>
  <c r="F192" i="3"/>
  <c r="F196" i="3"/>
  <c r="J44" i="6"/>
  <c r="I44" i="6"/>
  <c r="M44" i="6"/>
  <c r="L44" i="6"/>
  <c r="K44" i="6"/>
  <c r="K10" i="2"/>
  <c r="J10" i="2"/>
  <c r="N10" i="2"/>
  <c r="M10" i="2"/>
  <c r="L10" i="2"/>
  <c r="K38" i="2"/>
  <c r="J38" i="2"/>
  <c r="N38" i="2"/>
  <c r="M38" i="2"/>
  <c r="L38" i="2"/>
  <c r="E67" i="2"/>
  <c r="N39" i="3"/>
  <c r="K39" i="3"/>
  <c r="M39" i="3"/>
  <c r="L39" i="3"/>
  <c r="J39" i="3"/>
  <c r="N96" i="3"/>
  <c r="M96" i="3"/>
  <c r="L96" i="3"/>
  <c r="K96" i="3"/>
  <c r="J96" i="3"/>
  <c r="G116" i="3"/>
  <c r="N181" i="3"/>
  <c r="K181" i="3"/>
  <c r="M181" i="3"/>
  <c r="L181" i="3"/>
  <c r="J181" i="3"/>
  <c r="I192" i="3"/>
  <c r="V34" i="5"/>
  <c r="U34" i="5"/>
  <c r="T34" i="5"/>
  <c r="W34" i="5"/>
  <c r="S34" i="5"/>
  <c r="M46" i="6"/>
  <c r="L46" i="6"/>
  <c r="K46" i="6"/>
  <c r="J46" i="6"/>
  <c r="I46" i="6"/>
  <c r="N7" i="2"/>
  <c r="M7" i="2"/>
  <c r="L7" i="2"/>
  <c r="K7" i="2"/>
  <c r="J7" i="2"/>
  <c r="N15" i="2"/>
  <c r="I18" i="2"/>
  <c r="M15" i="2"/>
  <c r="L15" i="2"/>
  <c r="K15" i="2"/>
  <c r="J15" i="2"/>
  <c r="N16" i="3"/>
  <c r="M16" i="3"/>
  <c r="L16" i="3"/>
  <c r="K16" i="3"/>
  <c r="J16" i="3"/>
  <c r="N20" i="3"/>
  <c r="M20" i="3"/>
  <c r="L20" i="3"/>
  <c r="K20" i="3"/>
  <c r="J20" i="3"/>
  <c r="N36" i="3"/>
  <c r="M36" i="3"/>
  <c r="L36" i="3"/>
  <c r="K36" i="3"/>
  <c r="J36" i="3"/>
  <c r="N85" i="3"/>
  <c r="M85" i="3"/>
  <c r="L85" i="3"/>
  <c r="K85" i="3"/>
  <c r="J85" i="3"/>
  <c r="N97" i="3"/>
  <c r="M97" i="3"/>
  <c r="L97" i="3"/>
  <c r="K97" i="3"/>
  <c r="J97" i="3"/>
  <c r="G113" i="3"/>
  <c r="G121" i="3"/>
  <c r="N158" i="3"/>
  <c r="M158" i="3"/>
  <c r="L158" i="3"/>
  <c r="K158" i="3"/>
  <c r="J158" i="3"/>
  <c r="G186" i="3"/>
  <c r="N182" i="3"/>
  <c r="M182" i="3"/>
  <c r="L182" i="3"/>
  <c r="K182" i="3"/>
  <c r="J182" i="3"/>
  <c r="I193" i="3"/>
  <c r="N217" i="3"/>
  <c r="M217" i="3"/>
  <c r="L217" i="3"/>
  <c r="K217" i="3"/>
  <c r="J217" i="3"/>
  <c r="L27" i="6"/>
  <c r="K27" i="6"/>
  <c r="J27" i="6"/>
  <c r="M27" i="6"/>
  <c r="I27" i="6"/>
  <c r="X6" i="12"/>
  <c r="V6" i="12"/>
  <c r="U6" i="12"/>
  <c r="J22" i="14"/>
  <c r="I22" i="14"/>
  <c r="K22" i="14"/>
  <c r="J10" i="3"/>
  <c r="M10" i="3"/>
  <c r="L10" i="3"/>
  <c r="K10" i="3"/>
  <c r="N10" i="3"/>
  <c r="J14" i="3"/>
  <c r="L14" i="3"/>
  <c r="M14" i="3"/>
  <c r="N14" i="3"/>
  <c r="K14" i="3"/>
  <c r="J18" i="3"/>
  <c r="L18" i="3"/>
  <c r="K18" i="3"/>
  <c r="M18" i="3"/>
  <c r="N18" i="3"/>
  <c r="J22" i="3"/>
  <c r="M22" i="3"/>
  <c r="L22" i="3"/>
  <c r="N22" i="3"/>
  <c r="K22" i="3"/>
  <c r="J26" i="3"/>
  <c r="K26" i="3"/>
  <c r="N26" i="3"/>
  <c r="M26" i="3"/>
  <c r="L26" i="3"/>
  <c r="J30" i="3"/>
  <c r="K30" i="3"/>
  <c r="M30" i="3"/>
  <c r="N30" i="3"/>
  <c r="L30" i="3"/>
  <c r="J34" i="3"/>
  <c r="M34" i="3"/>
  <c r="N34" i="3"/>
  <c r="K34" i="3"/>
  <c r="L34" i="3"/>
  <c r="J38" i="3"/>
  <c r="M38" i="3"/>
  <c r="K38" i="3"/>
  <c r="N38" i="3"/>
  <c r="L38" i="3"/>
  <c r="J44" i="3"/>
  <c r="M44" i="3"/>
  <c r="L44" i="3"/>
  <c r="K44" i="3"/>
  <c r="J52" i="3"/>
  <c r="M52" i="3"/>
  <c r="K52" i="3"/>
  <c r="L52" i="3"/>
  <c r="J60" i="3"/>
  <c r="K60" i="3"/>
  <c r="M60" i="3"/>
  <c r="L60" i="3"/>
  <c r="J65" i="3"/>
  <c r="N65" i="3"/>
  <c r="M65" i="3"/>
  <c r="K65" i="3"/>
  <c r="L65" i="3"/>
  <c r="J69" i="3"/>
  <c r="K69" i="3"/>
  <c r="M69" i="3"/>
  <c r="N69" i="3"/>
  <c r="L69" i="3"/>
  <c r="J83" i="3"/>
  <c r="K83" i="3"/>
  <c r="N83" i="3"/>
  <c r="M83" i="3"/>
  <c r="L83" i="3"/>
  <c r="J87" i="3"/>
  <c r="M87" i="3"/>
  <c r="K87" i="3"/>
  <c r="N87" i="3"/>
  <c r="L87" i="3"/>
  <c r="J91" i="3"/>
  <c r="M91" i="3"/>
  <c r="K91" i="3"/>
  <c r="N91" i="3"/>
  <c r="L91" i="3"/>
  <c r="J95" i="3"/>
  <c r="K95" i="3"/>
  <c r="M95" i="3"/>
  <c r="N95" i="3"/>
  <c r="L95" i="3"/>
  <c r="J99" i="3"/>
  <c r="N99" i="3"/>
  <c r="M99" i="3"/>
  <c r="L99" i="3"/>
  <c r="K99" i="3"/>
  <c r="J103" i="3"/>
  <c r="M103" i="3"/>
  <c r="I114" i="3"/>
  <c r="N103" i="3"/>
  <c r="L103" i="3"/>
  <c r="K103" i="3"/>
  <c r="G115" i="3"/>
  <c r="E116" i="3"/>
  <c r="I118" i="3"/>
  <c r="J107" i="3"/>
  <c r="K107" i="3"/>
  <c r="M107" i="3"/>
  <c r="N107" i="3"/>
  <c r="L107" i="3"/>
  <c r="G119" i="3"/>
  <c r="E120" i="3"/>
  <c r="J111" i="3"/>
  <c r="K111" i="3"/>
  <c r="M111" i="3"/>
  <c r="I122" i="3"/>
  <c r="N111" i="3"/>
  <c r="L111" i="3"/>
  <c r="G123" i="3"/>
  <c r="G188" i="3"/>
  <c r="G192" i="3"/>
  <c r="K46" i="3"/>
  <c r="M46" i="3"/>
  <c r="L46" i="3"/>
  <c r="J46" i="3"/>
  <c r="K62" i="3"/>
  <c r="N62" i="3"/>
  <c r="M62" i="3"/>
  <c r="L62" i="3"/>
  <c r="J62" i="3"/>
  <c r="N70" i="3"/>
  <c r="K70" i="3"/>
  <c r="M70" i="3"/>
  <c r="L70" i="3"/>
  <c r="J70" i="3"/>
  <c r="K80" i="3"/>
  <c r="N80" i="3"/>
  <c r="M80" i="3"/>
  <c r="L80" i="3"/>
  <c r="J80" i="3"/>
  <c r="K92" i="3"/>
  <c r="N92" i="3"/>
  <c r="M92" i="3"/>
  <c r="L92" i="3"/>
  <c r="J92" i="3"/>
  <c r="K100" i="3"/>
  <c r="N100" i="3"/>
  <c r="M100" i="3"/>
  <c r="L100" i="3"/>
  <c r="J100" i="3"/>
  <c r="E117" i="3"/>
  <c r="N139" i="3"/>
  <c r="M139" i="3"/>
  <c r="L139" i="3"/>
  <c r="K139" i="3"/>
  <c r="J139" i="3"/>
  <c r="N157" i="3"/>
  <c r="M157" i="3"/>
  <c r="L157" i="3"/>
  <c r="K157" i="3"/>
  <c r="J157" i="3"/>
  <c r="E190" i="3"/>
  <c r="N212" i="3"/>
  <c r="M212" i="3"/>
  <c r="L212" i="3"/>
  <c r="K212" i="3"/>
  <c r="J212" i="3"/>
  <c r="F43" i="2"/>
  <c r="N22" i="2"/>
  <c r="M22" i="2"/>
  <c r="L22" i="2"/>
  <c r="K22" i="2"/>
  <c r="J22" i="2"/>
  <c r="N59" i="2"/>
  <c r="M59" i="2"/>
  <c r="L59" i="2"/>
  <c r="K59" i="2"/>
  <c r="J59" i="2"/>
  <c r="N32" i="3"/>
  <c r="M32" i="3"/>
  <c r="L32" i="3"/>
  <c r="K32" i="3"/>
  <c r="J32" i="3"/>
  <c r="N63" i="3"/>
  <c r="M63" i="3"/>
  <c r="L63" i="3"/>
  <c r="K63" i="3"/>
  <c r="J63" i="3"/>
  <c r="E114" i="3"/>
  <c r="N109" i="3"/>
  <c r="M109" i="3"/>
  <c r="L109" i="3"/>
  <c r="K109" i="3"/>
  <c r="J109" i="3"/>
  <c r="I120" i="3"/>
  <c r="N136" i="3"/>
  <c r="M136" i="3"/>
  <c r="L136" i="3"/>
  <c r="K136" i="3"/>
  <c r="J136" i="3"/>
  <c r="N154" i="3"/>
  <c r="M154" i="3"/>
  <c r="L154" i="3"/>
  <c r="K154" i="3"/>
  <c r="J154" i="3"/>
  <c r="N170" i="3"/>
  <c r="M170" i="3"/>
  <c r="L170" i="3"/>
  <c r="K170" i="3"/>
  <c r="J170" i="3"/>
  <c r="N178" i="3"/>
  <c r="M178" i="3"/>
  <c r="I189" i="3"/>
  <c r="L178" i="3"/>
  <c r="K178" i="3"/>
  <c r="J178" i="3"/>
  <c r="N209" i="3"/>
  <c r="M209" i="3"/>
  <c r="L209" i="3"/>
  <c r="K209" i="3"/>
  <c r="J209" i="3"/>
  <c r="F42" i="2"/>
  <c r="L45" i="3"/>
  <c r="J45" i="3"/>
  <c r="M45" i="3"/>
  <c r="K45" i="3"/>
  <c r="L53" i="3"/>
  <c r="M53" i="3"/>
  <c r="J53" i="3"/>
  <c r="K53" i="3"/>
  <c r="L61" i="3"/>
  <c r="J61" i="3"/>
  <c r="M61" i="3"/>
  <c r="K61" i="3"/>
  <c r="H115" i="3"/>
  <c r="F116" i="3"/>
  <c r="H119" i="3"/>
  <c r="F120" i="3"/>
  <c r="H123" i="3"/>
  <c r="H188" i="3"/>
  <c r="F189" i="3"/>
  <c r="H192" i="3"/>
  <c r="F193" i="3"/>
  <c r="H196" i="3"/>
  <c r="J52" i="6"/>
  <c r="I52" i="6"/>
  <c r="M52" i="6"/>
  <c r="L52" i="6"/>
  <c r="K52" i="6"/>
  <c r="P16" i="9"/>
  <c r="O16" i="9"/>
  <c r="M99" i="13"/>
  <c r="L99" i="13"/>
  <c r="K99" i="13"/>
  <c r="J99" i="13"/>
  <c r="I99" i="13"/>
  <c r="M40" i="6"/>
  <c r="K40" i="6"/>
  <c r="J40" i="6"/>
  <c r="I40" i="6"/>
  <c r="L40" i="6"/>
  <c r="M48" i="6"/>
  <c r="K48" i="6"/>
  <c r="J48" i="6"/>
  <c r="I48" i="6"/>
  <c r="L48" i="6"/>
  <c r="P9" i="9"/>
  <c r="O9" i="9"/>
  <c r="S14" i="9"/>
  <c r="R14" i="9"/>
  <c r="P17" i="9"/>
  <c r="O17" i="9"/>
  <c r="M56" i="13"/>
  <c r="L56" i="13"/>
  <c r="K56" i="13"/>
  <c r="J56" i="13"/>
  <c r="I56" i="13"/>
  <c r="J116" i="13"/>
  <c r="I116" i="13"/>
  <c r="L116" i="13"/>
  <c r="M116" i="13"/>
  <c r="K116" i="13"/>
  <c r="K154" i="14"/>
  <c r="J154" i="14"/>
  <c r="I154" i="14"/>
  <c r="P10" i="9"/>
  <c r="O10" i="9"/>
  <c r="S15" i="9"/>
  <c r="R15" i="9"/>
  <c r="P18" i="9"/>
  <c r="O18" i="9"/>
  <c r="M17" i="13"/>
  <c r="L17" i="13"/>
  <c r="K17" i="13"/>
  <c r="J17" i="13"/>
  <c r="I17" i="13"/>
  <c r="M82" i="13"/>
  <c r="L82" i="13"/>
  <c r="K82" i="13"/>
  <c r="J82" i="13"/>
  <c r="I82" i="13"/>
  <c r="H90" i="13"/>
  <c r="L7" i="6"/>
  <c r="K7" i="6"/>
  <c r="I7" i="6"/>
  <c r="M7" i="6"/>
  <c r="J7" i="6"/>
  <c r="P11" i="9"/>
  <c r="O11" i="9"/>
  <c r="S16" i="9"/>
  <c r="R16" i="9"/>
  <c r="P19" i="9"/>
  <c r="O19" i="9"/>
  <c r="X10" i="12"/>
  <c r="V10" i="12"/>
  <c r="U10" i="12"/>
  <c r="M39" i="13"/>
  <c r="L39" i="13"/>
  <c r="K39" i="13"/>
  <c r="J39" i="13"/>
  <c r="I39" i="13"/>
  <c r="M108" i="13"/>
  <c r="L108" i="13"/>
  <c r="K108" i="13"/>
  <c r="J108" i="13"/>
  <c r="I108" i="13"/>
  <c r="S9" i="9"/>
  <c r="R9" i="9"/>
  <c r="P12" i="9"/>
  <c r="O12" i="9"/>
  <c r="S17" i="9"/>
  <c r="R17" i="9"/>
  <c r="P20" i="9"/>
  <c r="O20" i="9"/>
  <c r="M8" i="12"/>
  <c r="L8" i="12"/>
  <c r="K8" i="12"/>
  <c r="J8" i="12"/>
  <c r="I8" i="12"/>
  <c r="H55" i="12"/>
  <c r="N8" i="12"/>
  <c r="M9" i="13"/>
  <c r="L9" i="13"/>
  <c r="K9" i="13"/>
  <c r="J9" i="13"/>
  <c r="I9" i="13"/>
  <c r="M65" i="13"/>
  <c r="L65" i="13"/>
  <c r="K65" i="13"/>
  <c r="J65" i="13"/>
  <c r="I65" i="13"/>
  <c r="U14" i="14"/>
  <c r="T14" i="14"/>
  <c r="V14" i="14"/>
  <c r="S10" i="9"/>
  <c r="R10" i="9"/>
  <c r="P13" i="9"/>
  <c r="O13" i="9"/>
  <c r="S18" i="9"/>
  <c r="R18" i="9"/>
  <c r="P21" i="9"/>
  <c r="O21" i="9"/>
  <c r="X54" i="12"/>
  <c r="V54" i="12"/>
  <c r="U54" i="12"/>
  <c r="M14" i="12"/>
  <c r="L14" i="12"/>
  <c r="K14" i="12"/>
  <c r="J14" i="12"/>
  <c r="I14" i="12"/>
  <c r="N14" i="12"/>
  <c r="M158" i="13"/>
  <c r="L158" i="13"/>
  <c r="J158" i="13"/>
  <c r="I158" i="13"/>
  <c r="K158" i="13"/>
  <c r="M22" i="13"/>
  <c r="L22" i="13"/>
  <c r="K22" i="13"/>
  <c r="J22" i="13"/>
  <c r="I22" i="13"/>
  <c r="K72" i="14"/>
  <c r="J72" i="14"/>
  <c r="I72" i="14"/>
  <c r="L32" i="16"/>
  <c r="K32" i="16"/>
  <c r="J32" i="16"/>
  <c r="I32" i="16"/>
  <c r="R11" i="9"/>
  <c r="S11" i="9"/>
  <c r="O14" i="9"/>
  <c r="P14" i="9"/>
  <c r="R19" i="9"/>
  <c r="S19" i="9"/>
  <c r="N52" i="12"/>
  <c r="M52" i="12"/>
  <c r="L52" i="12"/>
  <c r="J52" i="12"/>
  <c r="I52" i="12"/>
  <c r="K52" i="12"/>
  <c r="AA16" i="13"/>
  <c r="Z16" i="13"/>
  <c r="X16" i="13"/>
  <c r="W16" i="13"/>
  <c r="Y16" i="13"/>
  <c r="M47" i="13"/>
  <c r="L47" i="13"/>
  <c r="K47" i="13"/>
  <c r="J47" i="13"/>
  <c r="I47" i="13"/>
  <c r="M11" i="6"/>
  <c r="L11" i="6"/>
  <c r="K11" i="6"/>
  <c r="J11" i="6"/>
  <c r="I11" i="6"/>
  <c r="M22" i="6"/>
  <c r="L22" i="6"/>
  <c r="K22" i="6"/>
  <c r="J22" i="6"/>
  <c r="I22" i="6"/>
  <c r="S12" i="9"/>
  <c r="R12" i="9"/>
  <c r="P15" i="9"/>
  <c r="O15" i="9"/>
  <c r="S20" i="9"/>
  <c r="R20" i="9"/>
  <c r="M13" i="13"/>
  <c r="L13" i="13"/>
  <c r="K13" i="13"/>
  <c r="J13" i="13"/>
  <c r="I13" i="13"/>
  <c r="M73" i="13"/>
  <c r="L73" i="13"/>
  <c r="K73" i="13"/>
  <c r="J73" i="13"/>
  <c r="I73" i="13"/>
  <c r="J14" i="14"/>
  <c r="I14" i="14"/>
  <c r="K14" i="14"/>
  <c r="M28" i="15"/>
  <c r="L28" i="15"/>
  <c r="K28" i="15"/>
  <c r="J28" i="15"/>
  <c r="I28" i="15"/>
  <c r="M131" i="15"/>
  <c r="L131" i="15"/>
  <c r="K131" i="15"/>
  <c r="J131" i="15"/>
  <c r="I131" i="15"/>
  <c r="M62" i="15"/>
  <c r="L62" i="15"/>
  <c r="K62" i="15"/>
  <c r="J62" i="15"/>
  <c r="I62" i="15"/>
  <c r="Z19" i="16"/>
  <c r="Y19" i="16"/>
  <c r="X19" i="16"/>
  <c r="W19" i="16"/>
  <c r="U22" i="14"/>
  <c r="T22" i="14"/>
  <c r="V22" i="14"/>
  <c r="J17" i="14"/>
  <c r="I17" i="14"/>
  <c r="K17" i="14"/>
  <c r="J26" i="14"/>
  <c r="I26" i="14"/>
  <c r="K26" i="14"/>
  <c r="J120" i="14"/>
  <c r="I120" i="14"/>
  <c r="K120" i="14"/>
  <c r="K141" i="14"/>
  <c r="J141" i="14"/>
  <c r="I141" i="14"/>
  <c r="H149" i="14"/>
  <c r="K42" i="14"/>
  <c r="J42" i="14"/>
  <c r="I42" i="14"/>
  <c r="M14" i="15"/>
  <c r="L14" i="15"/>
  <c r="J14" i="15"/>
  <c r="I14" i="15"/>
  <c r="K14" i="15"/>
  <c r="M97" i="15"/>
  <c r="L97" i="15"/>
  <c r="K97" i="15"/>
  <c r="J97" i="15"/>
  <c r="I97" i="15"/>
  <c r="H105" i="15"/>
  <c r="U17" i="14"/>
  <c r="T17" i="14"/>
  <c r="V17" i="14"/>
  <c r="K85" i="14"/>
  <c r="J85" i="14"/>
  <c r="H93" i="14"/>
  <c r="I85" i="14"/>
  <c r="K12" i="14"/>
  <c r="I12" i="14"/>
  <c r="J12" i="14"/>
  <c r="V12" i="14"/>
  <c r="T12" i="14"/>
  <c r="U12" i="14"/>
  <c r="K20" i="14"/>
  <c r="I20" i="14"/>
  <c r="J20" i="14"/>
  <c r="J69" i="14"/>
  <c r="I69" i="14"/>
  <c r="K69" i="14"/>
  <c r="K89" i="14"/>
  <c r="J89" i="14"/>
  <c r="I89" i="14"/>
  <c r="K102" i="14"/>
  <c r="J102" i="14"/>
  <c r="I102" i="14"/>
  <c r="J138" i="14"/>
  <c r="I138" i="14"/>
  <c r="K138" i="14"/>
  <c r="K158" i="14"/>
  <c r="J158" i="14"/>
  <c r="I158" i="14"/>
  <c r="M37" i="15"/>
  <c r="L37" i="15"/>
  <c r="K37" i="15"/>
  <c r="J37" i="15"/>
  <c r="I37" i="15"/>
  <c r="M71" i="15"/>
  <c r="L71" i="15"/>
  <c r="K71" i="15"/>
  <c r="J71" i="15"/>
  <c r="I71" i="15"/>
  <c r="M140" i="15"/>
  <c r="L140" i="15"/>
  <c r="K140" i="15"/>
  <c r="J140" i="15"/>
  <c r="I140" i="15"/>
  <c r="AA14" i="16"/>
  <c r="Z14" i="16"/>
  <c r="Y14" i="16"/>
  <c r="X14" i="16"/>
  <c r="W14" i="16"/>
  <c r="L17" i="16"/>
  <c r="K17" i="16"/>
  <c r="J17" i="16"/>
  <c r="I17" i="16"/>
  <c r="AA87" i="18"/>
  <c r="Z87" i="18"/>
  <c r="K13" i="14"/>
  <c r="J13" i="14"/>
  <c r="I13" i="14"/>
  <c r="K21" i="14"/>
  <c r="J21" i="14"/>
  <c r="I21" i="14"/>
  <c r="K46" i="14"/>
  <c r="J46" i="14"/>
  <c r="I46" i="14"/>
  <c r="K59" i="14"/>
  <c r="J59" i="14"/>
  <c r="I59" i="14"/>
  <c r="J95" i="14"/>
  <c r="I95" i="14"/>
  <c r="K95" i="14"/>
  <c r="K115" i="14"/>
  <c r="J115" i="14"/>
  <c r="I115" i="14"/>
  <c r="K128" i="14"/>
  <c r="J128" i="14"/>
  <c r="I128" i="14"/>
  <c r="M10" i="15"/>
  <c r="L10" i="15"/>
  <c r="J10" i="15"/>
  <c r="I10" i="15"/>
  <c r="K10" i="15"/>
  <c r="M40" i="15"/>
  <c r="L40" i="15"/>
  <c r="K40" i="15"/>
  <c r="J40" i="15"/>
  <c r="I40" i="15"/>
  <c r="M74" i="15"/>
  <c r="L74" i="15"/>
  <c r="K74" i="15"/>
  <c r="J74" i="15"/>
  <c r="I74" i="15"/>
  <c r="M109" i="15"/>
  <c r="L109" i="15"/>
  <c r="K109" i="15"/>
  <c r="J109" i="15"/>
  <c r="I109" i="15"/>
  <c r="M143" i="15"/>
  <c r="L143" i="15"/>
  <c r="K143" i="15"/>
  <c r="J143" i="15"/>
  <c r="I143" i="15"/>
  <c r="L13" i="16"/>
  <c r="K13" i="16"/>
  <c r="J13" i="16"/>
  <c r="H21" i="16"/>
  <c r="I13" i="16"/>
  <c r="L72" i="16"/>
  <c r="K72" i="16"/>
  <c r="J72" i="16"/>
  <c r="I72" i="16"/>
  <c r="J67" i="17"/>
  <c r="I67" i="17"/>
  <c r="M67" i="17"/>
  <c r="L67" i="17"/>
  <c r="K67" i="17"/>
  <c r="K15" i="14"/>
  <c r="I15" i="14"/>
  <c r="H23" i="14"/>
  <c r="J15" i="14"/>
  <c r="J77" i="14"/>
  <c r="I77" i="14"/>
  <c r="K77" i="14"/>
  <c r="K98" i="14"/>
  <c r="J98" i="14"/>
  <c r="I98" i="14"/>
  <c r="K111" i="14"/>
  <c r="J111" i="14"/>
  <c r="I111" i="14"/>
  <c r="J146" i="14"/>
  <c r="I146" i="14"/>
  <c r="K146" i="14"/>
  <c r="M18" i="15"/>
  <c r="L18" i="15"/>
  <c r="J18" i="15"/>
  <c r="I18" i="15"/>
  <c r="K18" i="15"/>
  <c r="M31" i="15"/>
  <c r="L31" i="15"/>
  <c r="K31" i="15"/>
  <c r="J31" i="15"/>
  <c r="I31" i="15"/>
  <c r="M66" i="15"/>
  <c r="L66" i="15"/>
  <c r="K66" i="15"/>
  <c r="J66" i="15"/>
  <c r="I66" i="15"/>
  <c r="M100" i="15"/>
  <c r="L100" i="15"/>
  <c r="K100" i="15"/>
  <c r="J100" i="15"/>
  <c r="I100" i="15"/>
  <c r="M135" i="15"/>
  <c r="L135" i="15"/>
  <c r="K135" i="15"/>
  <c r="J135" i="15"/>
  <c r="I135" i="15"/>
  <c r="AA18" i="18"/>
  <c r="Z18" i="18"/>
  <c r="K16" i="14"/>
  <c r="J16" i="14"/>
  <c r="I16" i="14"/>
  <c r="K25" i="14"/>
  <c r="J25" i="14"/>
  <c r="I25" i="14"/>
  <c r="K55" i="14"/>
  <c r="J55" i="14"/>
  <c r="I55" i="14"/>
  <c r="K68" i="14"/>
  <c r="J68" i="14"/>
  <c r="I68" i="14"/>
  <c r="J103" i="14"/>
  <c r="I103" i="14"/>
  <c r="K103" i="14"/>
  <c r="K124" i="14"/>
  <c r="J124" i="14"/>
  <c r="I124" i="14"/>
  <c r="K137" i="14"/>
  <c r="J137" i="14"/>
  <c r="I137" i="14"/>
  <c r="M23" i="15"/>
  <c r="L23" i="15"/>
  <c r="J23" i="15"/>
  <c r="I23" i="15"/>
  <c r="K23" i="15"/>
  <c r="M54" i="15"/>
  <c r="L54" i="15"/>
  <c r="K54" i="15"/>
  <c r="J54" i="15"/>
  <c r="I54" i="15"/>
  <c r="M88" i="15"/>
  <c r="L88" i="15"/>
  <c r="K88" i="15"/>
  <c r="J88" i="15"/>
  <c r="I88" i="15"/>
  <c r="M123" i="15"/>
  <c r="L123" i="15"/>
  <c r="K123" i="15"/>
  <c r="J123" i="15"/>
  <c r="I123" i="15"/>
  <c r="M157" i="15"/>
  <c r="L157" i="15"/>
  <c r="K157" i="15"/>
  <c r="J157" i="15"/>
  <c r="I157" i="15"/>
  <c r="Z10" i="16"/>
  <c r="Y10" i="16"/>
  <c r="X10" i="16"/>
  <c r="V9" i="16"/>
  <c r="AA10" i="16" s="1"/>
  <c r="W10" i="16"/>
  <c r="S109" i="18"/>
  <c r="R109" i="18"/>
  <c r="AB16" i="22"/>
  <c r="AA16" i="22"/>
  <c r="Z16" i="22"/>
  <c r="Y16" i="22"/>
  <c r="X16" i="22"/>
  <c r="J60" i="14"/>
  <c r="I60" i="14"/>
  <c r="K60" i="14"/>
  <c r="K81" i="14"/>
  <c r="J81" i="14"/>
  <c r="I81" i="14"/>
  <c r="J129" i="14"/>
  <c r="I129" i="14"/>
  <c r="K129" i="14"/>
  <c r="K162" i="14"/>
  <c r="J162" i="14"/>
  <c r="I162" i="14"/>
  <c r="Y10" i="15"/>
  <c r="X10" i="15"/>
  <c r="W10" i="15"/>
  <c r="AA10" i="15"/>
  <c r="Z10" i="15"/>
  <c r="AA12" i="15"/>
  <c r="Y12" i="15"/>
  <c r="X12" i="15"/>
  <c r="Z12" i="15"/>
  <c r="W12" i="15"/>
  <c r="M57" i="15"/>
  <c r="L57" i="15"/>
  <c r="K57" i="15"/>
  <c r="J57" i="15"/>
  <c r="I57" i="15"/>
  <c r="M126" i="15"/>
  <c r="L126" i="15"/>
  <c r="K126" i="15"/>
  <c r="J126" i="15"/>
  <c r="I126" i="15"/>
  <c r="M160" i="15"/>
  <c r="L160" i="15"/>
  <c r="K160" i="15"/>
  <c r="J160" i="15"/>
  <c r="I160" i="15"/>
  <c r="AA18" i="16"/>
  <c r="Z18" i="16"/>
  <c r="Y18" i="16"/>
  <c r="X18" i="16"/>
  <c r="W18" i="16"/>
  <c r="H37" i="16"/>
  <c r="L38" i="16"/>
  <c r="K38" i="16"/>
  <c r="J38" i="16"/>
  <c r="I38" i="16"/>
  <c r="L33" i="17"/>
  <c r="K33" i="17"/>
  <c r="J33" i="17"/>
  <c r="I33" i="17"/>
  <c r="AB156" i="18"/>
  <c r="AA156" i="18"/>
  <c r="Z156" i="18"/>
  <c r="I18" i="14"/>
  <c r="K18" i="14"/>
  <c r="J18" i="14"/>
  <c r="I27" i="14"/>
  <c r="K27" i="14"/>
  <c r="J27" i="14"/>
  <c r="I31" i="14"/>
  <c r="K31" i="14"/>
  <c r="J31" i="14"/>
  <c r="I32" i="14"/>
  <c r="K32" i="14"/>
  <c r="J32" i="14"/>
  <c r="I33" i="14"/>
  <c r="K33" i="14"/>
  <c r="J33" i="14"/>
  <c r="I34" i="14"/>
  <c r="K34" i="14"/>
  <c r="J34" i="14"/>
  <c r="K35" i="14"/>
  <c r="I35" i="14"/>
  <c r="J35" i="14"/>
  <c r="J36" i="14"/>
  <c r="I36" i="14"/>
  <c r="K36" i="14"/>
  <c r="K50" i="14"/>
  <c r="J50" i="14"/>
  <c r="I50" i="14"/>
  <c r="J86" i="14"/>
  <c r="I86" i="14"/>
  <c r="K86" i="14"/>
  <c r="K106" i="14"/>
  <c r="J106" i="14"/>
  <c r="I106" i="14"/>
  <c r="K119" i="14"/>
  <c r="J119" i="14"/>
  <c r="I119" i="14"/>
  <c r="J155" i="14"/>
  <c r="I155" i="14"/>
  <c r="K155" i="14"/>
  <c r="H163" i="14"/>
  <c r="Y14" i="15"/>
  <c r="X14" i="15"/>
  <c r="W14" i="15"/>
  <c r="Z14" i="15"/>
  <c r="AA14" i="15"/>
  <c r="AA16" i="15"/>
  <c r="Y16" i="15"/>
  <c r="X16" i="15"/>
  <c r="W16" i="15"/>
  <c r="Z16" i="15"/>
  <c r="M45" i="15"/>
  <c r="L45" i="15"/>
  <c r="K45" i="15"/>
  <c r="J45" i="15"/>
  <c r="I45" i="15"/>
  <c r="M80" i="15"/>
  <c r="L80" i="15"/>
  <c r="K80" i="15"/>
  <c r="J80" i="15"/>
  <c r="I80" i="15"/>
  <c r="M114" i="15"/>
  <c r="L114" i="15"/>
  <c r="K114" i="15"/>
  <c r="J114" i="15"/>
  <c r="I114" i="15"/>
  <c r="M149" i="15"/>
  <c r="L149" i="15"/>
  <c r="K149" i="15"/>
  <c r="J149" i="15"/>
  <c r="I149" i="15"/>
  <c r="J11" i="14"/>
  <c r="I11" i="14"/>
  <c r="K11" i="14"/>
  <c r="J19" i="14"/>
  <c r="I19" i="14"/>
  <c r="K19" i="14"/>
  <c r="J28" i="14"/>
  <c r="K28" i="14"/>
  <c r="I28" i="14"/>
  <c r="I29" i="14"/>
  <c r="H37" i="14"/>
  <c r="K29" i="14"/>
  <c r="J29" i="14"/>
  <c r="J43" i="14"/>
  <c r="I43" i="14"/>
  <c r="K43" i="14"/>
  <c r="H51" i="14"/>
  <c r="K63" i="14"/>
  <c r="J63" i="14"/>
  <c r="I63" i="14"/>
  <c r="K76" i="14"/>
  <c r="J76" i="14"/>
  <c r="I76" i="14"/>
  <c r="J112" i="14"/>
  <c r="I112" i="14"/>
  <c r="K112" i="14"/>
  <c r="K132" i="14"/>
  <c r="J132" i="14"/>
  <c r="I132" i="14"/>
  <c r="K145" i="14"/>
  <c r="J145" i="14"/>
  <c r="I145" i="14"/>
  <c r="Y18" i="15"/>
  <c r="X18" i="15"/>
  <c r="W18" i="15"/>
  <c r="AA18" i="15"/>
  <c r="Z18" i="15"/>
  <c r="AA20" i="15"/>
  <c r="Y20" i="15"/>
  <c r="X20" i="15"/>
  <c r="Z20" i="15"/>
  <c r="W20" i="15"/>
  <c r="M48" i="15"/>
  <c r="L48" i="15"/>
  <c r="K48" i="15"/>
  <c r="J48" i="15"/>
  <c r="I48" i="15"/>
  <c r="M83" i="15"/>
  <c r="L83" i="15"/>
  <c r="K83" i="15"/>
  <c r="J83" i="15"/>
  <c r="I83" i="15"/>
  <c r="H91" i="15"/>
  <c r="M117" i="15"/>
  <c r="L117" i="15"/>
  <c r="K117" i="15"/>
  <c r="J117" i="15"/>
  <c r="I117" i="15"/>
  <c r="M152" i="15"/>
  <c r="L152" i="15"/>
  <c r="K152" i="15"/>
  <c r="J152" i="15"/>
  <c r="I152" i="15"/>
  <c r="M141" i="16"/>
  <c r="L141" i="16"/>
  <c r="K141" i="16"/>
  <c r="J141" i="16"/>
  <c r="I141" i="16"/>
  <c r="S40" i="18"/>
  <c r="Q48" i="18"/>
  <c r="R40" i="18"/>
  <c r="Q46" i="19"/>
  <c r="P46" i="19"/>
  <c r="J90" i="21"/>
  <c r="I90" i="21"/>
  <c r="H90" i="21"/>
  <c r="L46" i="16"/>
  <c r="K46" i="16"/>
  <c r="J46" i="16"/>
  <c r="I46" i="16"/>
  <c r="L81" i="16"/>
  <c r="K81" i="16"/>
  <c r="J81" i="16"/>
  <c r="I81" i="16"/>
  <c r="L115" i="16"/>
  <c r="K115" i="16"/>
  <c r="J115" i="16"/>
  <c r="I115" i="16"/>
  <c r="H149" i="16"/>
  <c r="L150" i="16"/>
  <c r="K150" i="16"/>
  <c r="J150" i="16"/>
  <c r="I150" i="16"/>
  <c r="K131" i="17"/>
  <c r="J131" i="17"/>
  <c r="I131" i="17"/>
  <c r="L131" i="17"/>
  <c r="Q22" i="18"/>
  <c r="S23" i="18"/>
  <c r="R23" i="18"/>
  <c r="AA70" i="18"/>
  <c r="Z70" i="18"/>
  <c r="AB139" i="18"/>
  <c r="AA139" i="18"/>
  <c r="Z139" i="18"/>
  <c r="I16" i="19"/>
  <c r="H16" i="19"/>
  <c r="Y152" i="19"/>
  <c r="X152" i="19"/>
  <c r="M84" i="16"/>
  <c r="L84" i="16"/>
  <c r="K84" i="16"/>
  <c r="J84" i="16"/>
  <c r="I84" i="16"/>
  <c r="L118" i="16"/>
  <c r="K118" i="16"/>
  <c r="J118" i="16"/>
  <c r="I118" i="16"/>
  <c r="L153" i="16"/>
  <c r="K153" i="16"/>
  <c r="J153" i="16"/>
  <c r="I153" i="16"/>
  <c r="H161" i="16"/>
  <c r="L25" i="17"/>
  <c r="K25" i="17"/>
  <c r="J25" i="17"/>
  <c r="I25" i="17"/>
  <c r="J58" i="17"/>
  <c r="I58" i="17"/>
  <c r="L58" i="17"/>
  <c r="K58" i="17"/>
  <c r="J45" i="18"/>
  <c r="I45" i="18"/>
  <c r="J114" i="18"/>
  <c r="I114" i="18"/>
  <c r="J74" i="19"/>
  <c r="I74" i="19"/>
  <c r="H74" i="19"/>
  <c r="L41" i="16"/>
  <c r="K41" i="16"/>
  <c r="J41" i="16"/>
  <c r="I41" i="16"/>
  <c r="H49" i="16"/>
  <c r="L75" i="16"/>
  <c r="K75" i="16"/>
  <c r="J75" i="16"/>
  <c r="I75" i="16"/>
  <c r="L110" i="16"/>
  <c r="K110" i="16"/>
  <c r="J110" i="16"/>
  <c r="I110" i="16"/>
  <c r="L144" i="16"/>
  <c r="K144" i="16"/>
  <c r="J144" i="16"/>
  <c r="I144" i="16"/>
  <c r="L94" i="17"/>
  <c r="K94" i="17"/>
  <c r="J94" i="17"/>
  <c r="H93" i="17"/>
  <c r="I94" i="17"/>
  <c r="J127" i="17"/>
  <c r="I127" i="17"/>
  <c r="M127" i="17"/>
  <c r="L127" i="17"/>
  <c r="K127" i="17"/>
  <c r="J131" i="18"/>
  <c r="I131" i="18"/>
  <c r="L29" i="16"/>
  <c r="K29" i="16"/>
  <c r="J29" i="16"/>
  <c r="I29" i="16"/>
  <c r="L98" i="16"/>
  <c r="K98" i="16"/>
  <c r="J98" i="16"/>
  <c r="I98" i="16"/>
  <c r="M132" i="16"/>
  <c r="L132" i="16"/>
  <c r="K132" i="16"/>
  <c r="J132" i="16"/>
  <c r="I132" i="16"/>
  <c r="Y12" i="17"/>
  <c r="X12" i="17"/>
  <c r="W12" i="17"/>
  <c r="Z12" i="17"/>
  <c r="L102" i="17"/>
  <c r="K102" i="17"/>
  <c r="J102" i="17"/>
  <c r="I102" i="17"/>
  <c r="J136" i="17"/>
  <c r="I136" i="17"/>
  <c r="H135" i="17"/>
  <c r="L136" i="17"/>
  <c r="K136" i="17"/>
  <c r="S57" i="18"/>
  <c r="R57" i="18"/>
  <c r="T126" i="18"/>
  <c r="S126" i="18"/>
  <c r="R126" i="18"/>
  <c r="Q129" i="19"/>
  <c r="P129" i="19"/>
  <c r="J159" i="21"/>
  <c r="I159" i="21"/>
  <c r="H159" i="21"/>
  <c r="L67" i="16"/>
  <c r="K67" i="16"/>
  <c r="J67" i="16"/>
  <c r="I67" i="16"/>
  <c r="L101" i="16"/>
  <c r="K101" i="16"/>
  <c r="J101" i="16"/>
  <c r="I101" i="16"/>
  <c r="H135" i="16"/>
  <c r="L136" i="16"/>
  <c r="K136" i="16"/>
  <c r="J136" i="16"/>
  <c r="I136" i="16"/>
  <c r="K54" i="17"/>
  <c r="J54" i="17"/>
  <c r="I54" i="17"/>
  <c r="L54" i="17"/>
  <c r="J11" i="18"/>
  <c r="I11" i="18"/>
  <c r="J80" i="18"/>
  <c r="I80" i="18"/>
  <c r="H148" i="18"/>
  <c r="J149" i="18"/>
  <c r="I149" i="18"/>
  <c r="M55" i="16"/>
  <c r="L55" i="16"/>
  <c r="K55" i="16"/>
  <c r="J55" i="16"/>
  <c r="I55" i="16"/>
  <c r="H63" i="16"/>
  <c r="L89" i="16"/>
  <c r="K89" i="16"/>
  <c r="J89" i="16"/>
  <c r="I89" i="16"/>
  <c r="L124" i="16"/>
  <c r="K124" i="16"/>
  <c r="J124" i="16"/>
  <c r="I124" i="16"/>
  <c r="M158" i="16"/>
  <c r="L158" i="16"/>
  <c r="K158" i="16"/>
  <c r="J158" i="16"/>
  <c r="I158" i="16"/>
  <c r="L11" i="17"/>
  <c r="K11" i="17"/>
  <c r="J11" i="17"/>
  <c r="I11" i="17"/>
  <c r="K62" i="17"/>
  <c r="J62" i="17"/>
  <c r="I62" i="17"/>
  <c r="L62" i="17"/>
  <c r="AA53" i="18"/>
  <c r="Z53" i="18"/>
  <c r="S74" i="18"/>
  <c r="R74" i="18"/>
  <c r="AA122" i="18"/>
  <c r="Z122" i="18"/>
  <c r="T143" i="18"/>
  <c r="S143" i="18"/>
  <c r="R143" i="18"/>
  <c r="I29" i="19"/>
  <c r="H29" i="19"/>
  <c r="I141" i="19"/>
  <c r="H141" i="19"/>
  <c r="H23" i="16"/>
  <c r="L24" i="16"/>
  <c r="K24" i="16"/>
  <c r="J24" i="16"/>
  <c r="I24" i="16"/>
  <c r="L58" i="16"/>
  <c r="K58" i="16"/>
  <c r="J58" i="16"/>
  <c r="I58" i="16"/>
  <c r="L127" i="16"/>
  <c r="K127" i="16"/>
  <c r="J127" i="16"/>
  <c r="I127" i="16"/>
  <c r="L137" i="17"/>
  <c r="K137" i="17"/>
  <c r="J137" i="17"/>
  <c r="I137" i="17"/>
  <c r="M123" i="17"/>
  <c r="K123" i="17"/>
  <c r="J123" i="17"/>
  <c r="I123" i="17"/>
  <c r="L123" i="17"/>
  <c r="J28" i="18"/>
  <c r="I28" i="18"/>
  <c r="J97" i="18"/>
  <c r="I97" i="18"/>
  <c r="K44" i="14"/>
  <c r="I44" i="14"/>
  <c r="J44" i="14"/>
  <c r="K53" i="14"/>
  <c r="I53" i="14"/>
  <c r="J53" i="14"/>
  <c r="K61" i="14"/>
  <c r="I61" i="14"/>
  <c r="J61" i="14"/>
  <c r="K70" i="14"/>
  <c r="I70" i="14"/>
  <c r="J70" i="14"/>
  <c r="K78" i="14"/>
  <c r="I78" i="14"/>
  <c r="J78" i="14"/>
  <c r="K87" i="14"/>
  <c r="I87" i="14"/>
  <c r="J87" i="14"/>
  <c r="K96" i="14"/>
  <c r="I96" i="14"/>
  <c r="J96" i="14"/>
  <c r="K104" i="14"/>
  <c r="I104" i="14"/>
  <c r="J104" i="14"/>
  <c r="K113" i="14"/>
  <c r="I113" i="14"/>
  <c r="H121" i="14"/>
  <c r="J113" i="14"/>
  <c r="K130" i="14"/>
  <c r="I130" i="14"/>
  <c r="J130" i="14"/>
  <c r="K139" i="14"/>
  <c r="I139" i="14"/>
  <c r="J139" i="14"/>
  <c r="K147" i="14"/>
  <c r="I147" i="14"/>
  <c r="J147" i="14"/>
  <c r="K156" i="14"/>
  <c r="I156" i="14"/>
  <c r="J156" i="14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L61" i="16"/>
  <c r="K61" i="16"/>
  <c r="J61" i="16"/>
  <c r="I61" i="16"/>
  <c r="L70" i="16"/>
  <c r="K70" i="16"/>
  <c r="J70" i="16"/>
  <c r="I70" i="16"/>
  <c r="L87" i="16"/>
  <c r="K87" i="16"/>
  <c r="J87" i="16"/>
  <c r="I87" i="16"/>
  <c r="L96" i="16"/>
  <c r="K96" i="16"/>
  <c r="J96" i="16"/>
  <c r="I96" i="16"/>
  <c r="M104" i="16"/>
  <c r="L104" i="16"/>
  <c r="K104" i="16"/>
  <c r="J104" i="16"/>
  <c r="I104" i="16"/>
  <c r="L113" i="16"/>
  <c r="K113" i="16"/>
  <c r="J113" i="16"/>
  <c r="I113" i="16"/>
  <c r="H121" i="16"/>
  <c r="L122" i="16"/>
  <c r="K122" i="16"/>
  <c r="J122" i="16"/>
  <c r="I122" i="16"/>
  <c r="M130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L42" i="17"/>
  <c r="K42" i="17"/>
  <c r="J42" i="17"/>
  <c r="I42" i="17"/>
  <c r="J15" i="18"/>
  <c r="I15" i="18"/>
  <c r="K32" i="18"/>
  <c r="J32" i="18"/>
  <c r="I32" i="18"/>
  <c r="J67" i="18"/>
  <c r="I67" i="18"/>
  <c r="J84" i="18"/>
  <c r="I84" i="18"/>
  <c r="J101" i="18"/>
  <c r="I101" i="18"/>
  <c r="J136" i="18"/>
  <c r="I136" i="18"/>
  <c r="J153" i="18"/>
  <c r="I153" i="18"/>
  <c r="Q159" i="19"/>
  <c r="P159" i="19"/>
  <c r="Y14" i="19"/>
  <c r="X14" i="19"/>
  <c r="I58" i="19"/>
  <c r="H58" i="19"/>
  <c r="Y103" i="19"/>
  <c r="X103" i="19"/>
  <c r="I132" i="19"/>
  <c r="H132" i="19"/>
  <c r="Y143" i="19"/>
  <c r="X143" i="19"/>
  <c r="Q155" i="19"/>
  <c r="P155" i="19"/>
  <c r="K45" i="14"/>
  <c r="J45" i="14"/>
  <c r="I45" i="14"/>
  <c r="K54" i="14"/>
  <c r="J54" i="14"/>
  <c r="I54" i="14"/>
  <c r="K62" i="14"/>
  <c r="J62" i="14"/>
  <c r="I62" i="14"/>
  <c r="K71" i="14"/>
  <c r="J71" i="14"/>
  <c r="H79" i="14"/>
  <c r="I71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L9" i="15"/>
  <c r="K9" i="15"/>
  <c r="J9" i="15"/>
  <c r="I9" i="15"/>
  <c r="M9" i="15"/>
  <c r="L13" i="15"/>
  <c r="K13" i="15"/>
  <c r="J13" i="15"/>
  <c r="H21" i="15"/>
  <c r="M13" i="15"/>
  <c r="I13" i="15"/>
  <c r="L17" i="15"/>
  <c r="K17" i="15"/>
  <c r="J17" i="15"/>
  <c r="M17" i="15"/>
  <c r="I17" i="15"/>
  <c r="L29" i="15"/>
  <c r="K29" i="15"/>
  <c r="J29" i="15"/>
  <c r="I29" i="15"/>
  <c r="M29" i="15"/>
  <c r="L38" i="15"/>
  <c r="K38" i="15"/>
  <c r="J38" i="15"/>
  <c r="I38" i="15"/>
  <c r="M38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L98" i="15"/>
  <c r="K98" i="15"/>
  <c r="J98" i="15"/>
  <c r="I98" i="15"/>
  <c r="M98" i="15"/>
  <c r="L107" i="15"/>
  <c r="K107" i="15"/>
  <c r="J107" i="15"/>
  <c r="I107" i="15"/>
  <c r="M107" i="15"/>
  <c r="L115" i="15"/>
  <c r="K115" i="15"/>
  <c r="J115" i="15"/>
  <c r="I115" i="15"/>
  <c r="M115" i="15"/>
  <c r="L124" i="15"/>
  <c r="K124" i="15"/>
  <c r="J124" i="15"/>
  <c r="I124" i="15"/>
  <c r="M124" i="15"/>
  <c r="L132" i="15"/>
  <c r="K132" i="15"/>
  <c r="J132" i="15"/>
  <c r="I132" i="15"/>
  <c r="M132" i="15"/>
  <c r="L141" i="15"/>
  <c r="K141" i="15"/>
  <c r="J141" i="15"/>
  <c r="I141" i="15"/>
  <c r="M141" i="15"/>
  <c r="L150" i="15"/>
  <c r="K150" i="15"/>
  <c r="J150" i="15"/>
  <c r="I150" i="15"/>
  <c r="M150" i="15"/>
  <c r="L158" i="15"/>
  <c r="K158" i="15"/>
  <c r="J158" i="15"/>
  <c r="I158" i="15"/>
  <c r="M158" i="15"/>
  <c r="L30" i="16"/>
  <c r="K30" i="16"/>
  <c r="J30" i="16"/>
  <c r="I30" i="16"/>
  <c r="L39" i="16"/>
  <c r="K39" i="16"/>
  <c r="J39" i="16"/>
  <c r="I39" i="16"/>
  <c r="L47" i="16"/>
  <c r="K47" i="16"/>
  <c r="J47" i="16"/>
  <c r="I47" i="16"/>
  <c r="L56" i="16"/>
  <c r="K56" i="16"/>
  <c r="J56" i="16"/>
  <c r="I56" i="16"/>
  <c r="L73" i="16"/>
  <c r="K73" i="16"/>
  <c r="J73" i="16"/>
  <c r="I73" i="16"/>
  <c r="M73" i="16"/>
  <c r="L82" i="16"/>
  <c r="K82" i="16"/>
  <c r="J82" i="16"/>
  <c r="I82" i="16"/>
  <c r="L90" i="16"/>
  <c r="K90" i="16"/>
  <c r="J90" i="16"/>
  <c r="I90" i="16"/>
  <c r="L99" i="16"/>
  <c r="K99" i="16"/>
  <c r="J99" i="16"/>
  <c r="I99" i="16"/>
  <c r="L108" i="16"/>
  <c r="K108" i="16"/>
  <c r="J108" i="16"/>
  <c r="I108" i="16"/>
  <c r="H107" i="16"/>
  <c r="L116" i="16"/>
  <c r="K116" i="16"/>
  <c r="J116" i="16"/>
  <c r="I116" i="16"/>
  <c r="L125" i="16"/>
  <c r="K125" i="16"/>
  <c r="J125" i="16"/>
  <c r="I125" i="16"/>
  <c r="H133" i="16"/>
  <c r="M125" i="16"/>
  <c r="L142" i="16"/>
  <c r="K142" i="16"/>
  <c r="J142" i="16"/>
  <c r="I142" i="16"/>
  <c r="L151" i="16"/>
  <c r="K151" i="16"/>
  <c r="J151" i="16"/>
  <c r="I151" i="16"/>
  <c r="L159" i="16"/>
  <c r="K159" i="16"/>
  <c r="J159" i="16"/>
  <c r="I159" i="16"/>
  <c r="L10" i="17"/>
  <c r="K10" i="17"/>
  <c r="J10" i="17"/>
  <c r="H9" i="17"/>
  <c r="M136" i="17" s="1"/>
  <c r="I10" i="17"/>
  <c r="S10" i="18"/>
  <c r="R10" i="18"/>
  <c r="Y22" i="18"/>
  <c r="AA23" i="18"/>
  <c r="Z23" i="18"/>
  <c r="S27" i="18"/>
  <c r="R27" i="18"/>
  <c r="AB40" i="18"/>
  <c r="AA40" i="18"/>
  <c r="Y48" i="18"/>
  <c r="Z40" i="18"/>
  <c r="S44" i="18"/>
  <c r="R44" i="18"/>
  <c r="AA57" i="18"/>
  <c r="Z57" i="18"/>
  <c r="S61" i="18"/>
  <c r="R61" i="18"/>
  <c r="AA74" i="18"/>
  <c r="Z74" i="18"/>
  <c r="Q78" i="18"/>
  <c r="S79" i="18"/>
  <c r="R79" i="18"/>
  <c r="S96" i="18"/>
  <c r="Q104" i="18"/>
  <c r="R96" i="18"/>
  <c r="AB109" i="18"/>
  <c r="AA109" i="18"/>
  <c r="Z109" i="18"/>
  <c r="S113" i="18"/>
  <c r="R113" i="18"/>
  <c r="AA126" i="18"/>
  <c r="Z126" i="18"/>
  <c r="S130" i="18"/>
  <c r="R130" i="18"/>
  <c r="AA143" i="18"/>
  <c r="Z143" i="18"/>
  <c r="I40" i="19"/>
  <c r="H40" i="19"/>
  <c r="Y85" i="19"/>
  <c r="X85" i="19"/>
  <c r="J39" i="21"/>
  <c r="I39" i="21"/>
  <c r="H39" i="21"/>
  <c r="J108" i="21"/>
  <c r="I108" i="21"/>
  <c r="H108" i="21"/>
  <c r="K24" i="15"/>
  <c r="J24" i="15"/>
  <c r="I24" i="15"/>
  <c r="M24" i="15"/>
  <c r="L24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K84" i="15"/>
  <c r="J84" i="15"/>
  <c r="I84" i="15"/>
  <c r="M84" i="15"/>
  <c r="L84" i="15"/>
  <c r="K93" i="15"/>
  <c r="J93" i="15"/>
  <c r="I93" i="15"/>
  <c r="M93" i="15"/>
  <c r="L93" i="15"/>
  <c r="K101" i="15"/>
  <c r="J101" i="15"/>
  <c r="I101" i="15"/>
  <c r="M101" i="15"/>
  <c r="L101" i="15"/>
  <c r="K110" i="15"/>
  <c r="J110" i="15"/>
  <c r="I110" i="15"/>
  <c r="M110" i="15"/>
  <c r="L110" i="15"/>
  <c r="K118" i="15"/>
  <c r="J118" i="15"/>
  <c r="I118" i="15"/>
  <c r="M118" i="15"/>
  <c r="L118" i="15"/>
  <c r="K127" i="15"/>
  <c r="J127" i="15"/>
  <c r="I127" i="15"/>
  <c r="M127" i="15"/>
  <c r="L127" i="15"/>
  <c r="K136" i="15"/>
  <c r="J136" i="15"/>
  <c r="I136" i="15"/>
  <c r="M136" i="15"/>
  <c r="L136" i="15"/>
  <c r="K144" i="15"/>
  <c r="J144" i="15"/>
  <c r="I144" i="15"/>
  <c r="M144" i="15"/>
  <c r="L144" i="15"/>
  <c r="K153" i="15"/>
  <c r="J153" i="15"/>
  <c r="I153" i="15"/>
  <c r="H161" i="15"/>
  <c r="M153" i="15"/>
  <c r="L153" i="15"/>
  <c r="K11" i="16"/>
  <c r="J11" i="16"/>
  <c r="I11" i="16"/>
  <c r="L11" i="16"/>
  <c r="K15" i="16"/>
  <c r="J15" i="16"/>
  <c r="I15" i="16"/>
  <c r="L15" i="16"/>
  <c r="K19" i="16"/>
  <c r="J19" i="16"/>
  <c r="I19" i="16"/>
  <c r="L19" i="16"/>
  <c r="K25" i="16"/>
  <c r="J25" i="16"/>
  <c r="I25" i="16"/>
  <c r="L25" i="16"/>
  <c r="K33" i="16"/>
  <c r="J33" i="16"/>
  <c r="I33" i="16"/>
  <c r="L33" i="16"/>
  <c r="K42" i="16"/>
  <c r="J42" i="16"/>
  <c r="I42" i="16"/>
  <c r="L42" i="16"/>
  <c r="K59" i="16"/>
  <c r="J59" i="16"/>
  <c r="I59" i="16"/>
  <c r="M59" i="16"/>
  <c r="L59" i="16"/>
  <c r="K68" i="16"/>
  <c r="J68" i="16"/>
  <c r="I68" i="16"/>
  <c r="L68" i="16"/>
  <c r="K76" i="16"/>
  <c r="J76" i="16"/>
  <c r="I76" i="16"/>
  <c r="L76" i="16"/>
  <c r="K85" i="16"/>
  <c r="J85" i="16"/>
  <c r="I85" i="16"/>
  <c r="L85" i="16"/>
  <c r="K94" i="16"/>
  <c r="J94" i="16"/>
  <c r="I94" i="16"/>
  <c r="H93" i="16"/>
  <c r="L94" i="16"/>
  <c r="K102" i="16"/>
  <c r="J102" i="16"/>
  <c r="I102" i="16"/>
  <c r="L102" i="16"/>
  <c r="K111" i="16"/>
  <c r="J111" i="16"/>
  <c r="I111" i="16"/>
  <c r="H119" i="16"/>
  <c r="M111" i="16"/>
  <c r="L111" i="16"/>
  <c r="K128" i="16"/>
  <c r="J128" i="16"/>
  <c r="I128" i="16"/>
  <c r="L128" i="16"/>
  <c r="K137" i="16"/>
  <c r="J137" i="16"/>
  <c r="I137" i="16"/>
  <c r="L137" i="16"/>
  <c r="K145" i="16"/>
  <c r="J145" i="16"/>
  <c r="I145" i="16"/>
  <c r="L145" i="16"/>
  <c r="K154" i="16"/>
  <c r="J154" i="16"/>
  <c r="I154" i="16"/>
  <c r="L154" i="16"/>
  <c r="J24" i="17"/>
  <c r="I24" i="17"/>
  <c r="M24" i="17"/>
  <c r="H23" i="17"/>
  <c r="L24" i="17"/>
  <c r="K24" i="17"/>
  <c r="J19" i="18"/>
  <c r="I19" i="18"/>
  <c r="H36" i="18"/>
  <c r="K37" i="18"/>
  <c r="J37" i="18"/>
  <c r="I37" i="18"/>
  <c r="J54" i="18"/>
  <c r="I54" i="18"/>
  <c r="H62" i="18"/>
  <c r="J71" i="18"/>
  <c r="I71" i="18"/>
  <c r="J88" i="18"/>
  <c r="I88" i="18"/>
  <c r="J123" i="18"/>
  <c r="I123" i="18"/>
  <c r="K140" i="18"/>
  <c r="J140" i="18"/>
  <c r="I140" i="18"/>
  <c r="J157" i="18"/>
  <c r="I157" i="18"/>
  <c r="Q13" i="19"/>
  <c r="P13" i="19"/>
  <c r="O21" i="19"/>
  <c r="Y69" i="19"/>
  <c r="W77" i="19"/>
  <c r="X69" i="19"/>
  <c r="Q115" i="19"/>
  <c r="P115" i="19"/>
  <c r="R146" i="19"/>
  <c r="Q146" i="19"/>
  <c r="P146" i="19"/>
  <c r="I158" i="19"/>
  <c r="H158" i="19"/>
  <c r="I30" i="14"/>
  <c r="K30" i="14"/>
  <c r="J30" i="14"/>
  <c r="I39" i="14"/>
  <c r="K39" i="14"/>
  <c r="J39" i="14"/>
  <c r="J47" i="14"/>
  <c r="I47" i="14"/>
  <c r="K47" i="14"/>
  <c r="J56" i="14"/>
  <c r="I56" i="14"/>
  <c r="K56" i="14"/>
  <c r="J64" i="14"/>
  <c r="I64" i="14"/>
  <c r="K64" i="14"/>
  <c r="J73" i="14"/>
  <c r="I73" i="14"/>
  <c r="K73" i="14"/>
  <c r="J82" i="14"/>
  <c r="I82" i="14"/>
  <c r="K82" i="14"/>
  <c r="J90" i="14"/>
  <c r="I90" i="14"/>
  <c r="K90" i="14"/>
  <c r="J99" i="14"/>
  <c r="I99" i="14"/>
  <c r="H107" i="14"/>
  <c r="K99" i="14"/>
  <c r="J116" i="14"/>
  <c r="I116" i="14"/>
  <c r="K116" i="14"/>
  <c r="J125" i="14"/>
  <c r="I125" i="14"/>
  <c r="K125" i="14"/>
  <c r="J133" i="14"/>
  <c r="I133" i="14"/>
  <c r="K133" i="14"/>
  <c r="J142" i="14"/>
  <c r="I142" i="14"/>
  <c r="K142" i="14"/>
  <c r="J151" i="14"/>
  <c r="I151" i="14"/>
  <c r="K151" i="14"/>
  <c r="J159" i="14"/>
  <c r="I159" i="14"/>
  <c r="K159" i="14"/>
  <c r="J12" i="15"/>
  <c r="I12" i="15"/>
  <c r="M12" i="15"/>
  <c r="L12" i="15"/>
  <c r="K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J70" i="15"/>
  <c r="I70" i="15"/>
  <c r="M70" i="15"/>
  <c r="L70" i="15"/>
  <c r="K70" i="15"/>
  <c r="J79" i="15"/>
  <c r="I79" i="15"/>
  <c r="M79" i="15"/>
  <c r="L79" i="15"/>
  <c r="K79" i="15"/>
  <c r="J87" i="15"/>
  <c r="I87" i="15"/>
  <c r="M87" i="15"/>
  <c r="L87" i="15"/>
  <c r="K87" i="15"/>
  <c r="J96" i="15"/>
  <c r="I96" i="15"/>
  <c r="M96" i="15"/>
  <c r="L96" i="15"/>
  <c r="K96" i="15"/>
  <c r="J104" i="15"/>
  <c r="I104" i="15"/>
  <c r="M104" i="15"/>
  <c r="L104" i="15"/>
  <c r="K104" i="15"/>
  <c r="J113" i="15"/>
  <c r="I113" i="15"/>
  <c r="M113" i="15"/>
  <c r="L113" i="15"/>
  <c r="K113" i="15"/>
  <c r="J122" i="15"/>
  <c r="I122" i="15"/>
  <c r="M122" i="15"/>
  <c r="L122" i="15"/>
  <c r="K122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J28" i="16"/>
  <c r="I28" i="16"/>
  <c r="L28" i="16"/>
  <c r="K28" i="16"/>
  <c r="J45" i="16"/>
  <c r="I45" i="16"/>
  <c r="L45" i="16"/>
  <c r="K45" i="16"/>
  <c r="J54" i="16"/>
  <c r="I54" i="16"/>
  <c r="K54" i="16"/>
  <c r="L54" i="16"/>
  <c r="J62" i="16"/>
  <c r="I62" i="16"/>
  <c r="L62" i="16"/>
  <c r="K62" i="16"/>
  <c r="J71" i="16"/>
  <c r="I71" i="16"/>
  <c r="L71" i="16"/>
  <c r="K71" i="16"/>
  <c r="J80" i="16"/>
  <c r="I80" i="16"/>
  <c r="H79" i="16"/>
  <c r="L80" i="16"/>
  <c r="K80" i="16"/>
  <c r="J88" i="16"/>
  <c r="I88" i="16"/>
  <c r="L88" i="16"/>
  <c r="K88" i="16"/>
  <c r="J97" i="16"/>
  <c r="I97" i="16"/>
  <c r="H105" i="16"/>
  <c r="L97" i="16"/>
  <c r="K97" i="16"/>
  <c r="J114" i="16"/>
  <c r="I114" i="16"/>
  <c r="L114" i="16"/>
  <c r="K114" i="16"/>
  <c r="J123" i="16"/>
  <c r="I123" i="16"/>
  <c r="L123" i="16"/>
  <c r="K123" i="16"/>
  <c r="J131" i="16"/>
  <c r="I131" i="16"/>
  <c r="L131" i="16"/>
  <c r="K131" i="16"/>
  <c r="J140" i="16"/>
  <c r="I140" i="16"/>
  <c r="M140" i="16"/>
  <c r="L140" i="16"/>
  <c r="K140" i="16"/>
  <c r="J157" i="16"/>
  <c r="I157" i="16"/>
  <c r="L157" i="16"/>
  <c r="K157" i="16"/>
  <c r="M28" i="17"/>
  <c r="K28" i="17"/>
  <c r="J28" i="17"/>
  <c r="I28" i="17"/>
  <c r="L28" i="17"/>
  <c r="J32" i="17"/>
  <c r="I32" i="17"/>
  <c r="M32" i="17"/>
  <c r="L32" i="17"/>
  <c r="K32" i="17"/>
  <c r="AB10" i="18"/>
  <c r="AA10" i="18"/>
  <c r="Z10" i="18"/>
  <c r="S14" i="18"/>
  <c r="R14" i="18"/>
  <c r="AA27" i="18"/>
  <c r="Z27" i="18"/>
  <c r="S31" i="18"/>
  <c r="R31" i="18"/>
  <c r="AA44" i="18"/>
  <c r="Z44" i="18"/>
  <c r="AA61" i="18"/>
  <c r="Z61" i="18"/>
  <c r="S66" i="18"/>
  <c r="R66" i="18"/>
  <c r="Y78" i="18"/>
  <c r="AA79" i="18"/>
  <c r="Z79" i="18"/>
  <c r="S83" i="18"/>
  <c r="R83" i="18"/>
  <c r="AA96" i="18"/>
  <c r="Z96" i="18"/>
  <c r="Y104" i="18"/>
  <c r="T100" i="18"/>
  <c r="S100" i="18"/>
  <c r="R100" i="18"/>
  <c r="AA113" i="18"/>
  <c r="Z113" i="18"/>
  <c r="S117" i="18"/>
  <c r="R117" i="18"/>
  <c r="AA130" i="18"/>
  <c r="Z130" i="18"/>
  <c r="Q134" i="18"/>
  <c r="S135" i="18"/>
  <c r="R135" i="18"/>
  <c r="T152" i="18"/>
  <c r="S152" i="18"/>
  <c r="R152" i="18"/>
  <c r="Q160" i="18"/>
  <c r="Y156" i="19"/>
  <c r="X156" i="19"/>
  <c r="I10" i="19"/>
  <c r="G9" i="19"/>
  <c r="J29" i="19" s="1"/>
  <c r="J10" i="19"/>
  <c r="H10" i="19"/>
  <c r="Q97" i="19"/>
  <c r="P97" i="19"/>
  <c r="O105" i="19"/>
  <c r="J56" i="21"/>
  <c r="I56" i="21"/>
  <c r="H56" i="21"/>
  <c r="G64" i="21"/>
  <c r="J125" i="21"/>
  <c r="I125" i="21"/>
  <c r="H125" i="21"/>
  <c r="K40" i="14"/>
  <c r="I40" i="14"/>
  <c r="J40" i="14"/>
  <c r="I48" i="14"/>
  <c r="K48" i="14"/>
  <c r="J48" i="14"/>
  <c r="I57" i="14"/>
  <c r="H65" i="14"/>
  <c r="K57" i="14"/>
  <c r="J57" i="14"/>
  <c r="I74" i="14"/>
  <c r="J74" i="14"/>
  <c r="K74" i="14"/>
  <c r="I83" i="14"/>
  <c r="K83" i="14"/>
  <c r="J83" i="14"/>
  <c r="I91" i="14"/>
  <c r="J91" i="14"/>
  <c r="K91" i="14"/>
  <c r="I100" i="14"/>
  <c r="K100" i="14"/>
  <c r="J100" i="14"/>
  <c r="I109" i="14"/>
  <c r="K109" i="14"/>
  <c r="J109" i="14"/>
  <c r="I117" i="14"/>
  <c r="K117" i="14"/>
  <c r="J117" i="14"/>
  <c r="I126" i="14"/>
  <c r="K126" i="14"/>
  <c r="J126" i="14"/>
  <c r="I134" i="14"/>
  <c r="K134" i="14"/>
  <c r="J134" i="14"/>
  <c r="I143" i="14"/>
  <c r="J143" i="14"/>
  <c r="K143" i="14"/>
  <c r="I152" i="14"/>
  <c r="K152" i="14"/>
  <c r="J152" i="14"/>
  <c r="I160" i="14"/>
  <c r="J160" i="14"/>
  <c r="K160" i="14"/>
  <c r="I30" i="15"/>
  <c r="M30" i="15"/>
  <c r="L30" i="15"/>
  <c r="K30" i="15"/>
  <c r="J30" i="15"/>
  <c r="I39" i="15"/>
  <c r="M39" i="15"/>
  <c r="L39" i="15"/>
  <c r="K39" i="15"/>
  <c r="J39" i="15"/>
  <c r="I47" i="15"/>
  <c r="M47" i="15"/>
  <c r="L47" i="15"/>
  <c r="K47" i="15"/>
  <c r="J47" i="15"/>
  <c r="I56" i="15"/>
  <c r="M56" i="15"/>
  <c r="L56" i="15"/>
  <c r="K56" i="15"/>
  <c r="J56" i="15"/>
  <c r="I65" i="15"/>
  <c r="M65" i="15"/>
  <c r="L65" i="15"/>
  <c r="K65" i="15"/>
  <c r="J65" i="15"/>
  <c r="I73" i="15"/>
  <c r="M73" i="15"/>
  <c r="L73" i="15"/>
  <c r="K73" i="15"/>
  <c r="J73" i="15"/>
  <c r="I82" i="15"/>
  <c r="M82" i="15"/>
  <c r="L82" i="15"/>
  <c r="K82" i="15"/>
  <c r="J82" i="15"/>
  <c r="I90" i="15"/>
  <c r="M90" i="15"/>
  <c r="L90" i="15"/>
  <c r="K90" i="15"/>
  <c r="J90" i="15"/>
  <c r="I99" i="15"/>
  <c r="M99" i="15"/>
  <c r="L99" i="15"/>
  <c r="K99" i="15"/>
  <c r="J99" i="15"/>
  <c r="I108" i="15"/>
  <c r="M108" i="15"/>
  <c r="L108" i="15"/>
  <c r="K108" i="15"/>
  <c r="J108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I10" i="16"/>
  <c r="L10" i="16"/>
  <c r="H9" i="16"/>
  <c r="M72" i="16" s="1"/>
  <c r="J10" i="16"/>
  <c r="K10" i="16"/>
  <c r="I14" i="16"/>
  <c r="L14" i="16"/>
  <c r="K14" i="16"/>
  <c r="J14" i="16"/>
  <c r="I18" i="16"/>
  <c r="M18" i="16"/>
  <c r="L18" i="16"/>
  <c r="K18" i="16"/>
  <c r="J18" i="16"/>
  <c r="I31" i="16"/>
  <c r="L31" i="16"/>
  <c r="K31" i="16"/>
  <c r="J31" i="16"/>
  <c r="I40" i="16"/>
  <c r="L40" i="16"/>
  <c r="K40" i="16"/>
  <c r="J40" i="16"/>
  <c r="I48" i="16"/>
  <c r="M48" i="16"/>
  <c r="L48" i="16"/>
  <c r="K48" i="16"/>
  <c r="J48" i="16"/>
  <c r="I57" i="16"/>
  <c r="L57" i="16"/>
  <c r="J57" i="16"/>
  <c r="K57" i="16"/>
  <c r="I66" i="16"/>
  <c r="M66" i="16"/>
  <c r="H65" i="16"/>
  <c r="L66" i="16"/>
  <c r="K66" i="16"/>
  <c r="J66" i="16"/>
  <c r="I74" i="16"/>
  <c r="M74" i="16"/>
  <c r="L74" i="16"/>
  <c r="K74" i="16"/>
  <c r="J74" i="16"/>
  <c r="I83" i="16"/>
  <c r="H91" i="16"/>
  <c r="L83" i="16"/>
  <c r="K83" i="16"/>
  <c r="J83" i="16"/>
  <c r="I100" i="16"/>
  <c r="L100" i="16"/>
  <c r="K100" i="16"/>
  <c r="J100" i="16"/>
  <c r="I109" i="16"/>
  <c r="M109" i="16"/>
  <c r="L109" i="16"/>
  <c r="K109" i="16"/>
  <c r="J109" i="16"/>
  <c r="I117" i="16"/>
  <c r="L117" i="16"/>
  <c r="K117" i="16"/>
  <c r="J117" i="16"/>
  <c r="I126" i="16"/>
  <c r="M126" i="16"/>
  <c r="L126" i="16"/>
  <c r="K126" i="16"/>
  <c r="J126" i="16"/>
  <c r="I143" i="16"/>
  <c r="M143" i="16"/>
  <c r="L143" i="16"/>
  <c r="K143" i="16"/>
  <c r="J143" i="16"/>
  <c r="I152" i="16"/>
  <c r="L152" i="16"/>
  <c r="K152" i="16"/>
  <c r="J152" i="16"/>
  <c r="I160" i="16"/>
  <c r="M160" i="16"/>
  <c r="L160" i="16"/>
  <c r="K160" i="16"/>
  <c r="J160" i="16"/>
  <c r="L15" i="17"/>
  <c r="K15" i="17"/>
  <c r="J15" i="17"/>
  <c r="I15" i="17"/>
  <c r="M15" i="17"/>
  <c r="J41" i="17"/>
  <c r="I41" i="17"/>
  <c r="M41" i="17"/>
  <c r="H49" i="17"/>
  <c r="K41" i="17"/>
  <c r="L41" i="17"/>
  <c r="J24" i="18"/>
  <c r="I24" i="18"/>
  <c r="J41" i="18"/>
  <c r="I41" i="18"/>
  <c r="J58" i="18"/>
  <c r="I58" i="18"/>
  <c r="K75" i="18"/>
  <c r="J75" i="18"/>
  <c r="I75" i="18"/>
  <c r="H92" i="18"/>
  <c r="J93" i="18"/>
  <c r="I93" i="18"/>
  <c r="J110" i="18"/>
  <c r="I110" i="18"/>
  <c r="H118" i="18"/>
  <c r="J127" i="18"/>
  <c r="I127" i="18"/>
  <c r="J144" i="18"/>
  <c r="I144" i="18"/>
  <c r="J160" i="19"/>
  <c r="I160" i="19"/>
  <c r="H160" i="19"/>
  <c r="Q10" i="19"/>
  <c r="O9" i="19"/>
  <c r="R46" i="19" s="1"/>
  <c r="R10" i="19"/>
  <c r="P10" i="19"/>
  <c r="I12" i="19"/>
  <c r="H12" i="19"/>
  <c r="J12" i="19"/>
  <c r="Y34" i="19"/>
  <c r="X34" i="19"/>
  <c r="R81" i="19"/>
  <c r="Q81" i="19"/>
  <c r="P81" i="19"/>
  <c r="J127" i="19"/>
  <c r="I127" i="19"/>
  <c r="H127" i="19"/>
  <c r="R138" i="19"/>
  <c r="Q138" i="19"/>
  <c r="P138" i="19"/>
  <c r="G149" i="19"/>
  <c r="J150" i="19"/>
  <c r="I150" i="19"/>
  <c r="H150" i="19"/>
  <c r="Y160" i="19"/>
  <c r="X160" i="19"/>
  <c r="J41" i="14"/>
  <c r="I41" i="14"/>
  <c r="K41" i="14"/>
  <c r="K49" i="14"/>
  <c r="J49" i="14"/>
  <c r="I49" i="14"/>
  <c r="K58" i="14"/>
  <c r="J58" i="14"/>
  <c r="I58" i="14"/>
  <c r="K67" i="14"/>
  <c r="I67" i="14"/>
  <c r="J67" i="14"/>
  <c r="K75" i="14"/>
  <c r="J75" i="14"/>
  <c r="I75" i="14"/>
  <c r="K84" i="14"/>
  <c r="I84" i="14"/>
  <c r="J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H135" i="14"/>
  <c r="K127" i="14"/>
  <c r="J127" i="14"/>
  <c r="I127" i="14"/>
  <c r="K144" i="14"/>
  <c r="J144" i="14"/>
  <c r="I144" i="14"/>
  <c r="K153" i="14"/>
  <c r="I153" i="14"/>
  <c r="J153" i="14"/>
  <c r="K161" i="14"/>
  <c r="J161" i="14"/>
  <c r="I161" i="14"/>
  <c r="L11" i="15"/>
  <c r="K11" i="15"/>
  <c r="M11" i="15"/>
  <c r="I11" i="15"/>
  <c r="J11" i="15"/>
  <c r="L15" i="15"/>
  <c r="K15" i="15"/>
  <c r="M15" i="15"/>
  <c r="J15" i="15"/>
  <c r="I15" i="15"/>
  <c r="L19" i="15"/>
  <c r="K19" i="15"/>
  <c r="M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M26" i="16"/>
  <c r="L26" i="16"/>
  <c r="K26" i="16"/>
  <c r="I26" i="16"/>
  <c r="J26" i="16"/>
  <c r="M34" i="16"/>
  <c r="L34" i="16"/>
  <c r="K34" i="16"/>
  <c r="J34" i="16"/>
  <c r="I34" i="16"/>
  <c r="M43" i="16"/>
  <c r="L43" i="16"/>
  <c r="K43" i="16"/>
  <c r="J43" i="16"/>
  <c r="I43" i="16"/>
  <c r="M52" i="16"/>
  <c r="H51" i="16"/>
  <c r="L52" i="16"/>
  <c r="K52" i="16"/>
  <c r="J52" i="16"/>
  <c r="I52" i="16"/>
  <c r="M60" i="16"/>
  <c r="L60" i="16"/>
  <c r="K60" i="16"/>
  <c r="I60" i="16"/>
  <c r="J60" i="16"/>
  <c r="H77" i="16"/>
  <c r="M69" i="16"/>
  <c r="L69" i="16"/>
  <c r="K69" i="16"/>
  <c r="J69" i="16"/>
  <c r="I69" i="16"/>
  <c r="M86" i="16"/>
  <c r="L86" i="16"/>
  <c r="K86" i="16"/>
  <c r="J86" i="16"/>
  <c r="I86" i="16"/>
  <c r="M95" i="16"/>
  <c r="L95" i="16"/>
  <c r="K95" i="16"/>
  <c r="J95" i="16"/>
  <c r="I95" i="16"/>
  <c r="M103" i="16"/>
  <c r="L103" i="16"/>
  <c r="K103" i="16"/>
  <c r="J103" i="16"/>
  <c r="I103" i="16"/>
  <c r="M112" i="16"/>
  <c r="L112" i="16"/>
  <c r="K112" i="16"/>
  <c r="J112" i="16"/>
  <c r="I112" i="16"/>
  <c r="M129" i="16"/>
  <c r="L129" i="16"/>
  <c r="K129" i="16"/>
  <c r="J129" i="16"/>
  <c r="I129" i="16"/>
  <c r="M138" i="16"/>
  <c r="L138" i="16"/>
  <c r="K138" i="16"/>
  <c r="J138" i="16"/>
  <c r="I138" i="16"/>
  <c r="M146" i="16"/>
  <c r="L146" i="16"/>
  <c r="K146" i="16"/>
  <c r="J146" i="16"/>
  <c r="I146" i="16"/>
  <c r="M155" i="16"/>
  <c r="L155" i="16"/>
  <c r="K155" i="16"/>
  <c r="J155" i="16"/>
  <c r="I155" i="16"/>
  <c r="L19" i="17"/>
  <c r="K19" i="17"/>
  <c r="J19" i="17"/>
  <c r="I19" i="17"/>
  <c r="M19" i="17"/>
  <c r="M45" i="17"/>
  <c r="K45" i="17"/>
  <c r="J45" i="17"/>
  <c r="I45" i="17"/>
  <c r="L45" i="17"/>
  <c r="AA14" i="18"/>
  <c r="Z14" i="18"/>
  <c r="S18" i="18"/>
  <c r="R18" i="18"/>
  <c r="AA31" i="18"/>
  <c r="Z31" i="18"/>
  <c r="S53" i="18"/>
  <c r="R53" i="18"/>
  <c r="AB66" i="18"/>
  <c r="AA66" i="18"/>
  <c r="Z66" i="18"/>
  <c r="S70" i="18"/>
  <c r="R70" i="18"/>
  <c r="AA83" i="18"/>
  <c r="Z83" i="18"/>
  <c r="S87" i="18"/>
  <c r="R87" i="18"/>
  <c r="AA100" i="18"/>
  <c r="Z100" i="18"/>
  <c r="AA117" i="18"/>
  <c r="Z117" i="18"/>
  <c r="S122" i="18"/>
  <c r="R122" i="18"/>
  <c r="Y134" i="18"/>
  <c r="AA135" i="18"/>
  <c r="Z135" i="18"/>
  <c r="S139" i="18"/>
  <c r="R139" i="18"/>
  <c r="Y160" i="18"/>
  <c r="AA152" i="18"/>
  <c r="Z152" i="18"/>
  <c r="T156" i="18"/>
  <c r="S156" i="18"/>
  <c r="R156" i="18"/>
  <c r="R62" i="19"/>
  <c r="Q62" i="19"/>
  <c r="P62" i="19"/>
  <c r="J109" i="19"/>
  <c r="I109" i="19"/>
  <c r="H109" i="19"/>
  <c r="J14" i="21"/>
  <c r="I14" i="21"/>
  <c r="H14" i="21"/>
  <c r="G22" i="21"/>
  <c r="J73" i="21"/>
  <c r="I73" i="21"/>
  <c r="H73" i="21"/>
  <c r="J142" i="21"/>
  <c r="I142" i="21"/>
  <c r="H142" i="21"/>
  <c r="M14" i="17"/>
  <c r="L14" i="17"/>
  <c r="J14" i="17"/>
  <c r="I14" i="17"/>
  <c r="K14" i="17"/>
  <c r="M18" i="17"/>
  <c r="L18" i="17"/>
  <c r="J18" i="17"/>
  <c r="I18" i="17"/>
  <c r="K18" i="17"/>
  <c r="M31" i="17"/>
  <c r="L31" i="17"/>
  <c r="J31" i="17"/>
  <c r="I31" i="17"/>
  <c r="K31" i="17"/>
  <c r="M40" i="17"/>
  <c r="L40" i="17"/>
  <c r="J40" i="17"/>
  <c r="I40" i="17"/>
  <c r="K40" i="17"/>
  <c r="M48" i="17"/>
  <c r="L48" i="17"/>
  <c r="J48" i="17"/>
  <c r="I48" i="17"/>
  <c r="K48" i="17"/>
  <c r="S11" i="18"/>
  <c r="R11" i="18"/>
  <c r="AA11" i="18"/>
  <c r="Z11" i="18"/>
  <c r="S15" i="18"/>
  <c r="R15" i="18"/>
  <c r="AA15" i="18"/>
  <c r="Z15" i="18"/>
  <c r="T19" i="18"/>
  <c r="S19" i="18"/>
  <c r="R19" i="18"/>
  <c r="AA19" i="18"/>
  <c r="Z19" i="18"/>
  <c r="S24" i="18"/>
  <c r="R24" i="18"/>
  <c r="AA24" i="18"/>
  <c r="Z24" i="18"/>
  <c r="S28" i="18"/>
  <c r="R28" i="18"/>
  <c r="AA28" i="18"/>
  <c r="Z28" i="18"/>
  <c r="S32" i="18"/>
  <c r="R32" i="18"/>
  <c r="AA32" i="18"/>
  <c r="Z32" i="18"/>
  <c r="T37" i="18"/>
  <c r="S37" i="18"/>
  <c r="R37" i="18"/>
  <c r="Q36" i="18"/>
  <c r="AA37" i="18"/>
  <c r="Z37" i="18"/>
  <c r="Y36" i="18"/>
  <c r="T41" i="18"/>
  <c r="S41" i="18"/>
  <c r="R41" i="18"/>
  <c r="AA41" i="18"/>
  <c r="Z41" i="18"/>
  <c r="S45" i="18"/>
  <c r="R45" i="18"/>
  <c r="AA45" i="18"/>
  <c r="Z45" i="18"/>
  <c r="S54" i="18"/>
  <c r="R54" i="18"/>
  <c r="Q62" i="18"/>
  <c r="AB54" i="18"/>
  <c r="AA54" i="18"/>
  <c r="Z54" i="18"/>
  <c r="Y62" i="18"/>
  <c r="S58" i="18"/>
  <c r="R58" i="18"/>
  <c r="AA58" i="18"/>
  <c r="Z58" i="18"/>
  <c r="S67" i="18"/>
  <c r="R67" i="18"/>
  <c r="AA67" i="18"/>
  <c r="Z67" i="18"/>
  <c r="T71" i="18"/>
  <c r="S71" i="18"/>
  <c r="R71" i="18"/>
  <c r="AA71" i="18"/>
  <c r="Z71" i="18"/>
  <c r="S75" i="18"/>
  <c r="R75" i="18"/>
  <c r="AA75" i="18"/>
  <c r="Z75" i="18"/>
  <c r="S80" i="18"/>
  <c r="R80" i="18"/>
  <c r="AA80" i="18"/>
  <c r="Z80" i="18"/>
  <c r="S84" i="18"/>
  <c r="R84" i="18"/>
  <c r="AA84" i="18"/>
  <c r="Z84" i="18"/>
  <c r="T88" i="18"/>
  <c r="S88" i="18"/>
  <c r="R88" i="18"/>
  <c r="AA88" i="18"/>
  <c r="Z88" i="18"/>
  <c r="S93" i="18"/>
  <c r="R93" i="18"/>
  <c r="Q92" i="18"/>
  <c r="AA93" i="18"/>
  <c r="Z93" i="18"/>
  <c r="Y92" i="18"/>
  <c r="S97" i="18"/>
  <c r="R97" i="18"/>
  <c r="AA97" i="18"/>
  <c r="Z97" i="18"/>
  <c r="S101" i="18"/>
  <c r="R101" i="18"/>
  <c r="AA101" i="18"/>
  <c r="Z101" i="18"/>
  <c r="S110" i="18"/>
  <c r="R110" i="18"/>
  <c r="Q118" i="18"/>
  <c r="AA110" i="18"/>
  <c r="Z110" i="18"/>
  <c r="Y118" i="18"/>
  <c r="S114" i="18"/>
  <c r="R114" i="18"/>
  <c r="AA114" i="18"/>
  <c r="Z114" i="18"/>
  <c r="T123" i="18"/>
  <c r="S123" i="18"/>
  <c r="R123" i="18"/>
  <c r="AA123" i="18"/>
  <c r="Z123" i="18"/>
  <c r="S127" i="18"/>
  <c r="R127" i="18"/>
  <c r="AA127" i="18"/>
  <c r="Z127" i="18"/>
  <c r="S131" i="18"/>
  <c r="R131" i="18"/>
  <c r="AA131" i="18"/>
  <c r="Z131" i="18"/>
  <c r="S136" i="18"/>
  <c r="R136" i="18"/>
  <c r="AA136" i="18"/>
  <c r="Z136" i="18"/>
  <c r="T140" i="18"/>
  <c r="S140" i="18"/>
  <c r="R140" i="18"/>
  <c r="AA140" i="18"/>
  <c r="Z140" i="18"/>
  <c r="S144" i="18"/>
  <c r="R144" i="18"/>
  <c r="AA144" i="18"/>
  <c r="Z144" i="18"/>
  <c r="S149" i="18"/>
  <c r="R149" i="18"/>
  <c r="Q148" i="18"/>
  <c r="AB149" i="18"/>
  <c r="AA149" i="18"/>
  <c r="Z149" i="18"/>
  <c r="Y148" i="18"/>
  <c r="S153" i="18"/>
  <c r="R153" i="18"/>
  <c r="AA153" i="18"/>
  <c r="Z153" i="18"/>
  <c r="S157" i="18"/>
  <c r="R157" i="18"/>
  <c r="AA157" i="18"/>
  <c r="Z157" i="18"/>
  <c r="I13" i="19"/>
  <c r="H13" i="19"/>
  <c r="G21" i="19"/>
  <c r="J13" i="19"/>
  <c r="Q14" i="19"/>
  <c r="P14" i="19"/>
  <c r="R14" i="19"/>
  <c r="L26" i="17"/>
  <c r="K26" i="17"/>
  <c r="I26" i="17"/>
  <c r="M26" i="17"/>
  <c r="J26" i="17"/>
  <c r="L34" i="17"/>
  <c r="K34" i="17"/>
  <c r="I34" i="17"/>
  <c r="M34" i="17"/>
  <c r="J34" i="17"/>
  <c r="L43" i="17"/>
  <c r="K43" i="17"/>
  <c r="I43" i="17"/>
  <c r="J43" i="17"/>
  <c r="M43" i="17"/>
  <c r="J12" i="18"/>
  <c r="I12" i="18"/>
  <c r="H20" i="18"/>
  <c r="J16" i="18"/>
  <c r="I16" i="18"/>
  <c r="J25" i="18"/>
  <c r="I25" i="18"/>
  <c r="K29" i="18"/>
  <c r="J29" i="18"/>
  <c r="I29" i="18"/>
  <c r="J33" i="18"/>
  <c r="I33" i="18"/>
  <c r="J38" i="18"/>
  <c r="I38" i="18"/>
  <c r="J42" i="18"/>
  <c r="I42" i="18"/>
  <c r="J46" i="18"/>
  <c r="I46" i="18"/>
  <c r="J51" i="18"/>
  <c r="I51" i="18"/>
  <c r="H50" i="18"/>
  <c r="J55" i="18"/>
  <c r="I55" i="18"/>
  <c r="J59" i="18"/>
  <c r="I59" i="18"/>
  <c r="J68" i="18"/>
  <c r="I68" i="18"/>
  <c r="H76" i="18"/>
  <c r="J72" i="18"/>
  <c r="I72" i="18"/>
  <c r="K81" i="18"/>
  <c r="J81" i="18"/>
  <c r="I81" i="18"/>
  <c r="J85" i="18"/>
  <c r="I85" i="18"/>
  <c r="J89" i="18"/>
  <c r="I89" i="18"/>
  <c r="J94" i="18"/>
  <c r="I94" i="18"/>
  <c r="J98" i="18"/>
  <c r="I98" i="18"/>
  <c r="J102" i="18"/>
  <c r="I102" i="18"/>
  <c r="J107" i="18"/>
  <c r="I107" i="18"/>
  <c r="H106" i="18"/>
  <c r="J111" i="18"/>
  <c r="I111" i="18"/>
  <c r="J115" i="18"/>
  <c r="I115" i="18"/>
  <c r="J124" i="18"/>
  <c r="I124" i="18"/>
  <c r="H132" i="18"/>
  <c r="K128" i="18"/>
  <c r="J128" i="18"/>
  <c r="I128" i="18"/>
  <c r="J137" i="18"/>
  <c r="I137" i="18"/>
  <c r="J141" i="18"/>
  <c r="I141" i="18"/>
  <c r="J145" i="18"/>
  <c r="I145" i="18"/>
  <c r="J150" i="18"/>
  <c r="I150" i="18"/>
  <c r="J154" i="18"/>
  <c r="I154" i="18"/>
  <c r="J158" i="18"/>
  <c r="I158" i="18"/>
  <c r="Q17" i="19"/>
  <c r="P17" i="19"/>
  <c r="R17" i="19"/>
  <c r="I18" i="19"/>
  <c r="H18" i="19"/>
  <c r="J18" i="19"/>
  <c r="R54" i="19"/>
  <c r="Q54" i="19"/>
  <c r="P54" i="19"/>
  <c r="J16" i="21"/>
  <c r="I16" i="21"/>
  <c r="H16" i="21"/>
  <c r="J26" i="21"/>
  <c r="I26" i="21"/>
  <c r="H26" i="21"/>
  <c r="J43" i="21"/>
  <c r="I43" i="21"/>
  <c r="H43" i="21"/>
  <c r="J60" i="21"/>
  <c r="I60" i="21"/>
  <c r="H60" i="21"/>
  <c r="J77" i="21"/>
  <c r="I77" i="21"/>
  <c r="H77" i="21"/>
  <c r="J95" i="21"/>
  <c r="I95" i="21"/>
  <c r="H95" i="21"/>
  <c r="J112" i="21"/>
  <c r="I112" i="21"/>
  <c r="H112" i="21"/>
  <c r="G120" i="21"/>
  <c r="J129" i="21"/>
  <c r="I129" i="21"/>
  <c r="H129" i="21"/>
  <c r="J146" i="21"/>
  <c r="I146" i="21"/>
  <c r="H146" i="21"/>
  <c r="K13" i="17"/>
  <c r="J13" i="17"/>
  <c r="H21" i="17"/>
  <c r="L13" i="17"/>
  <c r="I13" i="17"/>
  <c r="M13" i="17"/>
  <c r="K17" i="17"/>
  <c r="J17" i="17"/>
  <c r="I17" i="17"/>
  <c r="M17" i="17"/>
  <c r="L17" i="17"/>
  <c r="K29" i="17"/>
  <c r="J29" i="17"/>
  <c r="M29" i="17"/>
  <c r="L29" i="17"/>
  <c r="I29" i="17"/>
  <c r="K38" i="17"/>
  <c r="J38" i="17"/>
  <c r="H37" i="17"/>
  <c r="M38" i="17"/>
  <c r="L38" i="17"/>
  <c r="I38" i="17"/>
  <c r="K46" i="17"/>
  <c r="J46" i="17"/>
  <c r="M46" i="17"/>
  <c r="L46" i="17"/>
  <c r="I46" i="17"/>
  <c r="S12" i="18"/>
  <c r="R12" i="18"/>
  <c r="Q20" i="18"/>
  <c r="AA12" i="18"/>
  <c r="Z12" i="18"/>
  <c r="Y20" i="18"/>
  <c r="S16" i="18"/>
  <c r="R16" i="18"/>
  <c r="AB16" i="18"/>
  <c r="AA16" i="18"/>
  <c r="Z16" i="18"/>
  <c r="S25" i="18"/>
  <c r="R25" i="18"/>
  <c r="AA25" i="18"/>
  <c r="Z25" i="18"/>
  <c r="S29" i="18"/>
  <c r="R29" i="18"/>
  <c r="AA29" i="18"/>
  <c r="Z29" i="18"/>
  <c r="S33" i="18"/>
  <c r="R33" i="18"/>
  <c r="AA33" i="18"/>
  <c r="Z33" i="18"/>
  <c r="S38" i="18"/>
  <c r="R38" i="18"/>
  <c r="AB38" i="18"/>
  <c r="AA38" i="18"/>
  <c r="Z38" i="18"/>
  <c r="S42" i="18"/>
  <c r="R42" i="18"/>
  <c r="AA42" i="18"/>
  <c r="Z42" i="18"/>
  <c r="S46" i="18"/>
  <c r="R46" i="18"/>
  <c r="AA46" i="18"/>
  <c r="Z46" i="18"/>
  <c r="S51" i="18"/>
  <c r="R51" i="18"/>
  <c r="Q50" i="18"/>
  <c r="AA51" i="18"/>
  <c r="Z51" i="18"/>
  <c r="Y50" i="18"/>
  <c r="S55" i="18"/>
  <c r="R55" i="18"/>
  <c r="AA55" i="18"/>
  <c r="Z55" i="18"/>
  <c r="S59" i="18"/>
  <c r="R59" i="18"/>
  <c r="AB59" i="18"/>
  <c r="AA59" i="18"/>
  <c r="Z59" i="18"/>
  <c r="S68" i="18"/>
  <c r="R68" i="18"/>
  <c r="Q76" i="18"/>
  <c r="AA68" i="18"/>
  <c r="Z68" i="18"/>
  <c r="Y76" i="18"/>
  <c r="S72" i="18"/>
  <c r="R72" i="18"/>
  <c r="AA72" i="18"/>
  <c r="Z72" i="18"/>
  <c r="S81" i="18"/>
  <c r="R81" i="18"/>
  <c r="AA81" i="18"/>
  <c r="Z81" i="18"/>
  <c r="S85" i="18"/>
  <c r="R85" i="18"/>
  <c r="AA85" i="18"/>
  <c r="Z85" i="18"/>
  <c r="S89" i="18"/>
  <c r="R89" i="18"/>
  <c r="AB89" i="18"/>
  <c r="AA89" i="18"/>
  <c r="Z89" i="18"/>
  <c r="S94" i="18"/>
  <c r="R94" i="18"/>
  <c r="AA94" i="18"/>
  <c r="Z94" i="18"/>
  <c r="S98" i="18"/>
  <c r="R98" i="18"/>
  <c r="AA98" i="18"/>
  <c r="Z98" i="18"/>
  <c r="S102" i="18"/>
  <c r="R102" i="18"/>
  <c r="AA102" i="18"/>
  <c r="Z102" i="18"/>
  <c r="S107" i="18"/>
  <c r="R107" i="18"/>
  <c r="Q106" i="18"/>
  <c r="AA107" i="18"/>
  <c r="Z107" i="18"/>
  <c r="Y106" i="18"/>
  <c r="S111" i="18"/>
  <c r="R111" i="18"/>
  <c r="AB111" i="18"/>
  <c r="AA111" i="18"/>
  <c r="Z111" i="18"/>
  <c r="S115" i="18"/>
  <c r="R115" i="18"/>
  <c r="AA115" i="18"/>
  <c r="Z115" i="18"/>
  <c r="S124" i="18"/>
  <c r="R124" i="18"/>
  <c r="Q132" i="18"/>
  <c r="AA124" i="18"/>
  <c r="Z124" i="18"/>
  <c r="Y132" i="18"/>
  <c r="S128" i="18"/>
  <c r="R128" i="18"/>
  <c r="AA128" i="18"/>
  <c r="Z128" i="18"/>
  <c r="S137" i="18"/>
  <c r="R137" i="18"/>
  <c r="AA137" i="18"/>
  <c r="Z137" i="18"/>
  <c r="S141" i="18"/>
  <c r="R141" i="18"/>
  <c r="AB141" i="18"/>
  <c r="AA141" i="18"/>
  <c r="Z141" i="18"/>
  <c r="S145" i="18"/>
  <c r="R145" i="18"/>
  <c r="AB145" i="18"/>
  <c r="AA145" i="18"/>
  <c r="Z145" i="18"/>
  <c r="S150" i="18"/>
  <c r="R150" i="18"/>
  <c r="AA150" i="18"/>
  <c r="Z150" i="18"/>
  <c r="S154" i="18"/>
  <c r="R154" i="18"/>
  <c r="AA154" i="18"/>
  <c r="Z154" i="18"/>
  <c r="S158" i="18"/>
  <c r="R158" i="18"/>
  <c r="AB158" i="18"/>
  <c r="AA158" i="18"/>
  <c r="Z158" i="18"/>
  <c r="Q11" i="19"/>
  <c r="P11" i="19"/>
  <c r="R11" i="19"/>
  <c r="I14" i="19"/>
  <c r="H14" i="19"/>
  <c r="J14" i="19"/>
  <c r="Q15" i="19"/>
  <c r="P15" i="19"/>
  <c r="R15" i="19"/>
  <c r="J9" i="18"/>
  <c r="I9" i="18"/>
  <c r="H8" i="18"/>
  <c r="K80" i="18" s="1"/>
  <c r="J13" i="18"/>
  <c r="I13" i="18"/>
  <c r="J17" i="18"/>
  <c r="I17" i="18"/>
  <c r="J26" i="18"/>
  <c r="I26" i="18"/>
  <c r="H34" i="18"/>
  <c r="J30" i="18"/>
  <c r="I30" i="18"/>
  <c r="J39" i="18"/>
  <c r="I39" i="18"/>
  <c r="J43" i="18"/>
  <c r="I43" i="18"/>
  <c r="J47" i="18"/>
  <c r="I47" i="18"/>
  <c r="J52" i="18"/>
  <c r="I52" i="18"/>
  <c r="K52" i="18"/>
  <c r="J56" i="18"/>
  <c r="I56" i="18"/>
  <c r="J60" i="18"/>
  <c r="I60" i="18"/>
  <c r="K60" i="18"/>
  <c r="J65" i="18"/>
  <c r="I65" i="18"/>
  <c r="H64" i="18"/>
  <c r="J69" i="18"/>
  <c r="I69" i="18"/>
  <c r="J73" i="18"/>
  <c r="I73" i="18"/>
  <c r="K73" i="18"/>
  <c r="J82" i="18"/>
  <c r="I82" i="18"/>
  <c r="H90" i="18"/>
  <c r="J86" i="18"/>
  <c r="I86" i="18"/>
  <c r="J95" i="18"/>
  <c r="I95" i="18"/>
  <c r="J99" i="18"/>
  <c r="I99" i="18"/>
  <c r="J103" i="18"/>
  <c r="I103" i="18"/>
  <c r="K103" i="18"/>
  <c r="J108" i="18"/>
  <c r="I108" i="18"/>
  <c r="J112" i="18"/>
  <c r="I112" i="18"/>
  <c r="K112" i="18"/>
  <c r="J116" i="18"/>
  <c r="I116" i="18"/>
  <c r="J121" i="18"/>
  <c r="I121" i="18"/>
  <c r="H120" i="18"/>
  <c r="J125" i="18"/>
  <c r="I125" i="18"/>
  <c r="K125" i="18"/>
  <c r="J129" i="18"/>
  <c r="I129" i="18"/>
  <c r="J138" i="18"/>
  <c r="I138" i="18"/>
  <c r="H146" i="18"/>
  <c r="J142" i="18"/>
  <c r="I142" i="18"/>
  <c r="J151" i="18"/>
  <c r="I151" i="18"/>
  <c r="J155" i="18"/>
  <c r="I155" i="18"/>
  <c r="K155" i="18"/>
  <c r="J159" i="18"/>
  <c r="I159" i="18"/>
  <c r="Q16" i="19"/>
  <c r="P16" i="19"/>
  <c r="R16" i="19"/>
  <c r="R45" i="19"/>
  <c r="Q45" i="19"/>
  <c r="P45" i="19"/>
  <c r="J57" i="19"/>
  <c r="I57" i="19"/>
  <c r="H57" i="19"/>
  <c r="R80" i="19"/>
  <c r="Q80" i="19"/>
  <c r="P80" i="19"/>
  <c r="O79" i="19"/>
  <c r="R114" i="19"/>
  <c r="Q114" i="19"/>
  <c r="P114" i="19"/>
  <c r="J126" i="19"/>
  <c r="I126" i="19"/>
  <c r="H126" i="19"/>
  <c r="J18" i="21"/>
  <c r="I18" i="21"/>
  <c r="H18" i="21"/>
  <c r="J30" i="21"/>
  <c r="I30" i="21"/>
  <c r="H30" i="21"/>
  <c r="J47" i="21"/>
  <c r="I47" i="21"/>
  <c r="H47" i="21"/>
  <c r="J82" i="21"/>
  <c r="I82" i="21"/>
  <c r="H82" i="21"/>
  <c r="J99" i="21"/>
  <c r="I99" i="21"/>
  <c r="H99" i="21"/>
  <c r="J116" i="21"/>
  <c r="I116" i="21"/>
  <c r="H116" i="21"/>
  <c r="J133" i="21"/>
  <c r="I133" i="21"/>
  <c r="H133" i="21"/>
  <c r="J151" i="21"/>
  <c r="I151" i="21"/>
  <c r="H151" i="21"/>
  <c r="M18" i="27"/>
  <c r="L18" i="27"/>
  <c r="K18" i="27"/>
  <c r="J18" i="27"/>
  <c r="I18" i="27"/>
  <c r="M12" i="17"/>
  <c r="L12" i="17"/>
  <c r="K12" i="17"/>
  <c r="J12" i="17"/>
  <c r="I12" i="17"/>
  <c r="I16" i="17"/>
  <c r="M16" i="17"/>
  <c r="L16" i="17"/>
  <c r="J16" i="17"/>
  <c r="K16" i="17"/>
  <c r="I20" i="17"/>
  <c r="M20" i="17"/>
  <c r="L20" i="17"/>
  <c r="K20" i="17"/>
  <c r="J20" i="17"/>
  <c r="I27" i="17"/>
  <c r="H35" i="17"/>
  <c r="M27" i="17"/>
  <c r="L27" i="17"/>
  <c r="K27" i="17"/>
  <c r="J27" i="17"/>
  <c r="I44" i="17"/>
  <c r="M44" i="17"/>
  <c r="L44" i="17"/>
  <c r="K44" i="17"/>
  <c r="J44" i="17"/>
  <c r="R9" i="18"/>
  <c r="Q8" i="18"/>
  <c r="T79" i="18" s="1"/>
  <c r="S9" i="18"/>
  <c r="Z9" i="18"/>
  <c r="Y8" i="18"/>
  <c r="AB130" i="18" s="1"/>
  <c r="AA9" i="18"/>
  <c r="AB9" i="18"/>
  <c r="R13" i="18"/>
  <c r="S13" i="18"/>
  <c r="Z13" i="18"/>
  <c r="AB13" i="18"/>
  <c r="AA13" i="18"/>
  <c r="R17" i="18"/>
  <c r="T17" i="18"/>
  <c r="S17" i="18"/>
  <c r="Z17" i="18"/>
  <c r="AA17" i="18"/>
  <c r="R26" i="18"/>
  <c r="Q34" i="18"/>
  <c r="T26" i="18"/>
  <c r="S26" i="18"/>
  <c r="Z26" i="18"/>
  <c r="Y34" i="18"/>
  <c r="AA26" i="18"/>
  <c r="AB26" i="18"/>
  <c r="R30" i="18"/>
  <c r="S30" i="18"/>
  <c r="T30" i="18"/>
  <c r="Z30" i="18"/>
  <c r="AB30" i="18"/>
  <c r="AA30" i="18"/>
  <c r="R39" i="18"/>
  <c r="T39" i="18"/>
  <c r="S39" i="18"/>
  <c r="Z39" i="18"/>
  <c r="AB39" i="18"/>
  <c r="AA39" i="18"/>
  <c r="R43" i="18"/>
  <c r="T43" i="18"/>
  <c r="S43" i="18"/>
  <c r="Z43" i="18"/>
  <c r="AA43" i="18"/>
  <c r="AB43" i="18"/>
  <c r="R47" i="18"/>
  <c r="S47" i="18"/>
  <c r="T47" i="18"/>
  <c r="Z47" i="18"/>
  <c r="AB47" i="18"/>
  <c r="AA47" i="18"/>
  <c r="R52" i="18"/>
  <c r="T52" i="18"/>
  <c r="S52" i="18"/>
  <c r="Z52" i="18"/>
  <c r="AB52" i="18"/>
  <c r="AA52" i="18"/>
  <c r="R56" i="18"/>
  <c r="T56" i="18"/>
  <c r="S56" i="18"/>
  <c r="Z56" i="18"/>
  <c r="AB56" i="18"/>
  <c r="AA56" i="18"/>
  <c r="R60" i="18"/>
  <c r="T60" i="18"/>
  <c r="S60" i="18"/>
  <c r="Z60" i="18"/>
  <c r="AA60" i="18"/>
  <c r="AB60" i="18"/>
  <c r="R65" i="18"/>
  <c r="Q64" i="18"/>
  <c r="S65" i="18"/>
  <c r="T65" i="18"/>
  <c r="Z65" i="18"/>
  <c r="Y64" i="18"/>
  <c r="AB65" i="18"/>
  <c r="AA65" i="18"/>
  <c r="R69" i="18"/>
  <c r="T69" i="18"/>
  <c r="S69" i="18"/>
  <c r="Z69" i="18"/>
  <c r="AB69" i="18"/>
  <c r="AA69" i="18"/>
  <c r="R73" i="18"/>
  <c r="T73" i="18"/>
  <c r="S73" i="18"/>
  <c r="Z73" i="18"/>
  <c r="AB73" i="18"/>
  <c r="AA73" i="18"/>
  <c r="R82" i="18"/>
  <c r="Q90" i="18"/>
  <c r="S82" i="18"/>
  <c r="T82" i="18"/>
  <c r="Z82" i="18"/>
  <c r="Y90" i="18"/>
  <c r="AB82" i="18"/>
  <c r="AA82" i="18"/>
  <c r="R86" i="18"/>
  <c r="T86" i="18"/>
  <c r="S86" i="18"/>
  <c r="Z86" i="18"/>
  <c r="AB86" i="18"/>
  <c r="AA86" i="18"/>
  <c r="R95" i="18"/>
  <c r="T95" i="18"/>
  <c r="S95" i="18"/>
  <c r="Z95" i="18"/>
  <c r="AA95" i="18"/>
  <c r="AB95" i="18"/>
  <c r="R99" i="18"/>
  <c r="S99" i="18"/>
  <c r="T99" i="18"/>
  <c r="Z99" i="18"/>
  <c r="AB99" i="18"/>
  <c r="AA99" i="18"/>
  <c r="R103" i="18"/>
  <c r="T103" i="18"/>
  <c r="S103" i="18"/>
  <c r="Z103" i="18"/>
  <c r="AB103" i="18"/>
  <c r="AA103" i="18"/>
  <c r="R108" i="18"/>
  <c r="T108" i="18"/>
  <c r="S108" i="18"/>
  <c r="Z108" i="18"/>
  <c r="AB108" i="18"/>
  <c r="AA108" i="18"/>
  <c r="R112" i="18"/>
  <c r="T112" i="18"/>
  <c r="S112" i="18"/>
  <c r="Z112" i="18"/>
  <c r="AA112" i="18"/>
  <c r="AB112" i="18"/>
  <c r="R116" i="18"/>
  <c r="S116" i="18"/>
  <c r="T116" i="18"/>
  <c r="Z116" i="18"/>
  <c r="AB116" i="18"/>
  <c r="AA116" i="18"/>
  <c r="R121" i="18"/>
  <c r="Q120" i="18"/>
  <c r="T121" i="18"/>
  <c r="S121" i="18"/>
  <c r="Z121" i="18"/>
  <c r="Y120" i="18"/>
  <c r="AB121" i="18"/>
  <c r="AA121" i="18"/>
  <c r="R125" i="18"/>
  <c r="T125" i="18"/>
  <c r="S125" i="18"/>
  <c r="Z125" i="18"/>
  <c r="AB125" i="18"/>
  <c r="AA125" i="18"/>
  <c r="R129" i="18"/>
  <c r="T129" i="18"/>
  <c r="S129" i="18"/>
  <c r="Z129" i="18"/>
  <c r="AA129" i="18"/>
  <c r="AB129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B142" i="18"/>
  <c r="AA142" i="18"/>
  <c r="R151" i="18"/>
  <c r="S151" i="18"/>
  <c r="T151" i="18"/>
  <c r="Z151" i="18"/>
  <c r="AB151" i="18"/>
  <c r="AA151" i="18"/>
  <c r="R155" i="18"/>
  <c r="T155" i="18"/>
  <c r="S155" i="18"/>
  <c r="Z155" i="18"/>
  <c r="AB155" i="18"/>
  <c r="AA155" i="18"/>
  <c r="R159" i="18"/>
  <c r="T159" i="18"/>
  <c r="S159" i="18"/>
  <c r="Z159" i="18"/>
  <c r="AB159" i="18"/>
  <c r="AA159" i="18"/>
  <c r="N14" i="22"/>
  <c r="M14" i="22"/>
  <c r="L14" i="22"/>
  <c r="K14" i="22"/>
  <c r="J14" i="22"/>
  <c r="M30" i="17"/>
  <c r="L30" i="17"/>
  <c r="K30" i="17"/>
  <c r="J30" i="17"/>
  <c r="I30" i="17"/>
  <c r="M39" i="17"/>
  <c r="L39" i="17"/>
  <c r="K39" i="17"/>
  <c r="J39" i="17"/>
  <c r="I39" i="17"/>
  <c r="M47" i="17"/>
  <c r="L47" i="17"/>
  <c r="K47" i="17"/>
  <c r="I47" i="17"/>
  <c r="J47" i="17"/>
  <c r="K10" i="18"/>
  <c r="J10" i="18"/>
  <c r="I10" i="18"/>
  <c r="K14" i="18"/>
  <c r="J14" i="18"/>
  <c r="I14" i="18"/>
  <c r="K18" i="18"/>
  <c r="J18" i="18"/>
  <c r="I18" i="18"/>
  <c r="H22" i="18"/>
  <c r="K23" i="18"/>
  <c r="I23" i="18"/>
  <c r="J23" i="18"/>
  <c r="K27" i="18"/>
  <c r="J27" i="18"/>
  <c r="I27" i="18"/>
  <c r="K31" i="18"/>
  <c r="J31" i="18"/>
  <c r="I31" i="18"/>
  <c r="H48" i="18"/>
  <c r="K40" i="18"/>
  <c r="I40" i="18"/>
  <c r="J40" i="18"/>
  <c r="K44" i="18"/>
  <c r="J44" i="18"/>
  <c r="I44" i="18"/>
  <c r="K53" i="18"/>
  <c r="J53" i="18"/>
  <c r="I53" i="18"/>
  <c r="K57" i="18"/>
  <c r="I57" i="18"/>
  <c r="J57" i="18"/>
  <c r="K61" i="18"/>
  <c r="J61" i="18"/>
  <c r="I61" i="18"/>
  <c r="K66" i="18"/>
  <c r="J66" i="18"/>
  <c r="I66" i="18"/>
  <c r="K70" i="18"/>
  <c r="J70" i="18"/>
  <c r="I70" i="18"/>
  <c r="K74" i="18"/>
  <c r="I74" i="18"/>
  <c r="J74" i="18"/>
  <c r="H78" i="18"/>
  <c r="K79" i="18"/>
  <c r="J79" i="18"/>
  <c r="I79" i="18"/>
  <c r="K83" i="18"/>
  <c r="J83" i="18"/>
  <c r="I83" i="18"/>
  <c r="K87" i="18"/>
  <c r="J87" i="18"/>
  <c r="I87" i="18"/>
  <c r="H104" i="18"/>
  <c r="K96" i="18"/>
  <c r="J96" i="18"/>
  <c r="I96" i="18"/>
  <c r="K100" i="18"/>
  <c r="J100" i="18"/>
  <c r="I100" i="18"/>
  <c r="K109" i="18"/>
  <c r="I109" i="18"/>
  <c r="J109" i="18"/>
  <c r="K113" i="18"/>
  <c r="J113" i="18"/>
  <c r="I113" i="18"/>
  <c r="K117" i="18"/>
  <c r="J117" i="18"/>
  <c r="I117" i="18"/>
  <c r="K122" i="18"/>
  <c r="J122" i="18"/>
  <c r="I122" i="18"/>
  <c r="K126" i="18"/>
  <c r="I126" i="18"/>
  <c r="J126" i="18"/>
  <c r="K130" i="18"/>
  <c r="J130" i="18"/>
  <c r="I130" i="18"/>
  <c r="H134" i="18"/>
  <c r="K135" i="18"/>
  <c r="J135" i="18"/>
  <c r="I135" i="18"/>
  <c r="K139" i="18"/>
  <c r="J139" i="18"/>
  <c r="I139" i="18"/>
  <c r="K143" i="18"/>
  <c r="I143" i="18"/>
  <c r="J143" i="18"/>
  <c r="H160" i="18"/>
  <c r="K152" i="18"/>
  <c r="J152" i="18"/>
  <c r="I152" i="18"/>
  <c r="K156" i="18"/>
  <c r="J156" i="18"/>
  <c r="I156" i="18"/>
  <c r="J20" i="21"/>
  <c r="I20" i="21"/>
  <c r="H20" i="21"/>
  <c r="J34" i="21"/>
  <c r="I34" i="21"/>
  <c r="H34" i="21"/>
  <c r="J52" i="21"/>
  <c r="I52" i="21"/>
  <c r="H52" i="21"/>
  <c r="J69" i="21"/>
  <c r="I69" i="21"/>
  <c r="H69" i="21"/>
  <c r="J86" i="21"/>
  <c r="I86" i="21"/>
  <c r="H86" i="21"/>
  <c r="J103" i="21"/>
  <c r="I103" i="21"/>
  <c r="H103" i="21"/>
  <c r="J138" i="21"/>
  <c r="I138" i="21"/>
  <c r="H138" i="21"/>
  <c r="J155" i="21"/>
  <c r="I155" i="21"/>
  <c r="H155" i="21"/>
  <c r="J10" i="21"/>
  <c r="I10" i="21"/>
  <c r="H10" i="21"/>
  <c r="J11" i="21"/>
  <c r="I11" i="21"/>
  <c r="H11" i="21"/>
  <c r="J12" i="21"/>
  <c r="I12" i="21"/>
  <c r="H12" i="21"/>
  <c r="J13" i="21"/>
  <c r="I13" i="21"/>
  <c r="H13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6" i="21"/>
  <c r="I66" i="21"/>
  <c r="H66" i="21"/>
  <c r="J70" i="21"/>
  <c r="I70" i="21"/>
  <c r="H70" i="21"/>
  <c r="G78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J100" i="21"/>
  <c r="I100" i="21"/>
  <c r="H100" i="21"/>
  <c r="J104" i="21"/>
  <c r="I104" i="21"/>
  <c r="H104" i="21"/>
  <c r="J109" i="21"/>
  <c r="I109" i="21"/>
  <c r="H109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39" i="21"/>
  <c r="I139" i="21"/>
  <c r="H139" i="21"/>
  <c r="J143" i="21"/>
  <c r="I143" i="21"/>
  <c r="H143" i="21"/>
  <c r="J147" i="21"/>
  <c r="I147" i="21"/>
  <c r="H147" i="21"/>
  <c r="J152" i="21"/>
  <c r="I152" i="21"/>
  <c r="H152" i="21"/>
  <c r="J156" i="21"/>
  <c r="I156" i="21"/>
  <c r="H156" i="21"/>
  <c r="J160" i="21"/>
  <c r="I160" i="21"/>
  <c r="H160" i="21"/>
  <c r="AB18" i="22"/>
  <c r="AA18" i="22"/>
  <c r="Z18" i="22"/>
  <c r="Y18" i="22"/>
  <c r="X18" i="22"/>
  <c r="I35" i="22"/>
  <c r="N27" i="22"/>
  <c r="M27" i="22"/>
  <c r="L27" i="22"/>
  <c r="K27" i="22"/>
  <c r="J27" i="22"/>
  <c r="N37" i="22"/>
  <c r="M37" i="22"/>
  <c r="L37" i="22"/>
  <c r="K37" i="22"/>
  <c r="J37" i="22"/>
  <c r="J40" i="22"/>
  <c r="N40" i="22"/>
  <c r="M40" i="22"/>
  <c r="L40" i="22"/>
  <c r="K40" i="22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J58" i="21"/>
  <c r="I58" i="21"/>
  <c r="H58" i="21"/>
  <c r="J62" i="21"/>
  <c r="I62" i="21"/>
  <c r="H62" i="21"/>
  <c r="J67" i="21"/>
  <c r="I67" i="21"/>
  <c r="H67" i="21"/>
  <c r="J71" i="21"/>
  <c r="I71" i="21"/>
  <c r="H71" i="21"/>
  <c r="J75" i="21"/>
  <c r="I75" i="21"/>
  <c r="H75" i="21"/>
  <c r="J80" i="21"/>
  <c r="I80" i="21"/>
  <c r="H80" i="21"/>
  <c r="J84" i="21"/>
  <c r="I84" i="21"/>
  <c r="H84" i="21"/>
  <c r="G92" i="21"/>
  <c r="J88" i="21"/>
  <c r="I88" i="21"/>
  <c r="H88" i="21"/>
  <c r="J97" i="21"/>
  <c r="I97" i="21"/>
  <c r="H97" i="21"/>
  <c r="J101" i="21"/>
  <c r="I101" i="21"/>
  <c r="H101" i="21"/>
  <c r="J105" i="21"/>
  <c r="I105" i="21"/>
  <c r="H105" i="21"/>
  <c r="J110" i="21"/>
  <c r="I110" i="21"/>
  <c r="H110" i="21"/>
  <c r="J114" i="21"/>
  <c r="I114" i="21"/>
  <c r="H114" i="21"/>
  <c r="J118" i="21"/>
  <c r="I118" i="21"/>
  <c r="H118" i="21"/>
  <c r="J123" i="21"/>
  <c r="I123" i="21"/>
  <c r="H123" i="21"/>
  <c r="J127" i="21"/>
  <c r="I127" i="21"/>
  <c r="H127" i="21"/>
  <c r="J131" i="21"/>
  <c r="I131" i="21"/>
  <c r="H131" i="21"/>
  <c r="J136" i="21"/>
  <c r="I136" i="21"/>
  <c r="H136" i="21"/>
  <c r="J140" i="21"/>
  <c r="I140" i="21"/>
  <c r="H140" i="21"/>
  <c r="G148" i="21"/>
  <c r="J144" i="21"/>
  <c r="I144" i="21"/>
  <c r="H144" i="21"/>
  <c r="J153" i="21"/>
  <c r="I153" i="21"/>
  <c r="H153" i="21"/>
  <c r="J157" i="21"/>
  <c r="I157" i="21"/>
  <c r="H157" i="21"/>
  <c r="J161" i="21"/>
  <c r="I161" i="21"/>
  <c r="H161" i="21"/>
  <c r="N13" i="22"/>
  <c r="M13" i="22"/>
  <c r="L13" i="22"/>
  <c r="K13" i="22"/>
  <c r="J13" i="22"/>
  <c r="I21" i="22"/>
  <c r="N30" i="22"/>
  <c r="M30" i="22"/>
  <c r="L30" i="22"/>
  <c r="K30" i="22"/>
  <c r="J30" i="22"/>
  <c r="J33" i="22"/>
  <c r="N33" i="22"/>
  <c r="M33" i="22"/>
  <c r="L33" i="22"/>
  <c r="K33" i="22"/>
  <c r="T13" i="21"/>
  <c r="S13" i="21"/>
  <c r="R13" i="21"/>
  <c r="AB17" i="22"/>
  <c r="AA17" i="22"/>
  <c r="Z17" i="22"/>
  <c r="Y17" i="22"/>
  <c r="X17" i="22"/>
  <c r="N25" i="22"/>
  <c r="M25" i="22"/>
  <c r="L25" i="22"/>
  <c r="K25" i="22"/>
  <c r="J25" i="22"/>
  <c r="T10" i="21"/>
  <c r="S10" i="21"/>
  <c r="R10" i="21"/>
  <c r="T11" i="21"/>
  <c r="S11" i="21"/>
  <c r="R11" i="21"/>
  <c r="T12" i="21"/>
  <c r="S12" i="21"/>
  <c r="R12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J72" i="21"/>
  <c r="I72" i="21"/>
  <c r="H72" i="21"/>
  <c r="J76" i="21"/>
  <c r="I76" i="21"/>
  <c r="H76" i="21"/>
  <c r="J81" i="21"/>
  <c r="I81" i="21"/>
  <c r="H81" i="21"/>
  <c r="J85" i="21"/>
  <c r="I85" i="21"/>
  <c r="H85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J115" i="21"/>
  <c r="I115" i="21"/>
  <c r="H115" i="21"/>
  <c r="J119" i="21"/>
  <c r="I119" i="21"/>
  <c r="H119" i="21"/>
  <c r="J124" i="21"/>
  <c r="I124" i="21"/>
  <c r="H124" i="21"/>
  <c r="J128" i="21"/>
  <c r="I128" i="21"/>
  <c r="H128" i="21"/>
  <c r="J132" i="21"/>
  <c r="I132" i="21"/>
  <c r="H132" i="21"/>
  <c r="J137" i="21"/>
  <c r="I137" i="21"/>
  <c r="H137" i="21"/>
  <c r="J141" i="21"/>
  <c r="I141" i="21"/>
  <c r="H141" i="21"/>
  <c r="J145" i="21"/>
  <c r="I145" i="21"/>
  <c r="H145" i="21"/>
  <c r="J150" i="21"/>
  <c r="I150" i="21"/>
  <c r="H150" i="21"/>
  <c r="J154" i="21"/>
  <c r="I154" i="21"/>
  <c r="H154" i="21"/>
  <c r="G162" i="21"/>
  <c r="J158" i="21"/>
  <c r="I158" i="21"/>
  <c r="H158" i="21"/>
  <c r="AB9" i="22"/>
  <c r="AA9" i="22"/>
  <c r="Z9" i="22"/>
  <c r="Y9" i="22"/>
  <c r="X9" i="22"/>
  <c r="N23" i="22"/>
  <c r="M23" i="22"/>
  <c r="L23" i="22"/>
  <c r="K23" i="22"/>
  <c r="J23" i="22"/>
  <c r="N12" i="22"/>
  <c r="M12" i="22"/>
  <c r="L12" i="22"/>
  <c r="K12" i="22"/>
  <c r="J12" i="22"/>
  <c r="AB15" i="22"/>
  <c r="AA15" i="22"/>
  <c r="Z15" i="22"/>
  <c r="Y15" i="22"/>
  <c r="X15" i="22"/>
  <c r="N20" i="22"/>
  <c r="M20" i="22"/>
  <c r="L20" i="22"/>
  <c r="K20" i="22"/>
  <c r="J20" i="22"/>
  <c r="I49" i="22"/>
  <c r="N41" i="22"/>
  <c r="M41" i="22"/>
  <c r="L41" i="22"/>
  <c r="K41" i="22"/>
  <c r="J41" i="22"/>
  <c r="M11" i="22"/>
  <c r="L11" i="22"/>
  <c r="K11" i="22"/>
  <c r="J11" i="22"/>
  <c r="N11" i="22"/>
  <c r="M19" i="22"/>
  <c r="L19" i="22"/>
  <c r="K19" i="22"/>
  <c r="J19" i="22"/>
  <c r="N19" i="22"/>
  <c r="N34" i="22"/>
  <c r="M34" i="22"/>
  <c r="L34" i="22"/>
  <c r="K34" i="22"/>
  <c r="J34" i="22"/>
  <c r="J38" i="22"/>
  <c r="N38" i="22"/>
  <c r="M38" i="22"/>
  <c r="L38" i="22"/>
  <c r="K38" i="22"/>
  <c r="L10" i="22"/>
  <c r="K10" i="22"/>
  <c r="J10" i="22"/>
  <c r="N10" i="22"/>
  <c r="M10" i="22"/>
  <c r="Z13" i="22"/>
  <c r="Y13" i="22"/>
  <c r="X13" i="22"/>
  <c r="W21" i="22"/>
  <c r="AA13" i="22"/>
  <c r="AB13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N28" i="22"/>
  <c r="L28" i="22"/>
  <c r="K28" i="22"/>
  <c r="J28" i="22"/>
  <c r="M28" i="22"/>
  <c r="J31" i="22"/>
  <c r="M31" i="22"/>
  <c r="L31" i="22"/>
  <c r="K31" i="22"/>
  <c r="N31" i="22"/>
  <c r="K9" i="22"/>
  <c r="J9" i="22"/>
  <c r="N9" i="22"/>
  <c r="M9" i="22"/>
  <c r="L9" i="22"/>
  <c r="K17" i="22"/>
  <c r="J17" i="22"/>
  <c r="N17" i="22"/>
  <c r="M17" i="22"/>
  <c r="L17" i="22"/>
  <c r="N39" i="22"/>
  <c r="K39" i="22"/>
  <c r="J39" i="22"/>
  <c r="M39" i="22"/>
  <c r="L39" i="22"/>
  <c r="J42" i="22"/>
  <c r="L42" i="22"/>
  <c r="K42" i="22"/>
  <c r="N42" i="22"/>
  <c r="M42" i="22"/>
  <c r="M87" i="26"/>
  <c r="L87" i="26"/>
  <c r="K87" i="26"/>
  <c r="J87" i="26"/>
  <c r="I87" i="26"/>
  <c r="M36" i="27"/>
  <c r="L36" i="27"/>
  <c r="K36" i="27"/>
  <c r="J36" i="27"/>
  <c r="I36" i="27"/>
  <c r="J16" i="22"/>
  <c r="N16" i="22"/>
  <c r="M16" i="22"/>
  <c r="L16" i="22"/>
  <c r="K16" i="22"/>
  <c r="N32" i="22"/>
  <c r="J32" i="22"/>
  <c r="M32" i="22"/>
  <c r="L32" i="22"/>
  <c r="K32" i="22"/>
  <c r="M122" i="26"/>
  <c r="L122" i="26"/>
  <c r="K122" i="26"/>
  <c r="J122" i="26"/>
  <c r="I122" i="26"/>
  <c r="N15" i="22"/>
  <c r="M15" i="22"/>
  <c r="L15" i="22"/>
  <c r="J15" i="22"/>
  <c r="K15" i="22"/>
  <c r="J29" i="22"/>
  <c r="N29" i="22"/>
  <c r="M29" i="22"/>
  <c r="L29" i="22"/>
  <c r="K29" i="22"/>
  <c r="M27" i="26"/>
  <c r="K27" i="26"/>
  <c r="J27" i="26"/>
  <c r="L27" i="26"/>
  <c r="I27" i="26"/>
  <c r="M156" i="26"/>
  <c r="L156" i="26"/>
  <c r="K156" i="26"/>
  <c r="J156" i="26"/>
  <c r="I156" i="26"/>
  <c r="M53" i="27"/>
  <c r="L53" i="27"/>
  <c r="K53" i="27"/>
  <c r="J53" i="27"/>
  <c r="I53" i="27"/>
  <c r="M70" i="27"/>
  <c r="L70" i="27"/>
  <c r="K70" i="27"/>
  <c r="J70" i="27"/>
  <c r="I70" i="27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I91" i="22"/>
  <c r="N83" i="22"/>
  <c r="M85" i="22"/>
  <c r="L85" i="22"/>
  <c r="K85" i="22"/>
  <c r="J85" i="22"/>
  <c r="N85" i="22"/>
  <c r="M87" i="22"/>
  <c r="L87" i="22"/>
  <c r="K87" i="22"/>
  <c r="J87" i="22"/>
  <c r="N87" i="22"/>
  <c r="M89" i="22"/>
  <c r="L89" i="22"/>
  <c r="K89" i="22"/>
  <c r="J89" i="22"/>
  <c r="N89" i="22"/>
  <c r="M94" i="22"/>
  <c r="L94" i="22"/>
  <c r="K94" i="22"/>
  <c r="J94" i="22"/>
  <c r="N94" i="22"/>
  <c r="M96" i="22"/>
  <c r="L96" i="22"/>
  <c r="K96" i="22"/>
  <c r="J96" i="22"/>
  <c r="N96" i="22"/>
  <c r="M98" i="22"/>
  <c r="L98" i="22"/>
  <c r="K98" i="22"/>
  <c r="J98" i="22"/>
  <c r="N98" i="22"/>
  <c r="M100" i="22"/>
  <c r="L100" i="22"/>
  <c r="K100" i="22"/>
  <c r="J100" i="22"/>
  <c r="N100" i="22"/>
  <c r="M102" i="22"/>
  <c r="L102" i="22"/>
  <c r="K102" i="22"/>
  <c r="J102" i="22"/>
  <c r="N102" i="22"/>
  <c r="M104" i="22"/>
  <c r="L104" i="22"/>
  <c r="K104" i="22"/>
  <c r="J104" i="22"/>
  <c r="N104" i="22"/>
  <c r="M107" i="22"/>
  <c r="L107" i="22"/>
  <c r="K107" i="22"/>
  <c r="J107" i="22"/>
  <c r="N107" i="22"/>
  <c r="M109" i="22"/>
  <c r="L109" i="22"/>
  <c r="K109" i="22"/>
  <c r="J109" i="22"/>
  <c r="N109" i="22"/>
  <c r="M111" i="22"/>
  <c r="L111" i="22"/>
  <c r="K111" i="22"/>
  <c r="J111" i="22"/>
  <c r="I119" i="22"/>
  <c r="N111" i="22"/>
  <c r="M113" i="22"/>
  <c r="L113" i="22"/>
  <c r="K113" i="22"/>
  <c r="J113" i="22"/>
  <c r="N113" i="22"/>
  <c r="M115" i="22"/>
  <c r="L115" i="22"/>
  <c r="K115" i="22"/>
  <c r="J115" i="22"/>
  <c r="N115" i="22"/>
  <c r="M117" i="22"/>
  <c r="L117" i="22"/>
  <c r="K117" i="22"/>
  <c r="J117" i="22"/>
  <c r="N117" i="22"/>
  <c r="M122" i="22"/>
  <c r="L122" i="22"/>
  <c r="K122" i="22"/>
  <c r="J122" i="22"/>
  <c r="N122" i="22"/>
  <c r="M124" i="22"/>
  <c r="L124" i="22"/>
  <c r="K124" i="22"/>
  <c r="J124" i="22"/>
  <c r="N124" i="22"/>
  <c r="M126" i="22"/>
  <c r="L126" i="22"/>
  <c r="K126" i="22"/>
  <c r="J126" i="22"/>
  <c r="N126" i="22"/>
  <c r="M128" i="22"/>
  <c r="L128" i="22"/>
  <c r="K128" i="22"/>
  <c r="J128" i="22"/>
  <c r="N128" i="22"/>
  <c r="M130" i="22"/>
  <c r="L130" i="22"/>
  <c r="K130" i="22"/>
  <c r="J130" i="22"/>
  <c r="N130" i="22"/>
  <c r="M132" i="22"/>
  <c r="L132" i="22"/>
  <c r="K132" i="22"/>
  <c r="J132" i="22"/>
  <c r="N132" i="22"/>
  <c r="M135" i="22"/>
  <c r="L135" i="22"/>
  <c r="K135" i="22"/>
  <c r="J135" i="22"/>
  <c r="N135" i="22"/>
  <c r="M137" i="22"/>
  <c r="L137" i="22"/>
  <c r="K137" i="22"/>
  <c r="J137" i="22"/>
  <c r="N137" i="22"/>
  <c r="M139" i="22"/>
  <c r="L139" i="22"/>
  <c r="K139" i="22"/>
  <c r="J139" i="22"/>
  <c r="I147" i="22"/>
  <c r="N139" i="22"/>
  <c r="M141" i="22"/>
  <c r="L141" i="22"/>
  <c r="K141" i="22"/>
  <c r="J141" i="22"/>
  <c r="N141" i="22"/>
  <c r="M143" i="22"/>
  <c r="L143" i="22"/>
  <c r="K143" i="22"/>
  <c r="J143" i="22"/>
  <c r="N143" i="22"/>
  <c r="M145" i="22"/>
  <c r="L145" i="22"/>
  <c r="K145" i="22"/>
  <c r="J145" i="22"/>
  <c r="N145" i="22"/>
  <c r="M150" i="22"/>
  <c r="L150" i="22"/>
  <c r="K150" i="22"/>
  <c r="J150" i="22"/>
  <c r="N150" i="22"/>
  <c r="M152" i="22"/>
  <c r="L152" i="22"/>
  <c r="K152" i="22"/>
  <c r="J152" i="22"/>
  <c r="N152" i="22"/>
  <c r="M154" i="22"/>
  <c r="L154" i="22"/>
  <c r="K154" i="22"/>
  <c r="J154" i="22"/>
  <c r="N154" i="22"/>
  <c r="M156" i="22"/>
  <c r="L156" i="22"/>
  <c r="K156" i="22"/>
  <c r="J156" i="22"/>
  <c r="N156" i="22"/>
  <c r="M158" i="22"/>
  <c r="L158" i="22"/>
  <c r="K158" i="22"/>
  <c r="J158" i="22"/>
  <c r="N158" i="22"/>
  <c r="M160" i="22"/>
  <c r="L160" i="22"/>
  <c r="K160" i="22"/>
  <c r="J160" i="22"/>
  <c r="N160" i="22"/>
  <c r="M82" i="26"/>
  <c r="L82" i="26"/>
  <c r="K82" i="26"/>
  <c r="J82" i="26"/>
  <c r="I82" i="26"/>
  <c r="H90" i="26"/>
  <c r="M99" i="26"/>
  <c r="L99" i="26"/>
  <c r="K99" i="26"/>
  <c r="J99" i="26"/>
  <c r="I99" i="26"/>
  <c r="K23" i="26"/>
  <c r="J23" i="26"/>
  <c r="I23" i="26"/>
  <c r="M23" i="26"/>
  <c r="L23" i="26"/>
  <c r="M56" i="26"/>
  <c r="L56" i="26"/>
  <c r="J56" i="26"/>
  <c r="I56" i="26"/>
  <c r="K56" i="26"/>
  <c r="M116" i="26"/>
  <c r="L116" i="26"/>
  <c r="K116" i="26"/>
  <c r="J116" i="26"/>
  <c r="I116" i="26"/>
  <c r="M134" i="26"/>
  <c r="L134" i="26"/>
  <c r="K134" i="26"/>
  <c r="J134" i="26"/>
  <c r="I134" i="26"/>
  <c r="M100" i="27"/>
  <c r="L100" i="27"/>
  <c r="K100" i="27"/>
  <c r="J100" i="27"/>
  <c r="I100" i="27"/>
  <c r="M18" i="26"/>
  <c r="K18" i="26"/>
  <c r="J18" i="26"/>
  <c r="L18" i="26"/>
  <c r="I18" i="26"/>
  <c r="M151" i="26"/>
  <c r="L151" i="26"/>
  <c r="K151" i="26"/>
  <c r="J151" i="26"/>
  <c r="I151" i="26"/>
  <c r="M13" i="26"/>
  <c r="L13" i="26"/>
  <c r="J13" i="26"/>
  <c r="I13" i="26"/>
  <c r="K13" i="26"/>
  <c r="M24" i="27"/>
  <c r="L24" i="27"/>
  <c r="K24" i="27"/>
  <c r="J24" i="27"/>
  <c r="I24" i="27"/>
  <c r="N43" i="22"/>
  <c r="J43" i="22"/>
  <c r="M43" i="22"/>
  <c r="L43" i="22"/>
  <c r="K43" i="22"/>
  <c r="N45" i="22"/>
  <c r="M45" i="22"/>
  <c r="L45" i="22"/>
  <c r="J45" i="22"/>
  <c r="K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J54" i="22"/>
  <c r="K54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J62" i="22"/>
  <c r="K62" i="22"/>
  <c r="N65" i="22"/>
  <c r="M65" i="22"/>
  <c r="L65" i="22"/>
  <c r="K65" i="22"/>
  <c r="J65" i="22"/>
  <c r="N67" i="22"/>
  <c r="M67" i="22"/>
  <c r="L67" i="22"/>
  <c r="K67" i="22"/>
  <c r="J67" i="22"/>
  <c r="I77" i="22"/>
  <c r="N69" i="22"/>
  <c r="M69" i="22"/>
  <c r="L69" i="22"/>
  <c r="K69" i="22"/>
  <c r="J69" i="22"/>
  <c r="N71" i="22"/>
  <c r="M71" i="22"/>
  <c r="L71" i="22"/>
  <c r="J71" i="22"/>
  <c r="K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J80" i="22"/>
  <c r="K80" i="22"/>
  <c r="N82" i="22"/>
  <c r="M82" i="22"/>
  <c r="L82" i="22"/>
  <c r="K82" i="22"/>
  <c r="J82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J88" i="22"/>
  <c r="K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I105" i="22"/>
  <c r="N97" i="22"/>
  <c r="M97" i="22"/>
  <c r="L97" i="22"/>
  <c r="J97" i="22"/>
  <c r="K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N112" i="22"/>
  <c r="M112" i="22"/>
  <c r="L112" i="22"/>
  <c r="K112" i="22"/>
  <c r="J112" i="22"/>
  <c r="N114" i="22"/>
  <c r="M114" i="22"/>
  <c r="L114" i="22"/>
  <c r="J114" i="22"/>
  <c r="K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J123" i="22"/>
  <c r="K123" i="22"/>
  <c r="I133" i="22"/>
  <c r="N125" i="22"/>
  <c r="M125" i="22"/>
  <c r="L125" i="22"/>
  <c r="K125" i="22"/>
  <c r="J125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J131" i="22"/>
  <c r="K131" i="22"/>
  <c r="N136" i="22"/>
  <c r="M136" i="22"/>
  <c r="L136" i="22"/>
  <c r="K136" i="22"/>
  <c r="J136" i="22"/>
  <c r="N138" i="22"/>
  <c r="M138" i="22"/>
  <c r="L138" i="22"/>
  <c r="K138" i="22"/>
  <c r="J138" i="22"/>
  <c r="N140" i="22"/>
  <c r="M140" i="22"/>
  <c r="L140" i="22"/>
  <c r="J140" i="22"/>
  <c r="K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J149" i="22"/>
  <c r="K149" i="22"/>
  <c r="N151" i="22"/>
  <c r="M151" i="22"/>
  <c r="L151" i="22"/>
  <c r="K151" i="22"/>
  <c r="J151" i="22"/>
  <c r="I161" i="22"/>
  <c r="N153" i="22"/>
  <c r="M153" i="22"/>
  <c r="L153" i="22"/>
  <c r="K153" i="22"/>
  <c r="J153" i="22"/>
  <c r="N155" i="22"/>
  <c r="M155" i="22"/>
  <c r="L155" i="22"/>
  <c r="K155" i="22"/>
  <c r="J155" i="22"/>
  <c r="N157" i="22"/>
  <c r="M157" i="22"/>
  <c r="L157" i="22"/>
  <c r="J157" i="22"/>
  <c r="K157" i="22"/>
  <c r="N159" i="22"/>
  <c r="M159" i="22"/>
  <c r="L159" i="22"/>
  <c r="K159" i="22"/>
  <c r="J159" i="22"/>
  <c r="K14" i="26"/>
  <c r="J14" i="26"/>
  <c r="I14" i="26"/>
  <c r="M14" i="26"/>
  <c r="L14" i="26"/>
  <c r="M47" i="26"/>
  <c r="L47" i="26"/>
  <c r="J47" i="26"/>
  <c r="I47" i="26"/>
  <c r="K47" i="26"/>
  <c r="M53" i="26"/>
  <c r="K53" i="26"/>
  <c r="J53" i="26"/>
  <c r="L53" i="26"/>
  <c r="I53" i="26"/>
  <c r="M58" i="27"/>
  <c r="L58" i="27"/>
  <c r="K58" i="27"/>
  <c r="J58" i="27"/>
  <c r="I58" i="27"/>
  <c r="K31" i="26"/>
  <c r="J31" i="26"/>
  <c r="I31" i="26"/>
  <c r="L31" i="26"/>
  <c r="M31" i="26"/>
  <c r="M36" i="26"/>
  <c r="K36" i="26"/>
  <c r="J36" i="26"/>
  <c r="I36" i="26"/>
  <c r="L36" i="26"/>
  <c r="M65" i="26"/>
  <c r="L65" i="26"/>
  <c r="J65" i="26"/>
  <c r="I65" i="26"/>
  <c r="K65" i="26"/>
  <c r="M125" i="26"/>
  <c r="L125" i="26"/>
  <c r="K125" i="26"/>
  <c r="J125" i="26"/>
  <c r="I125" i="26"/>
  <c r="M159" i="26"/>
  <c r="L159" i="26"/>
  <c r="K159" i="26"/>
  <c r="J159" i="26"/>
  <c r="I159" i="26"/>
  <c r="M27" i="27"/>
  <c r="L27" i="27"/>
  <c r="K27" i="27"/>
  <c r="J27" i="27"/>
  <c r="I27" i="27"/>
  <c r="M61" i="27"/>
  <c r="L61" i="27"/>
  <c r="K61" i="27"/>
  <c r="J61" i="27"/>
  <c r="I61" i="27"/>
  <c r="K56" i="28"/>
  <c r="I56" i="28"/>
  <c r="M56" i="28"/>
  <c r="L56" i="28"/>
  <c r="J56" i="28"/>
  <c r="K40" i="26"/>
  <c r="J40" i="26"/>
  <c r="I40" i="26"/>
  <c r="M40" i="26"/>
  <c r="L40" i="26"/>
  <c r="H48" i="26"/>
  <c r="M44" i="26"/>
  <c r="K44" i="26"/>
  <c r="J44" i="26"/>
  <c r="L44" i="26"/>
  <c r="I44" i="26"/>
  <c r="M79" i="26"/>
  <c r="L79" i="26"/>
  <c r="K79" i="26"/>
  <c r="J79" i="26"/>
  <c r="I79" i="26"/>
  <c r="M113" i="26"/>
  <c r="L113" i="26"/>
  <c r="K113" i="26"/>
  <c r="J113" i="26"/>
  <c r="I113" i="26"/>
  <c r="M148" i="26"/>
  <c r="L148" i="26"/>
  <c r="K148" i="26"/>
  <c r="J148" i="26"/>
  <c r="I148" i="26"/>
  <c r="M15" i="27"/>
  <c r="L15" i="27"/>
  <c r="K15" i="27"/>
  <c r="J15" i="27"/>
  <c r="I15" i="27"/>
  <c r="M50" i="27"/>
  <c r="L50" i="27"/>
  <c r="K50" i="27"/>
  <c r="J50" i="27"/>
  <c r="I50" i="27"/>
  <c r="M84" i="27"/>
  <c r="L84" i="27"/>
  <c r="K84" i="27"/>
  <c r="J84" i="27"/>
  <c r="I84" i="27"/>
  <c r="M22" i="26"/>
  <c r="L22" i="26"/>
  <c r="J22" i="26"/>
  <c r="I22" i="26"/>
  <c r="K22" i="26"/>
  <c r="K57" i="26"/>
  <c r="J57" i="26"/>
  <c r="I57" i="26"/>
  <c r="M57" i="26"/>
  <c r="L57" i="26"/>
  <c r="M61" i="26"/>
  <c r="K61" i="26"/>
  <c r="J61" i="26"/>
  <c r="L61" i="26"/>
  <c r="I61" i="26"/>
  <c r="M70" i="26"/>
  <c r="L70" i="26"/>
  <c r="K70" i="26"/>
  <c r="J70" i="26"/>
  <c r="I70" i="26"/>
  <c r="M139" i="26"/>
  <c r="L139" i="26"/>
  <c r="K139" i="26"/>
  <c r="J139" i="26"/>
  <c r="I139" i="26"/>
  <c r="M41" i="27"/>
  <c r="L41" i="27"/>
  <c r="K41" i="27"/>
  <c r="J41" i="27"/>
  <c r="I41" i="27"/>
  <c r="M75" i="27"/>
  <c r="L75" i="27"/>
  <c r="K75" i="27"/>
  <c r="J75" i="27"/>
  <c r="I75" i="27"/>
  <c r="M97" i="27"/>
  <c r="L97" i="27"/>
  <c r="K97" i="27"/>
  <c r="J97" i="27"/>
  <c r="I97" i="27"/>
  <c r="M151" i="28"/>
  <c r="L151" i="28"/>
  <c r="K151" i="28"/>
  <c r="I151" i="28"/>
  <c r="J151" i="28"/>
  <c r="M30" i="26"/>
  <c r="L30" i="26"/>
  <c r="J30" i="26"/>
  <c r="I30" i="26"/>
  <c r="K30" i="26"/>
  <c r="K66" i="26"/>
  <c r="J66" i="26"/>
  <c r="I66" i="26"/>
  <c r="L66" i="26"/>
  <c r="M66" i="26"/>
  <c r="M73" i="26"/>
  <c r="L73" i="26"/>
  <c r="K73" i="26"/>
  <c r="J73" i="26"/>
  <c r="I73" i="26"/>
  <c r="M108" i="26"/>
  <c r="L108" i="26"/>
  <c r="K108" i="26"/>
  <c r="J108" i="26"/>
  <c r="I108" i="26"/>
  <c r="M142" i="26"/>
  <c r="L142" i="26"/>
  <c r="K142" i="26"/>
  <c r="J142" i="26"/>
  <c r="I142" i="26"/>
  <c r="M10" i="27"/>
  <c r="L10" i="27"/>
  <c r="K10" i="27"/>
  <c r="J10" i="27"/>
  <c r="I10" i="27"/>
  <c r="M44" i="27"/>
  <c r="L44" i="27"/>
  <c r="K44" i="27"/>
  <c r="J44" i="27"/>
  <c r="I44" i="27"/>
  <c r="M79" i="27"/>
  <c r="L79" i="27"/>
  <c r="K79" i="27"/>
  <c r="J79" i="27"/>
  <c r="I79" i="27"/>
  <c r="M85" i="27"/>
  <c r="L85" i="27"/>
  <c r="K85" i="27"/>
  <c r="J85" i="27"/>
  <c r="I85" i="27"/>
  <c r="M10" i="26"/>
  <c r="K10" i="26"/>
  <c r="J10" i="26"/>
  <c r="L10" i="26"/>
  <c r="I10" i="26"/>
  <c r="M39" i="26"/>
  <c r="L39" i="26"/>
  <c r="J39" i="26"/>
  <c r="I39" i="26"/>
  <c r="K39" i="26"/>
  <c r="M96" i="26"/>
  <c r="L96" i="26"/>
  <c r="K96" i="26"/>
  <c r="J96" i="26"/>
  <c r="H104" i="26"/>
  <c r="I96" i="26"/>
  <c r="M130" i="26"/>
  <c r="L130" i="26"/>
  <c r="K130" i="26"/>
  <c r="J130" i="26"/>
  <c r="I130" i="26"/>
  <c r="M32" i="27"/>
  <c r="L32" i="27"/>
  <c r="K32" i="27"/>
  <c r="J32" i="27"/>
  <c r="I32" i="27"/>
  <c r="M67" i="27"/>
  <c r="L67" i="27"/>
  <c r="K67" i="27"/>
  <c r="J67" i="27"/>
  <c r="I67" i="27"/>
  <c r="M140" i="27"/>
  <c r="L140" i="27"/>
  <c r="K140" i="27"/>
  <c r="J140" i="27"/>
  <c r="I140" i="27"/>
  <c r="M8" i="26"/>
  <c r="L8" i="26"/>
  <c r="K8" i="26"/>
  <c r="I8" i="26"/>
  <c r="J8" i="26"/>
  <c r="M16" i="26"/>
  <c r="L16" i="26"/>
  <c r="K16" i="26"/>
  <c r="I16" i="26"/>
  <c r="J16" i="26"/>
  <c r="M25" i="26"/>
  <c r="L25" i="26"/>
  <c r="K25" i="26"/>
  <c r="I25" i="26"/>
  <c r="J25" i="26"/>
  <c r="M33" i="26"/>
  <c r="L33" i="26"/>
  <c r="K33" i="26"/>
  <c r="I33" i="26"/>
  <c r="J33" i="26"/>
  <c r="M42" i="26"/>
  <c r="L42" i="26"/>
  <c r="K42" i="26"/>
  <c r="I42" i="26"/>
  <c r="J42" i="26"/>
  <c r="M51" i="26"/>
  <c r="L51" i="26"/>
  <c r="K51" i="26"/>
  <c r="I51" i="26"/>
  <c r="J51" i="26"/>
  <c r="M59" i="26"/>
  <c r="L59" i="26"/>
  <c r="K59" i="26"/>
  <c r="I59" i="26"/>
  <c r="J59" i="26"/>
  <c r="M68" i="26"/>
  <c r="L68" i="26"/>
  <c r="K68" i="26"/>
  <c r="I68" i="26"/>
  <c r="H76" i="26"/>
  <c r="J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K128" i="26"/>
  <c r="J128" i="26"/>
  <c r="I128" i="26"/>
  <c r="M137" i="26"/>
  <c r="L137" i="26"/>
  <c r="K137" i="26"/>
  <c r="J137" i="26"/>
  <c r="I137" i="26"/>
  <c r="M145" i="26"/>
  <c r="L145" i="26"/>
  <c r="K145" i="26"/>
  <c r="J145" i="26"/>
  <c r="I145" i="26"/>
  <c r="M154" i="26"/>
  <c r="L154" i="26"/>
  <c r="K154" i="26"/>
  <c r="J154" i="26"/>
  <c r="I154" i="26"/>
  <c r="M13" i="27"/>
  <c r="L13" i="27"/>
  <c r="K13" i="27"/>
  <c r="J13" i="27"/>
  <c r="I13" i="27"/>
  <c r="M22" i="27"/>
  <c r="L22" i="27"/>
  <c r="K22" i="27"/>
  <c r="J22" i="27"/>
  <c r="I22" i="27"/>
  <c r="M30" i="27"/>
  <c r="L30" i="27"/>
  <c r="K30" i="27"/>
  <c r="J30" i="27"/>
  <c r="I30" i="27"/>
  <c r="M39" i="27"/>
  <c r="L39" i="27"/>
  <c r="K39" i="27"/>
  <c r="J39" i="27"/>
  <c r="I39" i="27"/>
  <c r="M47" i="27"/>
  <c r="L47" i="27"/>
  <c r="K47" i="27"/>
  <c r="J47" i="27"/>
  <c r="I47" i="27"/>
  <c r="M56" i="27"/>
  <c r="L56" i="27"/>
  <c r="K56" i="27"/>
  <c r="J56" i="27"/>
  <c r="I56" i="27"/>
  <c r="M65" i="27"/>
  <c r="L65" i="27"/>
  <c r="K65" i="27"/>
  <c r="J65" i="27"/>
  <c r="I65" i="27"/>
  <c r="M73" i="27"/>
  <c r="L73" i="27"/>
  <c r="K73" i="27"/>
  <c r="J73" i="27"/>
  <c r="I73" i="27"/>
  <c r="H90" i="27"/>
  <c r="M82" i="27"/>
  <c r="L82" i="27"/>
  <c r="K82" i="27"/>
  <c r="J82" i="27"/>
  <c r="I82" i="27"/>
  <c r="M88" i="27"/>
  <c r="L88" i="27"/>
  <c r="K88" i="27"/>
  <c r="J88" i="27"/>
  <c r="I88" i="27"/>
  <c r="M123" i="27"/>
  <c r="L123" i="27"/>
  <c r="K123" i="27"/>
  <c r="J123" i="27"/>
  <c r="I123" i="27"/>
  <c r="L11" i="26"/>
  <c r="K11" i="26"/>
  <c r="J11" i="26"/>
  <c r="M11" i="26"/>
  <c r="I11" i="26"/>
  <c r="L19" i="26"/>
  <c r="K19" i="26"/>
  <c r="J19" i="26"/>
  <c r="M19" i="26"/>
  <c r="I19" i="26"/>
  <c r="L28" i="26"/>
  <c r="K28" i="26"/>
  <c r="J28" i="26"/>
  <c r="M28" i="26"/>
  <c r="I28" i="26"/>
  <c r="L37" i="26"/>
  <c r="K37" i="26"/>
  <c r="J37" i="26"/>
  <c r="I37" i="26"/>
  <c r="M37" i="26"/>
  <c r="L45" i="26"/>
  <c r="K45" i="26"/>
  <c r="J45" i="26"/>
  <c r="M45" i="26"/>
  <c r="I45" i="26"/>
  <c r="L54" i="26"/>
  <c r="K54" i="26"/>
  <c r="J54" i="26"/>
  <c r="H62" i="26"/>
  <c r="M54" i="26"/>
  <c r="I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L97" i="26"/>
  <c r="K97" i="26"/>
  <c r="J97" i="26"/>
  <c r="I97" i="26"/>
  <c r="M97" i="26"/>
  <c r="L106" i="26"/>
  <c r="K106" i="26"/>
  <c r="J106" i="26"/>
  <c r="I106" i="26"/>
  <c r="M106" i="26"/>
  <c r="L114" i="26"/>
  <c r="K114" i="26"/>
  <c r="J114" i="26"/>
  <c r="I114" i="26"/>
  <c r="M114" i="26"/>
  <c r="L123" i="26"/>
  <c r="K123" i="26"/>
  <c r="J123" i="26"/>
  <c r="I123" i="26"/>
  <c r="M123" i="26"/>
  <c r="L131" i="26"/>
  <c r="K131" i="26"/>
  <c r="J131" i="26"/>
  <c r="I131" i="26"/>
  <c r="M131" i="26"/>
  <c r="L140" i="26"/>
  <c r="K140" i="26"/>
  <c r="J140" i="26"/>
  <c r="I140" i="26"/>
  <c r="M140" i="26"/>
  <c r="L149" i="26"/>
  <c r="K149" i="26"/>
  <c r="J149" i="26"/>
  <c r="I149" i="26"/>
  <c r="M149" i="26"/>
  <c r="L157" i="26"/>
  <c r="K157" i="26"/>
  <c r="J157" i="26"/>
  <c r="I157" i="26"/>
  <c r="M157" i="26"/>
  <c r="L8" i="27"/>
  <c r="K8" i="27"/>
  <c r="J8" i="27"/>
  <c r="I8" i="27"/>
  <c r="M8" i="27"/>
  <c r="L16" i="27"/>
  <c r="K16" i="27"/>
  <c r="J16" i="27"/>
  <c r="I16" i="27"/>
  <c r="M16" i="27"/>
  <c r="L25" i="27"/>
  <c r="K25" i="27"/>
  <c r="J25" i="27"/>
  <c r="I25" i="27"/>
  <c r="M25" i="27"/>
  <c r="L33" i="27"/>
  <c r="K33" i="27"/>
  <c r="J33" i="27"/>
  <c r="I33" i="27"/>
  <c r="M33" i="27"/>
  <c r="L42" i="27"/>
  <c r="K42" i="27"/>
  <c r="J42" i="27"/>
  <c r="I42" i="27"/>
  <c r="M42" i="27"/>
  <c r="L51" i="27"/>
  <c r="K51" i="27"/>
  <c r="J51" i="27"/>
  <c r="I51" i="27"/>
  <c r="M51" i="27"/>
  <c r="L59" i="27"/>
  <c r="K59" i="27"/>
  <c r="J59" i="27"/>
  <c r="I59" i="27"/>
  <c r="M59" i="27"/>
  <c r="L68" i="27"/>
  <c r="K68" i="27"/>
  <c r="J68" i="27"/>
  <c r="I68" i="27"/>
  <c r="H76" i="27"/>
  <c r="M68" i="27"/>
  <c r="M92" i="27"/>
  <c r="L92" i="27"/>
  <c r="K92" i="27"/>
  <c r="J92" i="27"/>
  <c r="I92" i="27"/>
  <c r="M149" i="27"/>
  <c r="L149" i="27"/>
  <c r="K149" i="27"/>
  <c r="J149" i="27"/>
  <c r="I149" i="27"/>
  <c r="K22" i="28"/>
  <c r="I22" i="28"/>
  <c r="M22" i="28"/>
  <c r="L22" i="28"/>
  <c r="J22" i="28"/>
  <c r="K74" i="26"/>
  <c r="J74" i="26"/>
  <c r="I74" i="26"/>
  <c r="M74" i="26"/>
  <c r="L74" i="26"/>
  <c r="K83" i="26"/>
  <c r="J83" i="26"/>
  <c r="I83" i="26"/>
  <c r="L83" i="26"/>
  <c r="M83" i="26"/>
  <c r="K92" i="26"/>
  <c r="J92" i="26"/>
  <c r="I92" i="26"/>
  <c r="M92" i="26"/>
  <c r="L92" i="26"/>
  <c r="K100" i="26"/>
  <c r="J100" i="26"/>
  <c r="I100" i="26"/>
  <c r="L100" i="26"/>
  <c r="M100" i="26"/>
  <c r="K109" i="26"/>
  <c r="J109" i="26"/>
  <c r="I109" i="26"/>
  <c r="M109" i="26"/>
  <c r="L109" i="26"/>
  <c r="K117" i="26"/>
  <c r="J117" i="26"/>
  <c r="I117" i="26"/>
  <c r="L117" i="26"/>
  <c r="M117" i="26"/>
  <c r="K126" i="26"/>
  <c r="J126" i="26"/>
  <c r="I126" i="26"/>
  <c r="M126" i="26"/>
  <c r="L126" i="26"/>
  <c r="K135" i="26"/>
  <c r="J135" i="26"/>
  <c r="I135" i="26"/>
  <c r="L135" i="26"/>
  <c r="M135" i="26"/>
  <c r="K143" i="26"/>
  <c r="J143" i="26"/>
  <c r="I143" i="26"/>
  <c r="M143" i="26"/>
  <c r="L143" i="26"/>
  <c r="K152" i="26"/>
  <c r="J152" i="26"/>
  <c r="I152" i="26"/>
  <c r="H160" i="26"/>
  <c r="L152" i="26"/>
  <c r="M152" i="26"/>
  <c r="K11" i="27"/>
  <c r="J11" i="27"/>
  <c r="I11" i="27"/>
  <c r="M11" i="27"/>
  <c r="L11" i="27"/>
  <c r="K19" i="27"/>
  <c r="J19" i="27"/>
  <c r="I19" i="27"/>
  <c r="L19" i="27"/>
  <c r="M19" i="27"/>
  <c r="K28" i="27"/>
  <c r="J28" i="27"/>
  <c r="I28" i="27"/>
  <c r="M28" i="27"/>
  <c r="L28" i="27"/>
  <c r="K37" i="27"/>
  <c r="J37" i="27"/>
  <c r="I37" i="27"/>
  <c r="L37" i="27"/>
  <c r="M37" i="27"/>
  <c r="K45" i="27"/>
  <c r="J45" i="27"/>
  <c r="I45" i="27"/>
  <c r="M45" i="27"/>
  <c r="L45" i="27"/>
  <c r="K54" i="27"/>
  <c r="J54" i="27"/>
  <c r="I54" i="27"/>
  <c r="H62" i="27"/>
  <c r="L54" i="27"/>
  <c r="M54" i="27"/>
  <c r="K71" i="27"/>
  <c r="J71" i="27"/>
  <c r="I71" i="27"/>
  <c r="L71" i="27"/>
  <c r="M71" i="27"/>
  <c r="K80" i="27"/>
  <c r="J80" i="27"/>
  <c r="I80" i="27"/>
  <c r="M80" i="27"/>
  <c r="L80" i="27"/>
  <c r="J9" i="26"/>
  <c r="I9" i="26"/>
  <c r="M9" i="26"/>
  <c r="L9" i="26"/>
  <c r="K9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52" i="26"/>
  <c r="I52" i="26"/>
  <c r="M52" i="26"/>
  <c r="L52" i="26"/>
  <c r="K52" i="26"/>
  <c r="J60" i="26"/>
  <c r="I60" i="26"/>
  <c r="M60" i="26"/>
  <c r="L60" i="26"/>
  <c r="K60" i="26"/>
  <c r="J69" i="26"/>
  <c r="I69" i="26"/>
  <c r="M69" i="26"/>
  <c r="K69" i="26"/>
  <c r="L69" i="26"/>
  <c r="J78" i="26"/>
  <c r="I78" i="26"/>
  <c r="M78" i="26"/>
  <c r="L78" i="26"/>
  <c r="K78" i="26"/>
  <c r="J86" i="26"/>
  <c r="I86" i="26"/>
  <c r="M86" i="26"/>
  <c r="K86" i="26"/>
  <c r="L86" i="26"/>
  <c r="J95" i="26"/>
  <c r="I95" i="26"/>
  <c r="M95" i="26"/>
  <c r="L95" i="26"/>
  <c r="K95" i="26"/>
  <c r="J103" i="26"/>
  <c r="I103" i="26"/>
  <c r="M103" i="26"/>
  <c r="K103" i="26"/>
  <c r="L103" i="26"/>
  <c r="J112" i="26"/>
  <c r="I112" i="26"/>
  <c r="M112" i="26"/>
  <c r="L112" i="26"/>
  <c r="K112" i="26"/>
  <c r="J121" i="26"/>
  <c r="I121" i="26"/>
  <c r="M121" i="26"/>
  <c r="K121" i="26"/>
  <c r="L121" i="26"/>
  <c r="J129" i="26"/>
  <c r="I129" i="26"/>
  <c r="M129" i="26"/>
  <c r="L129" i="26"/>
  <c r="K129" i="26"/>
  <c r="J138" i="26"/>
  <c r="I138" i="26"/>
  <c r="H146" i="26"/>
  <c r="M138" i="26"/>
  <c r="K138" i="26"/>
  <c r="L138" i="26"/>
  <c r="J155" i="26"/>
  <c r="I155" i="26"/>
  <c r="M155" i="26"/>
  <c r="K155" i="26"/>
  <c r="L155" i="26"/>
  <c r="J14" i="27"/>
  <c r="I14" i="27"/>
  <c r="M14" i="27"/>
  <c r="L14" i="27"/>
  <c r="K14" i="27"/>
  <c r="J23" i="27"/>
  <c r="I23" i="27"/>
  <c r="M23" i="27"/>
  <c r="K23" i="27"/>
  <c r="L23" i="27"/>
  <c r="J31" i="27"/>
  <c r="I31" i="27"/>
  <c r="M31" i="27"/>
  <c r="L31" i="27"/>
  <c r="K31" i="27"/>
  <c r="J40" i="27"/>
  <c r="I40" i="27"/>
  <c r="H48" i="27"/>
  <c r="M40" i="27"/>
  <c r="K40" i="27"/>
  <c r="L40" i="27"/>
  <c r="J57" i="27"/>
  <c r="I57" i="27"/>
  <c r="M57" i="27"/>
  <c r="K57" i="27"/>
  <c r="L57" i="27"/>
  <c r="J66" i="27"/>
  <c r="I66" i="27"/>
  <c r="M66" i="27"/>
  <c r="L66" i="27"/>
  <c r="K66" i="27"/>
  <c r="J74" i="27"/>
  <c r="I74" i="27"/>
  <c r="M74" i="27"/>
  <c r="K74" i="27"/>
  <c r="L74" i="27"/>
  <c r="J83" i="27"/>
  <c r="I83" i="27"/>
  <c r="M83" i="27"/>
  <c r="L83" i="27"/>
  <c r="K83" i="27"/>
  <c r="M131" i="27"/>
  <c r="L131" i="27"/>
  <c r="K131" i="27"/>
  <c r="J131" i="27"/>
  <c r="I131" i="27"/>
  <c r="M8" i="28"/>
  <c r="L8" i="28"/>
  <c r="K8" i="28"/>
  <c r="J8" i="28"/>
  <c r="I8" i="28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J38" i="26"/>
  <c r="K38" i="26"/>
  <c r="I46" i="26"/>
  <c r="M46" i="26"/>
  <c r="L46" i="26"/>
  <c r="K46" i="26"/>
  <c r="J46" i="26"/>
  <c r="I55" i="26"/>
  <c r="M55" i="26"/>
  <c r="L55" i="26"/>
  <c r="K55" i="26"/>
  <c r="J55" i="26"/>
  <c r="I64" i="26"/>
  <c r="M64" i="26"/>
  <c r="L64" i="26"/>
  <c r="K64" i="26"/>
  <c r="J64" i="26"/>
  <c r="I72" i="26"/>
  <c r="M72" i="26"/>
  <c r="L72" i="26"/>
  <c r="J72" i="26"/>
  <c r="K72" i="26"/>
  <c r="I81" i="26"/>
  <c r="M81" i="26"/>
  <c r="L81" i="26"/>
  <c r="K81" i="26"/>
  <c r="J81" i="26"/>
  <c r="I89" i="26"/>
  <c r="M89" i="26"/>
  <c r="L89" i="26"/>
  <c r="J89" i="26"/>
  <c r="K89" i="26"/>
  <c r="I98" i="26"/>
  <c r="M98" i="26"/>
  <c r="L98" i="26"/>
  <c r="K98" i="26"/>
  <c r="J98" i="26"/>
  <c r="I107" i="26"/>
  <c r="M107" i="26"/>
  <c r="L107" i="26"/>
  <c r="J107" i="26"/>
  <c r="K107" i="26"/>
  <c r="I115" i="26"/>
  <c r="M115" i="26"/>
  <c r="L115" i="26"/>
  <c r="K115" i="26"/>
  <c r="J115" i="26"/>
  <c r="I124" i="26"/>
  <c r="H132" i="26"/>
  <c r="M124" i="26"/>
  <c r="L124" i="26"/>
  <c r="J124" i="26"/>
  <c r="K124" i="26"/>
  <c r="I141" i="26"/>
  <c r="M141" i="26"/>
  <c r="L141" i="26"/>
  <c r="J141" i="26"/>
  <c r="K141" i="26"/>
  <c r="I150" i="26"/>
  <c r="M150" i="26"/>
  <c r="L150" i="26"/>
  <c r="K150" i="26"/>
  <c r="J150" i="26"/>
  <c r="I158" i="26"/>
  <c r="M158" i="26"/>
  <c r="L158" i="26"/>
  <c r="J158" i="26"/>
  <c r="K158" i="26"/>
  <c r="I9" i="27"/>
  <c r="M9" i="27"/>
  <c r="L9" i="27"/>
  <c r="J9" i="27"/>
  <c r="K9" i="27"/>
  <c r="I17" i="27"/>
  <c r="M17" i="27"/>
  <c r="L17" i="27"/>
  <c r="K17" i="27"/>
  <c r="J17" i="27"/>
  <c r="I26" i="27"/>
  <c r="H34" i="27"/>
  <c r="M26" i="27"/>
  <c r="L26" i="27"/>
  <c r="J26" i="27"/>
  <c r="K26" i="27"/>
  <c r="I43" i="27"/>
  <c r="M43" i="27"/>
  <c r="L43" i="27"/>
  <c r="J43" i="27"/>
  <c r="K43" i="27"/>
  <c r="I52" i="27"/>
  <c r="M52" i="27"/>
  <c r="L52" i="27"/>
  <c r="K52" i="27"/>
  <c r="J52" i="27"/>
  <c r="I60" i="27"/>
  <c r="M60" i="27"/>
  <c r="L60" i="27"/>
  <c r="J60" i="27"/>
  <c r="K60" i="27"/>
  <c r="I69" i="27"/>
  <c r="M69" i="27"/>
  <c r="L69" i="27"/>
  <c r="K69" i="27"/>
  <c r="J69" i="27"/>
  <c r="I78" i="27"/>
  <c r="M78" i="27"/>
  <c r="L78" i="27"/>
  <c r="J78" i="27"/>
  <c r="K78" i="27"/>
  <c r="M106" i="27"/>
  <c r="L106" i="27"/>
  <c r="K106" i="27"/>
  <c r="J106" i="27"/>
  <c r="I106" i="27"/>
  <c r="M157" i="27"/>
  <c r="L157" i="27"/>
  <c r="K157" i="27"/>
  <c r="J157" i="27"/>
  <c r="I157" i="27"/>
  <c r="K39" i="28"/>
  <c r="I39" i="28"/>
  <c r="M39" i="28"/>
  <c r="L39" i="28"/>
  <c r="J39" i="28"/>
  <c r="M97" i="28"/>
  <c r="L97" i="28"/>
  <c r="J97" i="28"/>
  <c r="I97" i="28"/>
  <c r="K97" i="28"/>
  <c r="L15" i="26"/>
  <c r="K15" i="26"/>
  <c r="M15" i="26"/>
  <c r="J15" i="26"/>
  <c r="I15" i="26"/>
  <c r="L24" i="26"/>
  <c r="K24" i="26"/>
  <c r="M24" i="26"/>
  <c r="J24" i="26"/>
  <c r="I24" i="26"/>
  <c r="L32" i="26"/>
  <c r="K32" i="26"/>
  <c r="J32" i="26"/>
  <c r="I32" i="26"/>
  <c r="M32" i="26"/>
  <c r="L41" i="26"/>
  <c r="K41" i="26"/>
  <c r="I41" i="26"/>
  <c r="M41" i="26"/>
  <c r="J41" i="26"/>
  <c r="L50" i="26"/>
  <c r="K50" i="26"/>
  <c r="M50" i="26"/>
  <c r="J50" i="26"/>
  <c r="I50" i="26"/>
  <c r="L58" i="26"/>
  <c r="K58" i="26"/>
  <c r="M58" i="26"/>
  <c r="J58" i="26"/>
  <c r="I58" i="26"/>
  <c r="L67" i="26"/>
  <c r="K67" i="26"/>
  <c r="J67" i="26"/>
  <c r="I67" i="26"/>
  <c r="M67" i="26"/>
  <c r="M75" i="26"/>
  <c r="L75" i="26"/>
  <c r="K75" i="26"/>
  <c r="I75" i="26"/>
  <c r="J75" i="26"/>
  <c r="M84" i="26"/>
  <c r="L84" i="26"/>
  <c r="K84" i="26"/>
  <c r="J84" i="26"/>
  <c r="I84" i="26"/>
  <c r="M93" i="26"/>
  <c r="L93" i="26"/>
  <c r="K93" i="26"/>
  <c r="I93" i="26"/>
  <c r="J93" i="26"/>
  <c r="M101" i="26"/>
  <c r="L101" i="26"/>
  <c r="K101" i="26"/>
  <c r="J101" i="26"/>
  <c r="I101" i="26"/>
  <c r="H118" i="26"/>
  <c r="M110" i="26"/>
  <c r="L110" i="26"/>
  <c r="K110" i="26"/>
  <c r="I110" i="26"/>
  <c r="J110" i="26"/>
  <c r="M127" i="26"/>
  <c r="L127" i="26"/>
  <c r="K127" i="26"/>
  <c r="I127" i="26"/>
  <c r="J127" i="26"/>
  <c r="M136" i="26"/>
  <c r="L136" i="26"/>
  <c r="K136" i="26"/>
  <c r="J136" i="26"/>
  <c r="I136" i="26"/>
  <c r="M144" i="26"/>
  <c r="L144" i="26"/>
  <c r="K144" i="26"/>
  <c r="I144" i="26"/>
  <c r="J144" i="26"/>
  <c r="M153" i="26"/>
  <c r="L153" i="26"/>
  <c r="K153" i="26"/>
  <c r="J153" i="26"/>
  <c r="I153" i="26"/>
  <c r="H20" i="27"/>
  <c r="M12" i="27"/>
  <c r="L12" i="27"/>
  <c r="K12" i="27"/>
  <c r="I12" i="27"/>
  <c r="J12" i="27"/>
  <c r="M29" i="27"/>
  <c r="L29" i="27"/>
  <c r="K29" i="27"/>
  <c r="I29" i="27"/>
  <c r="J29" i="27"/>
  <c r="M38" i="27"/>
  <c r="L38" i="27"/>
  <c r="K38" i="27"/>
  <c r="J38" i="27"/>
  <c r="I38" i="27"/>
  <c r="M46" i="27"/>
  <c r="L46" i="27"/>
  <c r="K46" i="27"/>
  <c r="I46" i="27"/>
  <c r="J46" i="27"/>
  <c r="M55" i="27"/>
  <c r="L55" i="27"/>
  <c r="K55" i="27"/>
  <c r="J55" i="27"/>
  <c r="I55" i="27"/>
  <c r="M64" i="27"/>
  <c r="L64" i="27"/>
  <c r="K64" i="27"/>
  <c r="I64" i="27"/>
  <c r="J64" i="27"/>
  <c r="M72" i="27"/>
  <c r="L72" i="27"/>
  <c r="K72" i="27"/>
  <c r="J72" i="27"/>
  <c r="I72" i="27"/>
  <c r="M81" i="27"/>
  <c r="L81" i="27"/>
  <c r="K81" i="27"/>
  <c r="I81" i="27"/>
  <c r="J81" i="27"/>
  <c r="M109" i="27"/>
  <c r="L109" i="27"/>
  <c r="K109" i="27"/>
  <c r="J109" i="27"/>
  <c r="I109" i="27"/>
  <c r="M114" i="27"/>
  <c r="L114" i="27"/>
  <c r="K114" i="27"/>
  <c r="J114" i="27"/>
  <c r="I114" i="27"/>
  <c r="L99" i="28"/>
  <c r="K99" i="28"/>
  <c r="I99" i="28"/>
  <c r="M99" i="28"/>
  <c r="J99" i="28"/>
  <c r="M117" i="27"/>
  <c r="L117" i="27"/>
  <c r="K117" i="27"/>
  <c r="J117" i="27"/>
  <c r="I117" i="27"/>
  <c r="M126" i="27"/>
  <c r="L126" i="27"/>
  <c r="K126" i="27"/>
  <c r="J126" i="27"/>
  <c r="I126" i="27"/>
  <c r="M135" i="27"/>
  <c r="L135" i="27"/>
  <c r="K135" i="27"/>
  <c r="J135" i="27"/>
  <c r="I135" i="27"/>
  <c r="M143" i="27"/>
  <c r="L143" i="27"/>
  <c r="K143" i="27"/>
  <c r="J143" i="27"/>
  <c r="I143" i="27"/>
  <c r="M152" i="27"/>
  <c r="L152" i="27"/>
  <c r="K152" i="27"/>
  <c r="J152" i="27"/>
  <c r="I152" i="27"/>
  <c r="H160" i="27"/>
  <c r="M11" i="28"/>
  <c r="L11" i="28"/>
  <c r="K11" i="28"/>
  <c r="J11" i="28"/>
  <c r="I11" i="28"/>
  <c r="J17" i="28"/>
  <c r="M17" i="28"/>
  <c r="L17" i="28"/>
  <c r="K17" i="28"/>
  <c r="I17" i="28"/>
  <c r="M28" i="28"/>
  <c r="L28" i="28"/>
  <c r="I28" i="28"/>
  <c r="K28" i="28"/>
  <c r="J28" i="28"/>
  <c r="M45" i="28"/>
  <c r="L45" i="28"/>
  <c r="I45" i="28"/>
  <c r="K45" i="28"/>
  <c r="J45" i="28"/>
  <c r="J72" i="28"/>
  <c r="I72" i="28"/>
  <c r="L72" i="28"/>
  <c r="M72" i="28"/>
  <c r="K72" i="28"/>
  <c r="M86" i="27"/>
  <c r="L86" i="27"/>
  <c r="K86" i="27"/>
  <c r="J86" i="27"/>
  <c r="I86" i="27"/>
  <c r="M95" i="27"/>
  <c r="L95" i="27"/>
  <c r="K95" i="27"/>
  <c r="J95" i="27"/>
  <c r="I95" i="27"/>
  <c r="M103" i="27"/>
  <c r="L103" i="27"/>
  <c r="K103" i="27"/>
  <c r="J103" i="27"/>
  <c r="I103" i="27"/>
  <c r="M112" i="27"/>
  <c r="L112" i="27"/>
  <c r="K112" i="27"/>
  <c r="J112" i="27"/>
  <c r="I112" i="27"/>
  <c r="M121" i="27"/>
  <c r="L121" i="27"/>
  <c r="K121" i="27"/>
  <c r="J121" i="27"/>
  <c r="I121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L89" i="27"/>
  <c r="K89" i="27"/>
  <c r="J89" i="27"/>
  <c r="I89" i="27"/>
  <c r="M89" i="27"/>
  <c r="L98" i="27"/>
  <c r="K98" i="27"/>
  <c r="J98" i="27"/>
  <c r="I98" i="27"/>
  <c r="M98" i="27"/>
  <c r="L107" i="27"/>
  <c r="K107" i="27"/>
  <c r="J107" i="27"/>
  <c r="I107" i="27"/>
  <c r="M107" i="27"/>
  <c r="L115" i="27"/>
  <c r="K115" i="27"/>
  <c r="J115" i="27"/>
  <c r="I115" i="27"/>
  <c r="M115" i="27"/>
  <c r="L124" i="27"/>
  <c r="K124" i="27"/>
  <c r="J124" i="27"/>
  <c r="I124" i="27"/>
  <c r="H132" i="27"/>
  <c r="M124" i="27"/>
  <c r="L141" i="27"/>
  <c r="K141" i="27"/>
  <c r="J141" i="27"/>
  <c r="I141" i="27"/>
  <c r="M141" i="27"/>
  <c r="L150" i="27"/>
  <c r="K150" i="27"/>
  <c r="J150" i="27"/>
  <c r="I150" i="27"/>
  <c r="M150" i="27"/>
  <c r="L158" i="27"/>
  <c r="K158" i="27"/>
  <c r="J158" i="27"/>
  <c r="I158" i="27"/>
  <c r="M158" i="27"/>
  <c r="L9" i="28"/>
  <c r="K9" i="28"/>
  <c r="J9" i="28"/>
  <c r="I9" i="28"/>
  <c r="M9" i="28"/>
  <c r="K93" i="27"/>
  <c r="J93" i="27"/>
  <c r="I93" i="27"/>
  <c r="M93" i="27"/>
  <c r="L93" i="27"/>
  <c r="K101" i="27"/>
  <c r="J101" i="27"/>
  <c r="I101" i="27"/>
  <c r="M101" i="27"/>
  <c r="L101" i="27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K153" i="27"/>
  <c r="J153" i="27"/>
  <c r="I153" i="27"/>
  <c r="M153" i="27"/>
  <c r="L153" i="27"/>
  <c r="O35" i="30"/>
  <c r="N35" i="30"/>
  <c r="J87" i="27"/>
  <c r="I87" i="27"/>
  <c r="M87" i="27"/>
  <c r="K87" i="27"/>
  <c r="L87" i="27"/>
  <c r="J96" i="27"/>
  <c r="I96" i="27"/>
  <c r="H104" i="27"/>
  <c r="M96" i="27"/>
  <c r="L96" i="27"/>
  <c r="K96" i="27"/>
  <c r="J113" i="27"/>
  <c r="I113" i="27"/>
  <c r="M113" i="27"/>
  <c r="L113" i="27"/>
  <c r="K113" i="27"/>
  <c r="J122" i="27"/>
  <c r="I122" i="27"/>
  <c r="M122" i="27"/>
  <c r="L122" i="27"/>
  <c r="K122" i="27"/>
  <c r="J130" i="27"/>
  <c r="I130" i="27"/>
  <c r="M130" i="27"/>
  <c r="L130" i="27"/>
  <c r="K130" i="27"/>
  <c r="J139" i="27"/>
  <c r="I139" i="27"/>
  <c r="M139" i="27"/>
  <c r="L139" i="27"/>
  <c r="K139" i="27"/>
  <c r="J148" i="27"/>
  <c r="I148" i="27"/>
  <c r="M148" i="27"/>
  <c r="L148" i="27"/>
  <c r="K148" i="27"/>
  <c r="J156" i="27"/>
  <c r="I156" i="27"/>
  <c r="M156" i="27"/>
  <c r="L156" i="27"/>
  <c r="K156" i="27"/>
  <c r="O55" i="30"/>
  <c r="N55" i="30"/>
  <c r="O101" i="30"/>
  <c r="N101" i="30"/>
  <c r="I99" i="27"/>
  <c r="M99" i="27"/>
  <c r="L99" i="27"/>
  <c r="K99" i="27"/>
  <c r="J99" i="27"/>
  <c r="I108" i="27"/>
  <c r="M108" i="27"/>
  <c r="L108" i="27"/>
  <c r="K108" i="27"/>
  <c r="J108" i="27"/>
  <c r="I116" i="27"/>
  <c r="M116" i="27"/>
  <c r="L116" i="27"/>
  <c r="K116" i="27"/>
  <c r="J116" i="27"/>
  <c r="I125" i="27"/>
  <c r="M125" i="27"/>
  <c r="L125" i="27"/>
  <c r="K125" i="27"/>
  <c r="J125" i="27"/>
  <c r="I134" i="27"/>
  <c r="M134" i="27"/>
  <c r="L134" i="27"/>
  <c r="K134" i="27"/>
  <c r="J134" i="27"/>
  <c r="I142" i="27"/>
  <c r="M142" i="27"/>
  <c r="L142" i="27"/>
  <c r="K142" i="27"/>
  <c r="J142" i="27"/>
  <c r="I151" i="27"/>
  <c r="M151" i="27"/>
  <c r="L151" i="27"/>
  <c r="K151" i="27"/>
  <c r="J151" i="27"/>
  <c r="I159" i="27"/>
  <c r="M159" i="27"/>
  <c r="L159" i="27"/>
  <c r="K159" i="27"/>
  <c r="J159" i="27"/>
  <c r="M94" i="27"/>
  <c r="L94" i="27"/>
  <c r="K94" i="27"/>
  <c r="I94" i="27"/>
  <c r="J94" i="27"/>
  <c r="M102" i="27"/>
  <c r="L102" i="27"/>
  <c r="K102" i="27"/>
  <c r="J102" i="27"/>
  <c r="I102" i="27"/>
  <c r="M111" i="27"/>
  <c r="L111" i="27"/>
  <c r="K111" i="27"/>
  <c r="J111" i="27"/>
  <c r="I111" i="27"/>
  <c r="M120" i="27"/>
  <c r="L120" i="27"/>
  <c r="K120" i="27"/>
  <c r="J120" i="27"/>
  <c r="I120" i="27"/>
  <c r="M128" i="27"/>
  <c r="L128" i="27"/>
  <c r="K128" i="27"/>
  <c r="J128" i="27"/>
  <c r="I128" i="27"/>
  <c r="M137" i="27"/>
  <c r="L137" i="27"/>
  <c r="K137" i="27"/>
  <c r="J137" i="27"/>
  <c r="I137" i="27"/>
  <c r="M145" i="27"/>
  <c r="L145" i="27"/>
  <c r="K145" i="27"/>
  <c r="J145" i="27"/>
  <c r="I145" i="27"/>
  <c r="M154" i="27"/>
  <c r="L154" i="27"/>
  <c r="K154" i="27"/>
  <c r="J154" i="27"/>
  <c r="I154" i="27"/>
  <c r="O10" i="30"/>
  <c r="N10" i="30"/>
  <c r="O32" i="30"/>
  <c r="N32" i="30"/>
  <c r="O40" i="30"/>
  <c r="N40" i="30"/>
  <c r="O229" i="30"/>
  <c r="N229" i="30"/>
  <c r="O20" i="30"/>
  <c r="N20" i="30"/>
  <c r="O31" i="30"/>
  <c r="N31" i="30"/>
  <c r="O62" i="30"/>
  <c r="N62" i="30"/>
  <c r="O81" i="30"/>
  <c r="N81" i="30"/>
  <c r="O122" i="30"/>
  <c r="N122" i="30"/>
  <c r="O145" i="30"/>
  <c r="N145" i="30"/>
  <c r="O54" i="30"/>
  <c r="N54" i="30"/>
  <c r="O9" i="30"/>
  <c r="N9" i="30"/>
  <c r="O59" i="30"/>
  <c r="N59" i="30"/>
  <c r="O130" i="30"/>
  <c r="N130" i="30"/>
  <c r="O193" i="30"/>
  <c r="N193" i="30"/>
  <c r="O216" i="30"/>
  <c r="N216" i="30"/>
  <c r="O11" i="30"/>
  <c r="N11" i="30"/>
  <c r="O36" i="30"/>
  <c r="N36" i="30"/>
  <c r="O82" i="30"/>
  <c r="N82" i="30"/>
  <c r="O100" i="30"/>
  <c r="N100" i="30"/>
  <c r="O123" i="30"/>
  <c r="N123" i="30"/>
  <c r="O171" i="30"/>
  <c r="N171" i="30"/>
  <c r="O259" i="30"/>
  <c r="N259" i="30"/>
  <c r="O12" i="30"/>
  <c r="N12" i="30"/>
  <c r="O13" i="30"/>
  <c r="N13" i="30"/>
  <c r="N16" i="30"/>
  <c r="O16" i="30"/>
  <c r="N283" i="30"/>
  <c r="O283" i="30"/>
  <c r="O17" i="30"/>
  <c r="N17" i="30"/>
  <c r="O108" i="30"/>
  <c r="N108" i="30"/>
  <c r="O144" i="30"/>
  <c r="N144" i="30"/>
  <c r="O97" i="30"/>
  <c r="N97" i="30"/>
  <c r="O105" i="30"/>
  <c r="N105" i="30"/>
  <c r="O164" i="30"/>
  <c r="N164" i="30"/>
  <c r="O186" i="30"/>
  <c r="N186" i="30"/>
  <c r="N18" i="30"/>
  <c r="O18" i="30"/>
  <c r="O37" i="30"/>
  <c r="N37" i="30"/>
  <c r="O102" i="30"/>
  <c r="N102" i="30"/>
  <c r="N15" i="30"/>
  <c r="O15" i="30"/>
  <c r="N34" i="30"/>
  <c r="O34" i="30"/>
  <c r="N42" i="30"/>
  <c r="O42" i="30"/>
  <c r="N99" i="30"/>
  <c r="O99" i="30"/>
  <c r="N107" i="30"/>
  <c r="O107" i="30"/>
  <c r="O39" i="30"/>
  <c r="N39" i="30"/>
  <c r="O104" i="30"/>
  <c r="N104" i="30"/>
  <c r="O163" i="30"/>
  <c r="N163" i="30"/>
  <c r="O273" i="30"/>
  <c r="N273" i="30"/>
  <c r="O18" i="31"/>
  <c r="N18" i="31"/>
  <c r="N14" i="30"/>
  <c r="O14" i="30"/>
  <c r="N33" i="30"/>
  <c r="O33" i="30"/>
  <c r="N41" i="30"/>
  <c r="O41" i="30"/>
  <c r="N98" i="30"/>
  <c r="O98" i="30"/>
  <c r="N106" i="30"/>
  <c r="O106" i="30"/>
  <c r="O81" i="31"/>
  <c r="N81" i="31"/>
  <c r="N35" i="31"/>
  <c r="O35" i="31"/>
  <c r="O19" i="30"/>
  <c r="N19" i="30"/>
  <c r="N38" i="30"/>
  <c r="O38" i="30"/>
  <c r="O103" i="30"/>
  <c r="N103" i="30"/>
  <c r="N10" i="31"/>
  <c r="O10" i="31"/>
  <c r="N12" i="31"/>
  <c r="O12" i="31"/>
  <c r="O18" i="33"/>
  <c r="N18" i="33"/>
  <c r="N16" i="31"/>
  <c r="O16" i="31"/>
  <c r="O17" i="33"/>
  <c r="N17" i="33"/>
  <c r="N14" i="31"/>
  <c r="O14" i="31"/>
  <c r="N33" i="31"/>
  <c r="O33" i="31"/>
  <c r="O9" i="33"/>
  <c r="N9" i="33"/>
  <c r="O77" i="33"/>
  <c r="N77" i="33"/>
  <c r="O13" i="31"/>
  <c r="N13" i="31"/>
  <c r="AQ8" i="35"/>
  <c r="AP8" i="35"/>
  <c r="AO8" i="35"/>
  <c r="AN8" i="35"/>
  <c r="AR8" i="35"/>
  <c r="O11" i="33"/>
  <c r="N11" i="33"/>
  <c r="O32" i="33"/>
  <c r="N32" i="33"/>
  <c r="O34" i="33"/>
  <c r="N34" i="33"/>
  <c r="O36" i="33"/>
  <c r="N36" i="33"/>
  <c r="O38" i="33"/>
  <c r="N38" i="33"/>
  <c r="O40" i="33"/>
  <c r="N40" i="33"/>
  <c r="O75" i="33"/>
  <c r="N75" i="33"/>
  <c r="M87" i="33"/>
  <c r="L9" i="31"/>
  <c r="J11" i="31"/>
  <c r="H13" i="31"/>
  <c r="F15" i="31"/>
  <c r="O15" i="31"/>
  <c r="N15" i="31"/>
  <c r="L17" i="31"/>
  <c r="J19" i="31"/>
  <c r="H21" i="31"/>
  <c r="I125" i="37"/>
  <c r="H125" i="37"/>
  <c r="G125" i="37"/>
  <c r="H18" i="31"/>
  <c r="F20" i="31"/>
  <c r="N20" i="31"/>
  <c r="O20" i="31"/>
  <c r="L33" i="31"/>
  <c r="H37" i="31"/>
  <c r="L41" i="31"/>
  <c r="F9" i="31"/>
  <c r="O9" i="31"/>
  <c r="N9" i="31"/>
  <c r="L11" i="31"/>
  <c r="J13" i="31"/>
  <c r="H15" i="31"/>
  <c r="F17" i="31"/>
  <c r="O17" i="31"/>
  <c r="N17" i="31"/>
  <c r="L19" i="31"/>
  <c r="J21" i="31"/>
  <c r="L35" i="31"/>
  <c r="H39" i="31"/>
  <c r="L43" i="31"/>
  <c r="L54" i="31"/>
  <c r="H58" i="31"/>
  <c r="L62" i="31"/>
  <c r="N31" i="33"/>
  <c r="O31" i="33"/>
  <c r="N33" i="33"/>
  <c r="O33" i="33"/>
  <c r="N35" i="33"/>
  <c r="O35" i="33"/>
  <c r="N37" i="33"/>
  <c r="O37" i="33"/>
  <c r="N39" i="33"/>
  <c r="O39" i="33"/>
  <c r="O79" i="33"/>
  <c r="N79" i="33"/>
  <c r="H9" i="31"/>
  <c r="F11" i="31"/>
  <c r="O11" i="31"/>
  <c r="N11" i="31"/>
  <c r="L13" i="31"/>
  <c r="J15" i="31"/>
  <c r="H17" i="31"/>
  <c r="F19" i="31"/>
  <c r="O19" i="31"/>
  <c r="N19" i="31"/>
  <c r="L21" i="31"/>
  <c r="O81" i="33"/>
  <c r="N81" i="33"/>
  <c r="O83" i="33"/>
  <c r="N83" i="33"/>
  <c r="O85" i="33"/>
  <c r="N85" i="33"/>
  <c r="I18" i="35"/>
  <c r="H18" i="35"/>
  <c r="X33" i="35"/>
  <c r="Y33" i="35"/>
  <c r="M7" i="37"/>
  <c r="K7" i="37"/>
  <c r="L7" i="37"/>
  <c r="X39" i="35"/>
  <c r="Y39" i="35"/>
  <c r="N76" i="33"/>
  <c r="O76" i="33"/>
  <c r="N78" i="33"/>
  <c r="O78" i="33"/>
  <c r="AN36" i="35"/>
  <c r="AO36" i="35"/>
  <c r="O126" i="37"/>
  <c r="N126" i="37"/>
  <c r="M126" i="37"/>
  <c r="L126" i="37"/>
  <c r="K126" i="37"/>
  <c r="N6" i="38"/>
  <c r="M6" i="38"/>
  <c r="L6" i="38"/>
  <c r="N136" i="38"/>
  <c r="M136" i="38"/>
  <c r="L136" i="38"/>
  <c r="K136" i="38"/>
  <c r="O136" i="38"/>
  <c r="N15" i="41"/>
  <c r="L15" i="41"/>
  <c r="M15" i="41"/>
  <c r="AO35" i="35"/>
  <c r="AN35" i="35"/>
  <c r="E129" i="37"/>
  <c r="AO30" i="35"/>
  <c r="AN30" i="35"/>
  <c r="Y31" i="35"/>
  <c r="X31" i="35"/>
  <c r="H8" i="38"/>
  <c r="M8" i="38"/>
  <c r="J8" i="38"/>
  <c r="I8" i="38"/>
  <c r="I12" i="38"/>
  <c r="H12" i="38"/>
  <c r="J12" i="38"/>
  <c r="F9" i="40"/>
  <c r="O124" i="37"/>
  <c r="N124" i="37"/>
  <c r="M124" i="37"/>
  <c r="L124" i="37"/>
  <c r="M9" i="39"/>
  <c r="J9" i="39"/>
  <c r="I9" i="39"/>
  <c r="H9" i="39"/>
  <c r="AO38" i="35"/>
  <c r="AN38" i="35"/>
  <c r="F11" i="37"/>
  <c r="I9" i="37"/>
  <c r="H9" i="37"/>
  <c r="G9" i="37"/>
  <c r="C129" i="37"/>
  <c r="AO39" i="35"/>
  <c r="AN39" i="35"/>
  <c r="AO32" i="35"/>
  <c r="AN32" i="35"/>
  <c r="T9" i="37"/>
  <c r="S9" i="37"/>
  <c r="N11" i="37"/>
  <c r="R9" i="37"/>
  <c r="Q9" i="37"/>
  <c r="P9" i="37"/>
  <c r="O9" i="37"/>
  <c r="D129" i="37"/>
  <c r="N9" i="38"/>
  <c r="L9" i="38"/>
  <c r="AO33" i="35"/>
  <c r="AN33" i="35"/>
  <c r="L6" i="37"/>
  <c r="K6" i="37"/>
  <c r="I127" i="37"/>
  <c r="F129" i="37"/>
  <c r="H127" i="37"/>
  <c r="G127" i="37"/>
  <c r="O134" i="38"/>
  <c r="M134" i="38"/>
  <c r="N134" i="38"/>
  <c r="L134" i="38"/>
  <c r="K134" i="38"/>
  <c r="N12" i="39"/>
  <c r="M12" i="39"/>
  <c r="L12" i="39"/>
  <c r="M8" i="37"/>
  <c r="L8" i="37"/>
  <c r="K8" i="37"/>
  <c r="I10" i="37"/>
  <c r="H10" i="37"/>
  <c r="G10" i="37"/>
  <c r="S10" i="37"/>
  <c r="R10" i="37"/>
  <c r="Q10" i="37"/>
  <c r="P10" i="37"/>
  <c r="O10" i="37"/>
  <c r="T10" i="37"/>
  <c r="O128" i="37"/>
  <c r="N128" i="37"/>
  <c r="M128" i="37"/>
  <c r="L128" i="37"/>
  <c r="K128" i="37"/>
  <c r="N7" i="38"/>
  <c r="M7" i="38"/>
  <c r="L7" i="38"/>
  <c r="N8" i="38"/>
  <c r="L8" i="38"/>
  <c r="S11" i="38"/>
  <c r="R11" i="38"/>
  <c r="P11" i="38"/>
  <c r="T11" i="38"/>
  <c r="Q11" i="38"/>
  <c r="N12" i="38"/>
  <c r="M12" i="38"/>
  <c r="L12" i="38"/>
  <c r="I138" i="38"/>
  <c r="H138" i="38"/>
  <c r="G138" i="38"/>
  <c r="M8" i="40"/>
  <c r="I8" i="40"/>
  <c r="H8" i="40"/>
  <c r="J8" i="40"/>
  <c r="R7" i="41"/>
  <c r="Q7" i="41"/>
  <c r="T7" i="41"/>
  <c r="P7" i="41"/>
  <c r="S7" i="41"/>
  <c r="F11" i="41"/>
  <c r="F11" i="38"/>
  <c r="F6" i="39"/>
  <c r="F7" i="39"/>
  <c r="F11" i="39"/>
  <c r="I138" i="39"/>
  <c r="H138" i="39"/>
  <c r="G138" i="39"/>
  <c r="Q6" i="37"/>
  <c r="P6" i="37"/>
  <c r="O6" i="37"/>
  <c r="R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N7" i="39"/>
  <c r="M7" i="39"/>
  <c r="L7" i="39"/>
  <c r="N8" i="39"/>
  <c r="L8" i="39"/>
  <c r="M10" i="40"/>
  <c r="L10" i="40"/>
  <c r="N10" i="40"/>
  <c r="C16" i="42"/>
  <c r="C11" i="37"/>
  <c r="J11" i="38"/>
  <c r="H11" i="38"/>
  <c r="I11" i="38"/>
  <c r="Q12" i="38"/>
  <c r="P12" i="38"/>
  <c r="S12" i="38"/>
  <c r="R12" i="38"/>
  <c r="T12" i="38"/>
  <c r="O137" i="38"/>
  <c r="N137" i="38"/>
  <c r="L137" i="38"/>
  <c r="K137" i="38"/>
  <c r="M137" i="38"/>
  <c r="O134" i="39"/>
  <c r="N134" i="39"/>
  <c r="M134" i="39"/>
  <c r="L134" i="39"/>
  <c r="K134" i="39"/>
  <c r="F7" i="41"/>
  <c r="T14" i="41"/>
  <c r="S14" i="41"/>
  <c r="Q14" i="41"/>
  <c r="P14" i="41"/>
  <c r="R14" i="41"/>
  <c r="G6" i="37"/>
  <c r="H6" i="37"/>
  <c r="G8" i="37"/>
  <c r="I8" i="37"/>
  <c r="H8" i="37"/>
  <c r="O8" i="37"/>
  <c r="T8" i="37"/>
  <c r="S8" i="37"/>
  <c r="R8" i="37"/>
  <c r="Q8" i="37"/>
  <c r="P8" i="37"/>
  <c r="D11" i="37"/>
  <c r="K10" i="37"/>
  <c r="M10" i="37"/>
  <c r="L10" i="37"/>
  <c r="T8" i="40"/>
  <c r="S8" i="40"/>
  <c r="Q8" i="40"/>
  <c r="P8" i="40"/>
  <c r="R8" i="40"/>
  <c r="E11" i="37"/>
  <c r="F12" i="38"/>
  <c r="I135" i="38"/>
  <c r="H135" i="38"/>
  <c r="G135" i="38"/>
  <c r="I136" i="40"/>
  <c r="H136" i="40"/>
  <c r="G136" i="40"/>
  <c r="F10" i="39"/>
  <c r="N11" i="39"/>
  <c r="M11" i="39"/>
  <c r="L11" i="39"/>
  <c r="I136" i="39"/>
  <c r="G136" i="39"/>
  <c r="H136" i="39"/>
  <c r="G16" i="41"/>
  <c r="H6" i="41"/>
  <c r="I6" i="41"/>
  <c r="J6" i="41"/>
  <c r="J13" i="41"/>
  <c r="H13" i="41"/>
  <c r="I13" i="41"/>
  <c r="T8" i="42"/>
  <c r="S8" i="42"/>
  <c r="R8" i="42"/>
  <c r="Q8" i="42"/>
  <c r="P8" i="42"/>
  <c r="O137" i="39"/>
  <c r="N137" i="39"/>
  <c r="M137" i="39"/>
  <c r="L137" i="39"/>
  <c r="K137" i="39"/>
  <c r="F6" i="40"/>
  <c r="N7" i="40"/>
  <c r="M7" i="40"/>
  <c r="L7" i="40"/>
  <c r="F10" i="40"/>
  <c r="N11" i="40"/>
  <c r="M11" i="40"/>
  <c r="L11" i="40"/>
  <c r="L8" i="41"/>
  <c r="N8" i="41"/>
  <c r="M8" i="41"/>
  <c r="J9" i="41"/>
  <c r="I9" i="41"/>
  <c r="H9" i="41"/>
  <c r="F10" i="41"/>
  <c r="H143" i="41"/>
  <c r="G143" i="41"/>
  <c r="I143" i="41"/>
  <c r="D146" i="41"/>
  <c r="F9" i="42"/>
  <c r="L13" i="42"/>
  <c r="N13" i="42"/>
  <c r="M13" i="42"/>
  <c r="N13" i="43"/>
  <c r="M13" i="43"/>
  <c r="L13" i="43"/>
  <c r="I135" i="39"/>
  <c r="H135" i="39"/>
  <c r="G135" i="39"/>
  <c r="F7" i="40"/>
  <c r="F11" i="40"/>
  <c r="N12" i="40"/>
  <c r="M12" i="40"/>
  <c r="L12" i="40"/>
  <c r="H137" i="40"/>
  <c r="G137" i="40"/>
  <c r="I137" i="40"/>
  <c r="G138" i="40"/>
  <c r="I138" i="40"/>
  <c r="H138" i="40"/>
  <c r="J7" i="41"/>
  <c r="I7" i="41"/>
  <c r="H7" i="41"/>
  <c r="I10" i="41"/>
  <c r="H10" i="41"/>
  <c r="J10" i="41"/>
  <c r="M12" i="41"/>
  <c r="L12" i="41"/>
  <c r="N12" i="41"/>
  <c r="I142" i="41"/>
  <c r="H142" i="41"/>
  <c r="G142" i="41"/>
  <c r="K16" i="42"/>
  <c r="N6" i="42"/>
  <c r="M6" i="42"/>
  <c r="L6" i="42"/>
  <c r="N15" i="42"/>
  <c r="M15" i="42"/>
  <c r="L15" i="42"/>
  <c r="I137" i="38"/>
  <c r="H137" i="38"/>
  <c r="G137" i="38"/>
  <c r="J11" i="39"/>
  <c r="I11" i="39"/>
  <c r="H11" i="39"/>
  <c r="R11" i="39"/>
  <c r="Q11" i="39"/>
  <c r="P11" i="39"/>
  <c r="S11" i="39"/>
  <c r="T11" i="39"/>
  <c r="F12" i="39"/>
  <c r="M136" i="39"/>
  <c r="L136" i="39"/>
  <c r="K136" i="39"/>
  <c r="O136" i="39"/>
  <c r="N136" i="39"/>
  <c r="N10" i="42"/>
  <c r="M10" i="42"/>
  <c r="L10" i="42"/>
  <c r="L138" i="38"/>
  <c r="K138" i="38"/>
  <c r="O138" i="38"/>
  <c r="N138" i="38"/>
  <c r="M138" i="38"/>
  <c r="H137" i="39"/>
  <c r="G137" i="39"/>
  <c r="I137" i="39"/>
  <c r="F8" i="40"/>
  <c r="I11" i="40"/>
  <c r="H11" i="40"/>
  <c r="J11" i="40"/>
  <c r="Q11" i="40"/>
  <c r="P11" i="40"/>
  <c r="S11" i="40"/>
  <c r="R11" i="40"/>
  <c r="T11" i="40"/>
  <c r="F12" i="40"/>
  <c r="M136" i="40"/>
  <c r="L136" i="40"/>
  <c r="N136" i="40"/>
  <c r="K136" i="40"/>
  <c r="O136" i="40"/>
  <c r="O137" i="40"/>
  <c r="L137" i="40"/>
  <c r="M137" i="40"/>
  <c r="K137" i="40"/>
  <c r="N137" i="40"/>
  <c r="N7" i="41"/>
  <c r="M7" i="41"/>
  <c r="L7" i="41"/>
  <c r="F8" i="41"/>
  <c r="F15" i="41"/>
  <c r="O139" i="41"/>
  <c r="N139" i="41"/>
  <c r="L139" i="41"/>
  <c r="M139" i="41"/>
  <c r="O138" i="41"/>
  <c r="N138" i="41"/>
  <c r="M138" i="41"/>
  <c r="L138" i="41"/>
  <c r="K135" i="38"/>
  <c r="O135" i="38"/>
  <c r="N135" i="38"/>
  <c r="M135" i="38"/>
  <c r="L135" i="38"/>
  <c r="H12" i="39"/>
  <c r="I12" i="39"/>
  <c r="J12" i="39"/>
  <c r="P12" i="39"/>
  <c r="T12" i="39"/>
  <c r="Q12" i="39"/>
  <c r="S12" i="39"/>
  <c r="R12" i="39"/>
  <c r="K138" i="39"/>
  <c r="O138" i="39"/>
  <c r="M138" i="39"/>
  <c r="L138" i="39"/>
  <c r="N138" i="39"/>
  <c r="E16" i="41"/>
  <c r="F16" i="41" s="1"/>
  <c r="F6" i="41"/>
  <c r="F14" i="41"/>
  <c r="L11" i="38"/>
  <c r="N11" i="38"/>
  <c r="M11" i="38"/>
  <c r="I136" i="38"/>
  <c r="H136" i="38"/>
  <c r="G136" i="38"/>
  <c r="O135" i="39"/>
  <c r="N135" i="39"/>
  <c r="L135" i="39"/>
  <c r="K135" i="39"/>
  <c r="M135" i="39"/>
  <c r="I12" i="40"/>
  <c r="H12" i="40"/>
  <c r="J12" i="40"/>
  <c r="T12" i="40"/>
  <c r="S12" i="40"/>
  <c r="Q12" i="40"/>
  <c r="P12" i="40"/>
  <c r="R12" i="40"/>
  <c r="J8" i="42"/>
  <c r="I8" i="42"/>
  <c r="H8" i="42"/>
  <c r="I143" i="42"/>
  <c r="H143" i="42"/>
  <c r="G143" i="42"/>
  <c r="O136" i="41"/>
  <c r="N136" i="41"/>
  <c r="M136" i="41"/>
  <c r="J146" i="41"/>
  <c r="L136" i="41"/>
  <c r="I140" i="41"/>
  <c r="G140" i="41"/>
  <c r="H140" i="41"/>
  <c r="O144" i="41"/>
  <c r="N144" i="41"/>
  <c r="M144" i="41"/>
  <c r="L144" i="41"/>
  <c r="J7" i="42"/>
  <c r="H7" i="42"/>
  <c r="I7" i="42"/>
  <c r="T7" i="42"/>
  <c r="S7" i="42"/>
  <c r="R7" i="42"/>
  <c r="P7" i="42"/>
  <c r="Q7" i="42"/>
  <c r="F8" i="42"/>
  <c r="N9" i="42"/>
  <c r="L9" i="42"/>
  <c r="M9" i="42"/>
  <c r="J13" i="42"/>
  <c r="H13" i="42"/>
  <c r="I13" i="42"/>
  <c r="H15" i="42"/>
  <c r="I15" i="42"/>
  <c r="J15" i="42"/>
  <c r="O140" i="43"/>
  <c r="N140" i="43"/>
  <c r="M140" i="43"/>
  <c r="L140" i="43"/>
  <c r="I137" i="41"/>
  <c r="H137" i="41"/>
  <c r="G137" i="41"/>
  <c r="O141" i="41"/>
  <c r="N141" i="41"/>
  <c r="M141" i="41"/>
  <c r="L141" i="41"/>
  <c r="I145" i="41"/>
  <c r="H145" i="41"/>
  <c r="G145" i="41"/>
  <c r="N11" i="42"/>
  <c r="L11" i="42"/>
  <c r="M11" i="42"/>
  <c r="F12" i="42"/>
  <c r="T12" i="42"/>
  <c r="R12" i="42"/>
  <c r="S12" i="42"/>
  <c r="Q12" i="42"/>
  <c r="P12" i="42"/>
  <c r="F14" i="42"/>
  <c r="O145" i="42"/>
  <c r="N145" i="42"/>
  <c r="L145" i="42"/>
  <c r="M145" i="42"/>
  <c r="I140" i="42"/>
  <c r="H140" i="42"/>
  <c r="G140" i="42"/>
  <c r="N9" i="43"/>
  <c r="M9" i="43"/>
  <c r="L9" i="43"/>
  <c r="I136" i="43"/>
  <c r="F146" i="43"/>
  <c r="H136" i="43"/>
  <c r="K136" i="43" s="1"/>
  <c r="G136" i="43"/>
  <c r="I135" i="40"/>
  <c r="H135" i="40"/>
  <c r="G135" i="40"/>
  <c r="D16" i="42"/>
  <c r="T11" i="42"/>
  <c r="S11" i="42"/>
  <c r="R11" i="42"/>
  <c r="Q11" i="42"/>
  <c r="P11" i="42"/>
  <c r="J12" i="42"/>
  <c r="I12" i="42"/>
  <c r="H12" i="42"/>
  <c r="P15" i="42"/>
  <c r="T15" i="42"/>
  <c r="Q15" i="42"/>
  <c r="S15" i="42"/>
  <c r="R15" i="42"/>
  <c r="F12" i="41"/>
  <c r="I136" i="41"/>
  <c r="F146" i="41"/>
  <c r="H136" i="41"/>
  <c r="K136" i="41" s="1"/>
  <c r="G136" i="41"/>
  <c r="M140" i="41"/>
  <c r="L140" i="41"/>
  <c r="O140" i="41"/>
  <c r="N140" i="41"/>
  <c r="I144" i="41"/>
  <c r="H144" i="41"/>
  <c r="G144" i="41"/>
  <c r="E16" i="42"/>
  <c r="F16" i="42" s="1"/>
  <c r="F6" i="42"/>
  <c r="N7" i="42"/>
  <c r="M7" i="42"/>
  <c r="L7" i="42"/>
  <c r="J9" i="42"/>
  <c r="I9" i="42"/>
  <c r="H9" i="42"/>
  <c r="R9" i="42"/>
  <c r="Q9" i="42"/>
  <c r="P9" i="42"/>
  <c r="T9" i="42"/>
  <c r="S9" i="42"/>
  <c r="F10" i="42"/>
  <c r="F11" i="42"/>
  <c r="J7" i="43"/>
  <c r="I7" i="43"/>
  <c r="H7" i="43"/>
  <c r="L137" i="41"/>
  <c r="N137" i="41"/>
  <c r="M137" i="41"/>
  <c r="O137" i="41"/>
  <c r="H141" i="41"/>
  <c r="G141" i="41"/>
  <c r="I141" i="41"/>
  <c r="L145" i="41"/>
  <c r="N145" i="41"/>
  <c r="M145" i="41"/>
  <c r="O145" i="41"/>
  <c r="I11" i="42"/>
  <c r="H11" i="42"/>
  <c r="J11" i="42"/>
  <c r="T13" i="42"/>
  <c r="R13" i="42"/>
  <c r="P13" i="42"/>
  <c r="S13" i="42"/>
  <c r="Q13" i="42"/>
  <c r="G136" i="42"/>
  <c r="F146" i="42"/>
  <c r="H136" i="42"/>
  <c r="K136" i="42" s="1"/>
  <c r="I136" i="42"/>
  <c r="N139" i="42"/>
  <c r="M139" i="42"/>
  <c r="L139" i="42"/>
  <c r="O139" i="42"/>
  <c r="T7" i="43"/>
  <c r="S7" i="43"/>
  <c r="R7" i="43"/>
  <c r="Q7" i="43"/>
  <c r="P7" i="43"/>
  <c r="J11" i="43"/>
  <c r="I11" i="43"/>
  <c r="H11" i="43"/>
  <c r="H145" i="43"/>
  <c r="G145" i="43"/>
  <c r="I145" i="43"/>
  <c r="K138" i="40"/>
  <c r="O138" i="40"/>
  <c r="M138" i="40"/>
  <c r="L138" i="40"/>
  <c r="N138" i="40"/>
  <c r="G16" i="42"/>
  <c r="H6" i="42"/>
  <c r="J6" i="42"/>
  <c r="I6" i="42"/>
  <c r="O16" i="42"/>
  <c r="P6" i="42"/>
  <c r="T6" i="42"/>
  <c r="R6" i="42"/>
  <c r="Q6" i="42"/>
  <c r="S6" i="42"/>
  <c r="F7" i="42"/>
  <c r="L8" i="42"/>
  <c r="N8" i="42"/>
  <c r="M8" i="42"/>
  <c r="H10" i="42"/>
  <c r="J10" i="42"/>
  <c r="I10" i="42"/>
  <c r="P10" i="42"/>
  <c r="Q10" i="42"/>
  <c r="S10" i="42"/>
  <c r="R10" i="42"/>
  <c r="T10" i="42"/>
  <c r="L12" i="42"/>
  <c r="M12" i="42"/>
  <c r="N12" i="42"/>
  <c r="F13" i="42"/>
  <c r="O144" i="42"/>
  <c r="N144" i="42"/>
  <c r="M144" i="42"/>
  <c r="L144" i="42"/>
  <c r="F8" i="43"/>
  <c r="T11" i="43"/>
  <c r="S11" i="43"/>
  <c r="R11" i="43"/>
  <c r="Q11" i="43"/>
  <c r="P11" i="43"/>
  <c r="J15" i="43"/>
  <c r="I15" i="43"/>
  <c r="H15" i="43"/>
  <c r="I144" i="43"/>
  <c r="H144" i="43"/>
  <c r="G144" i="43"/>
  <c r="N135" i="40"/>
  <c r="M135" i="40"/>
  <c r="L135" i="40"/>
  <c r="K135" i="40"/>
  <c r="O135" i="40"/>
  <c r="O136" i="42"/>
  <c r="M136" i="42"/>
  <c r="J146" i="42"/>
  <c r="L136" i="42"/>
  <c r="N136" i="42"/>
  <c r="F12" i="43"/>
  <c r="T15" i="43"/>
  <c r="S15" i="43"/>
  <c r="R15" i="43"/>
  <c r="Q15" i="43"/>
  <c r="P15" i="43"/>
  <c r="O141" i="43"/>
  <c r="N141" i="43"/>
  <c r="L141" i="43"/>
  <c r="M141" i="43"/>
  <c r="N14" i="42"/>
  <c r="M14" i="42"/>
  <c r="L14" i="42"/>
  <c r="O142" i="42"/>
  <c r="N142" i="42"/>
  <c r="M142" i="42"/>
  <c r="L142" i="42"/>
  <c r="G16" i="43"/>
  <c r="J6" i="43"/>
  <c r="H6" i="43"/>
  <c r="I6" i="43"/>
  <c r="T6" i="43"/>
  <c r="O16" i="43"/>
  <c r="S6" i="43"/>
  <c r="R6" i="43"/>
  <c r="P6" i="43"/>
  <c r="Q6" i="43"/>
  <c r="F7" i="43"/>
  <c r="N8" i="43"/>
  <c r="L8" i="43"/>
  <c r="M8" i="43"/>
  <c r="J10" i="43"/>
  <c r="H10" i="43"/>
  <c r="I10" i="43"/>
  <c r="T10" i="43"/>
  <c r="S10" i="43"/>
  <c r="R10" i="43"/>
  <c r="P10" i="43"/>
  <c r="Q10" i="43"/>
  <c r="F11" i="43"/>
  <c r="N12" i="43"/>
  <c r="L12" i="43"/>
  <c r="M12" i="43"/>
  <c r="J14" i="43"/>
  <c r="H14" i="43"/>
  <c r="I14" i="43"/>
  <c r="T14" i="43"/>
  <c r="S14" i="43"/>
  <c r="R14" i="43"/>
  <c r="P14" i="43"/>
  <c r="Q14" i="43"/>
  <c r="F15" i="43"/>
  <c r="E146" i="43"/>
  <c r="I139" i="43"/>
  <c r="H139" i="43"/>
  <c r="K139" i="43" s="1"/>
  <c r="G139" i="43"/>
  <c r="D9" i="44"/>
  <c r="D13" i="44"/>
  <c r="D17" i="44"/>
  <c r="D21" i="44"/>
  <c r="D10" i="45"/>
  <c r="D14" i="45"/>
  <c r="D18" i="45"/>
  <c r="D11" i="46"/>
  <c r="D15" i="46"/>
  <c r="D19" i="46"/>
  <c r="D10" i="44"/>
  <c r="D14" i="44"/>
  <c r="D18" i="44"/>
  <c r="D11" i="45"/>
  <c r="D15" i="45"/>
  <c r="D19" i="45"/>
  <c r="D8" i="46"/>
  <c r="D12" i="46"/>
  <c r="D16" i="46"/>
  <c r="D20" i="46"/>
  <c r="J14" i="42"/>
  <c r="H14" i="42"/>
  <c r="I14" i="42"/>
  <c r="R14" i="42"/>
  <c r="P14" i="42"/>
  <c r="S14" i="42"/>
  <c r="T14" i="42"/>
  <c r="Q14" i="42"/>
  <c r="F15" i="42"/>
  <c r="M138" i="42"/>
  <c r="N138" i="42"/>
  <c r="L138" i="42"/>
  <c r="O138" i="42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O140" i="42"/>
  <c r="L140" i="42"/>
  <c r="N140" i="42"/>
  <c r="M140" i="42"/>
  <c r="F6" i="43"/>
  <c r="E16" i="43"/>
  <c r="F16" i="43" s="1"/>
  <c r="L7" i="43"/>
  <c r="N7" i="43"/>
  <c r="M7" i="43"/>
  <c r="H9" i="43"/>
  <c r="J9" i="43"/>
  <c r="I9" i="43"/>
  <c r="P9" i="43"/>
  <c r="T9" i="43"/>
  <c r="R9" i="43"/>
  <c r="Q9" i="43"/>
  <c r="S9" i="43"/>
  <c r="F10" i="43"/>
  <c r="L11" i="43"/>
  <c r="N11" i="43"/>
  <c r="M11" i="43"/>
  <c r="H13" i="43"/>
  <c r="J13" i="43"/>
  <c r="I13" i="43"/>
  <c r="P13" i="43"/>
  <c r="T13" i="43"/>
  <c r="R13" i="43"/>
  <c r="Q13" i="43"/>
  <c r="S13" i="43"/>
  <c r="F14" i="43"/>
  <c r="L15" i="43"/>
  <c r="N15" i="43"/>
  <c r="M15" i="43"/>
  <c r="O137" i="42"/>
  <c r="N137" i="42"/>
  <c r="M137" i="42"/>
  <c r="L137" i="42"/>
  <c r="D8" i="44"/>
  <c r="D12" i="44"/>
  <c r="D16" i="44"/>
  <c r="D20" i="44"/>
  <c r="D9" i="45"/>
  <c r="D13" i="45"/>
  <c r="D17" i="45"/>
  <c r="D21" i="45"/>
  <c r="D10" i="46"/>
  <c r="D14" i="46"/>
  <c r="D18" i="46"/>
  <c r="V6" i="6"/>
  <c r="U6" i="6"/>
  <c r="T6" i="6"/>
  <c r="L79" i="3"/>
  <c r="L152" i="3"/>
  <c r="I6" i="5"/>
  <c r="S6" i="6"/>
  <c r="J31" i="2"/>
  <c r="M152" i="3"/>
  <c r="M6" i="2"/>
  <c r="K31" i="2"/>
  <c r="N79" i="3"/>
  <c r="N152" i="3"/>
  <c r="K6" i="5"/>
  <c r="S6" i="5"/>
  <c r="N6" i="2"/>
  <c r="E17" i="2"/>
  <c r="L31" i="2"/>
  <c r="J56" i="2"/>
  <c r="L6" i="5"/>
  <c r="T6" i="5"/>
  <c r="J6" i="5"/>
  <c r="M31" i="2"/>
  <c r="K56" i="2"/>
  <c r="M6" i="5"/>
  <c r="U6" i="5"/>
  <c r="M79" i="3"/>
  <c r="W6" i="6"/>
  <c r="G17" i="2"/>
  <c r="E18" i="2"/>
  <c r="N31" i="2"/>
  <c r="L56" i="2"/>
  <c r="V6" i="5"/>
  <c r="W6" i="5"/>
  <c r="I6" i="6"/>
  <c r="L6" i="6"/>
  <c r="E132" i="13"/>
  <c r="E146" i="13"/>
  <c r="E90" i="13"/>
  <c r="E104" i="13"/>
  <c r="E118" i="13"/>
  <c r="E160" i="13"/>
  <c r="E34" i="13"/>
  <c r="E62" i="13"/>
  <c r="E20" i="13"/>
  <c r="E76" i="13"/>
  <c r="W57" i="12"/>
  <c r="W53" i="12"/>
  <c r="W49" i="12"/>
  <c r="W45" i="12"/>
  <c r="W41" i="12"/>
  <c r="W37" i="12"/>
  <c r="W33" i="12"/>
  <c r="W29" i="12"/>
  <c r="W25" i="12"/>
  <c r="W21" i="12"/>
  <c r="W17" i="12"/>
  <c r="W11" i="12"/>
  <c r="W12" i="12"/>
  <c r="W7" i="12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56" i="12"/>
  <c r="W52" i="12"/>
  <c r="W48" i="12"/>
  <c r="W44" i="12"/>
  <c r="W40" i="12"/>
  <c r="W36" i="12"/>
  <c r="W32" i="12"/>
  <c r="W28" i="12"/>
  <c r="W24" i="12"/>
  <c r="W20" i="12"/>
  <c r="W16" i="12"/>
  <c r="W10" i="12"/>
  <c r="W6" i="12"/>
  <c r="E48" i="13"/>
  <c r="X5" i="12"/>
  <c r="D54" i="12"/>
  <c r="D57" i="12" s="1"/>
  <c r="F55" i="12"/>
  <c r="A15" i="12"/>
  <c r="C146" i="13"/>
  <c r="C160" i="13"/>
  <c r="D20" i="13"/>
  <c r="C48" i="13"/>
  <c r="D62" i="13"/>
  <c r="F90" i="13"/>
  <c r="G104" i="13"/>
  <c r="U9" i="14"/>
  <c r="T9" i="14"/>
  <c r="V9" i="14"/>
  <c r="I5" i="12"/>
  <c r="C53" i="12"/>
  <c r="C57" i="12" s="1"/>
  <c r="E54" i="12"/>
  <c r="G55" i="12"/>
  <c r="A14" i="12"/>
  <c r="D132" i="13"/>
  <c r="D160" i="13"/>
  <c r="L6" i="13"/>
  <c r="W6" i="13"/>
  <c r="C34" i="13"/>
  <c r="D48" i="13"/>
  <c r="F76" i="13"/>
  <c r="G90" i="13"/>
  <c r="K5" i="12"/>
  <c r="E53" i="12"/>
  <c r="E57" i="12" s="1"/>
  <c r="G54" i="12"/>
  <c r="C56" i="12"/>
  <c r="A12" i="12"/>
  <c r="F146" i="13"/>
  <c r="F160" i="13"/>
  <c r="Y6" i="13"/>
  <c r="G20" i="13"/>
  <c r="R20" i="13"/>
  <c r="F48" i="13"/>
  <c r="G62" i="13"/>
  <c r="C118" i="13"/>
  <c r="D146" i="13"/>
  <c r="J9" i="14"/>
  <c r="I9" i="14"/>
  <c r="K9" i="14"/>
  <c r="L5" i="12"/>
  <c r="F53" i="12"/>
  <c r="F57" i="12" s="1"/>
  <c r="D56" i="12"/>
  <c r="A11" i="12"/>
  <c r="G160" i="13"/>
  <c r="G132" i="13"/>
  <c r="Z6" i="13"/>
  <c r="S20" i="13"/>
  <c r="F34" i="13"/>
  <c r="G48" i="13"/>
  <c r="C104" i="13"/>
  <c r="D118" i="13"/>
  <c r="G146" i="13"/>
  <c r="M5" i="12"/>
  <c r="U5" i="12"/>
  <c r="G53" i="12"/>
  <c r="G57" i="12" s="1"/>
  <c r="C55" i="12"/>
  <c r="E56" i="12"/>
  <c r="AA6" i="13"/>
  <c r="T20" i="13"/>
  <c r="G34" i="13"/>
  <c r="C90" i="13"/>
  <c r="D104" i="13"/>
  <c r="C132" i="13"/>
  <c r="N5" i="12"/>
  <c r="V5" i="12"/>
  <c r="D55" i="12"/>
  <c r="F56" i="12"/>
  <c r="U20" i="13"/>
  <c r="C76" i="13"/>
  <c r="D90" i="13"/>
  <c r="F118" i="13"/>
  <c r="F132" i="13"/>
  <c r="K7" i="15"/>
  <c r="J7" i="15"/>
  <c r="I7" i="15"/>
  <c r="M7" i="15"/>
  <c r="L7" i="15"/>
  <c r="W5" i="12"/>
  <c r="C54" i="12"/>
  <c r="E55" i="12"/>
  <c r="J6" i="13"/>
  <c r="C20" i="13"/>
  <c r="C62" i="13"/>
  <c r="D76" i="13"/>
  <c r="F104" i="13"/>
  <c r="G118" i="13"/>
  <c r="C149" i="17"/>
  <c r="C63" i="17"/>
  <c r="C77" i="17"/>
  <c r="C51" i="17"/>
  <c r="C105" i="17"/>
  <c r="C79" i="17"/>
  <c r="C119" i="17"/>
  <c r="C93" i="17"/>
  <c r="C133" i="17"/>
  <c r="C107" i="17"/>
  <c r="C135" i="17"/>
  <c r="C91" i="17"/>
  <c r="C147" i="17"/>
  <c r="C65" i="17"/>
  <c r="C121" i="17"/>
  <c r="C161" i="17"/>
  <c r="Q23" i="14"/>
  <c r="M7" i="16"/>
  <c r="L7" i="16"/>
  <c r="K7" i="16"/>
  <c r="J7" i="16"/>
  <c r="I7" i="16"/>
  <c r="O23" i="14"/>
  <c r="AA7" i="17"/>
  <c r="Z7" i="17"/>
  <c r="Y7" i="17"/>
  <c r="X7" i="17"/>
  <c r="W7" i="17"/>
  <c r="Y7" i="15"/>
  <c r="R21" i="15"/>
  <c r="U21" i="16"/>
  <c r="D77" i="17"/>
  <c r="D51" i="17"/>
  <c r="D91" i="17"/>
  <c r="D65" i="17"/>
  <c r="D119" i="17"/>
  <c r="D93" i="17"/>
  <c r="D133" i="17"/>
  <c r="D107" i="17"/>
  <c r="D147" i="17"/>
  <c r="D121" i="17"/>
  <c r="L7" i="17"/>
  <c r="R9" i="17"/>
  <c r="D63" i="17"/>
  <c r="G79" i="17"/>
  <c r="D161" i="17"/>
  <c r="S21" i="15"/>
  <c r="E91" i="17"/>
  <c r="E65" i="17"/>
  <c r="E105" i="17"/>
  <c r="E79" i="17"/>
  <c r="E133" i="17"/>
  <c r="E107" i="17"/>
  <c r="E147" i="17"/>
  <c r="E121" i="17"/>
  <c r="E161" i="17"/>
  <c r="E135" i="17"/>
  <c r="M7" i="17"/>
  <c r="S9" i="17"/>
  <c r="E63" i="17"/>
  <c r="D105" i="17"/>
  <c r="G121" i="17"/>
  <c r="F105" i="17"/>
  <c r="F79" i="17"/>
  <c r="F119" i="17"/>
  <c r="F93" i="17"/>
  <c r="F147" i="17"/>
  <c r="F121" i="17"/>
  <c r="F161" i="17"/>
  <c r="F135" i="17"/>
  <c r="F149" i="17"/>
  <c r="F63" i="17"/>
  <c r="T9" i="17"/>
  <c r="F65" i="17"/>
  <c r="G105" i="17"/>
  <c r="U21" i="15"/>
  <c r="W7" i="16"/>
  <c r="R9" i="16"/>
  <c r="G119" i="17"/>
  <c r="G93" i="17"/>
  <c r="G133" i="17"/>
  <c r="G107" i="17"/>
  <c r="G161" i="17"/>
  <c r="G135" i="17"/>
  <c r="G149" i="17"/>
  <c r="G63" i="17"/>
  <c r="G77" i="17"/>
  <c r="G51" i="17"/>
  <c r="G65" i="17"/>
  <c r="F107" i="17"/>
  <c r="G147" i="17"/>
  <c r="D149" i="17"/>
  <c r="K6" i="18"/>
  <c r="J6" i="18"/>
  <c r="I6" i="18"/>
  <c r="X7" i="16"/>
  <c r="S9" i="16"/>
  <c r="Q21" i="16"/>
  <c r="E51" i="17"/>
  <c r="F91" i="17"/>
  <c r="E149" i="17"/>
  <c r="T9" i="16"/>
  <c r="R21" i="16"/>
  <c r="I7" i="17"/>
  <c r="U21" i="17"/>
  <c r="S21" i="17"/>
  <c r="R21" i="17"/>
  <c r="Q21" i="17"/>
  <c r="F51" i="17"/>
  <c r="G91" i="17"/>
  <c r="E93" i="17"/>
  <c r="F133" i="17"/>
  <c r="R6" i="18"/>
  <c r="Z6" i="18"/>
  <c r="M7" i="19"/>
  <c r="V7" i="19"/>
  <c r="X7" i="19" s="1"/>
  <c r="N79" i="19"/>
  <c r="AB7" i="22"/>
  <c r="AA7" i="22"/>
  <c r="Z7" i="22"/>
  <c r="Y7" i="22"/>
  <c r="N161" i="19"/>
  <c r="N149" i="19"/>
  <c r="N147" i="19"/>
  <c r="N135" i="19"/>
  <c r="N63" i="19"/>
  <c r="N37" i="19"/>
  <c r="N133" i="19"/>
  <c r="N107" i="19"/>
  <c r="N91" i="19"/>
  <c r="N65" i="19"/>
  <c r="N49" i="19"/>
  <c r="N119" i="19"/>
  <c r="N93" i="19"/>
  <c r="N23" i="19"/>
  <c r="N77" i="19"/>
  <c r="N51" i="19"/>
  <c r="F7" i="19"/>
  <c r="P7" i="19"/>
  <c r="N9" i="19"/>
  <c r="N21" i="19"/>
  <c r="N121" i="19"/>
  <c r="T8" i="21"/>
  <c r="S8" i="21"/>
  <c r="R8" i="21"/>
  <c r="J8" i="21"/>
  <c r="I8" i="21"/>
  <c r="H8" i="21"/>
  <c r="K7" i="22"/>
  <c r="V21" i="22"/>
  <c r="R21" i="22"/>
  <c r="M6" i="27"/>
  <c r="L6" i="27"/>
  <c r="K6" i="27"/>
  <c r="J6" i="27"/>
  <c r="I6" i="27"/>
  <c r="K6" i="26"/>
  <c r="C146" i="28"/>
  <c r="C34" i="28"/>
  <c r="C160" i="28"/>
  <c r="C48" i="28"/>
  <c r="C76" i="28"/>
  <c r="C90" i="28"/>
  <c r="C118" i="28"/>
  <c r="C20" i="28"/>
  <c r="C132" i="28"/>
  <c r="C62" i="28"/>
  <c r="C104" i="28"/>
  <c r="D160" i="28"/>
  <c r="D48" i="28"/>
  <c r="D62" i="28"/>
  <c r="D90" i="28"/>
  <c r="D104" i="28"/>
  <c r="D132" i="28"/>
  <c r="G118" i="28"/>
  <c r="E62" i="28"/>
  <c r="E76" i="28"/>
  <c r="E104" i="28"/>
  <c r="E118" i="28"/>
  <c r="E146" i="28"/>
  <c r="E34" i="28"/>
  <c r="F20" i="28"/>
  <c r="D146" i="28"/>
  <c r="L8" i="30"/>
  <c r="F76" i="28"/>
  <c r="F90" i="28"/>
  <c r="F118" i="28"/>
  <c r="F132" i="28"/>
  <c r="F160" i="28"/>
  <c r="F48" i="28"/>
  <c r="F104" i="28"/>
  <c r="F146" i="28"/>
  <c r="G90" i="28"/>
  <c r="G104" i="28"/>
  <c r="G132" i="28"/>
  <c r="G146" i="28"/>
  <c r="G34" i="28"/>
  <c r="G62" i="28"/>
  <c r="D34" i="28"/>
  <c r="E48" i="28"/>
  <c r="F62" i="28"/>
  <c r="F34" i="28"/>
  <c r="G48" i="28"/>
  <c r="E90" i="28"/>
  <c r="I6" i="28"/>
  <c r="E132" i="28"/>
  <c r="E160" i="28"/>
  <c r="L118" i="30"/>
  <c r="J118" i="30"/>
  <c r="J6" i="28"/>
  <c r="D76" i="28"/>
  <c r="G160" i="28"/>
  <c r="L57" i="30"/>
  <c r="O74" i="30"/>
  <c r="N74" i="30"/>
  <c r="L76" i="30"/>
  <c r="F84" i="30"/>
  <c r="F76" i="30"/>
  <c r="F65" i="30"/>
  <c r="F57" i="30"/>
  <c r="F87" i="30"/>
  <c r="F79" i="30"/>
  <c r="F60" i="30"/>
  <c r="F85" i="30"/>
  <c r="F77" i="30"/>
  <c r="F58" i="30"/>
  <c r="H52" i="30"/>
  <c r="F80" i="30"/>
  <c r="F61" i="30"/>
  <c r="F53" i="30"/>
  <c r="F52" i="30"/>
  <c r="F83" i="30"/>
  <c r="F75" i="30"/>
  <c r="F64" i="30"/>
  <c r="F56" i="30"/>
  <c r="F86" i="30"/>
  <c r="F78" i="30"/>
  <c r="L64" i="30"/>
  <c r="F82" i="30"/>
  <c r="L96" i="30"/>
  <c r="J96" i="30"/>
  <c r="L140" i="30"/>
  <c r="J140" i="30"/>
  <c r="L86" i="30"/>
  <c r="L78" i="30"/>
  <c r="L59" i="30"/>
  <c r="L81" i="30"/>
  <c r="L62" i="30"/>
  <c r="L54" i="30"/>
  <c r="L52" i="30"/>
  <c r="L87" i="30"/>
  <c r="L79" i="30"/>
  <c r="L60" i="30"/>
  <c r="L82" i="30"/>
  <c r="L63" i="30"/>
  <c r="L55" i="30"/>
  <c r="L85" i="30"/>
  <c r="L77" i="30"/>
  <c r="L58" i="30"/>
  <c r="L80" i="30"/>
  <c r="L53" i="30"/>
  <c r="J74" i="30"/>
  <c r="H74" i="30"/>
  <c r="L75" i="30"/>
  <c r="L30" i="30"/>
  <c r="N52" i="30"/>
  <c r="F62" i="30"/>
  <c r="F119" i="30"/>
  <c r="L121" i="30"/>
  <c r="J123" i="30"/>
  <c r="H125" i="30"/>
  <c r="F127" i="30"/>
  <c r="L129" i="30"/>
  <c r="J131" i="30"/>
  <c r="F152" i="30"/>
  <c r="H150" i="30"/>
  <c r="J148" i="30"/>
  <c r="H153" i="30"/>
  <c r="J151" i="30"/>
  <c r="L149" i="30"/>
  <c r="J152" i="30"/>
  <c r="L150" i="30"/>
  <c r="L153" i="30"/>
  <c r="F151" i="30"/>
  <c r="H149" i="30"/>
  <c r="H152" i="30"/>
  <c r="F141" i="30"/>
  <c r="L143" i="30"/>
  <c r="J145" i="30"/>
  <c r="H147" i="30"/>
  <c r="F149" i="30"/>
  <c r="J153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F263" i="30"/>
  <c r="H261" i="30"/>
  <c r="J259" i="30"/>
  <c r="L257" i="30"/>
  <c r="F255" i="30"/>
  <c r="H253" i="30"/>
  <c r="J251" i="30"/>
  <c r="J262" i="30"/>
  <c r="L260" i="30"/>
  <c r="F258" i="30"/>
  <c r="H256" i="30"/>
  <c r="J254" i="30"/>
  <c r="L252" i="30"/>
  <c r="L263" i="30"/>
  <c r="F261" i="30"/>
  <c r="H259" i="30"/>
  <c r="J257" i="30"/>
  <c r="L255" i="30"/>
  <c r="F253" i="30"/>
  <c r="H251" i="30"/>
  <c r="H262" i="30"/>
  <c r="J260" i="30"/>
  <c r="L258" i="30"/>
  <c r="F256" i="30"/>
  <c r="H254" i="30"/>
  <c r="J252" i="30"/>
  <c r="F260" i="30"/>
  <c r="L262" i="30"/>
  <c r="J79" i="30"/>
  <c r="H81" i="30"/>
  <c r="J87" i="30"/>
  <c r="J120" i="30"/>
  <c r="H122" i="30"/>
  <c r="F124" i="30"/>
  <c r="L126" i="30"/>
  <c r="J128" i="30"/>
  <c r="H130" i="30"/>
  <c r="J142" i="30"/>
  <c r="H144" i="30"/>
  <c r="F146" i="30"/>
  <c r="F148" i="30"/>
  <c r="J150" i="30"/>
  <c r="L162" i="30"/>
  <c r="F196" i="30"/>
  <c r="H194" i="30"/>
  <c r="J192" i="30"/>
  <c r="L190" i="30"/>
  <c r="F188" i="30"/>
  <c r="H186" i="30"/>
  <c r="H197" i="30"/>
  <c r="J195" i="30"/>
  <c r="L193" i="30"/>
  <c r="F191" i="30"/>
  <c r="H189" i="30"/>
  <c r="J187" i="30"/>
  <c r="L185" i="30"/>
  <c r="F197" i="30"/>
  <c r="H195" i="30"/>
  <c r="J193" i="30"/>
  <c r="L191" i="30"/>
  <c r="F189" i="30"/>
  <c r="H187" i="30"/>
  <c r="J185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J189" i="30"/>
  <c r="N228" i="30"/>
  <c r="H235" i="30"/>
  <c r="J255" i="30"/>
  <c r="J57" i="30"/>
  <c r="H59" i="30"/>
  <c r="J65" i="30"/>
  <c r="J76" i="30"/>
  <c r="H78" i="30"/>
  <c r="J84" i="30"/>
  <c r="H86" i="30"/>
  <c r="H119" i="30"/>
  <c r="F121" i="30"/>
  <c r="L123" i="30"/>
  <c r="J125" i="30"/>
  <c r="H127" i="30"/>
  <c r="F129" i="30"/>
  <c r="L131" i="30"/>
  <c r="H141" i="30"/>
  <c r="F143" i="30"/>
  <c r="L145" i="30"/>
  <c r="J147" i="30"/>
  <c r="J149" i="30"/>
  <c r="H165" i="30"/>
  <c r="H169" i="30"/>
  <c r="H192" i="30"/>
  <c r="F215" i="30"/>
  <c r="L217" i="30"/>
  <c r="F238" i="30"/>
  <c r="H258" i="30"/>
  <c r="J278" i="30"/>
  <c r="L120" i="30"/>
  <c r="J122" i="30"/>
  <c r="H124" i="30"/>
  <c r="F126" i="30"/>
  <c r="L128" i="30"/>
  <c r="J130" i="30"/>
  <c r="L142" i="30"/>
  <c r="J144" i="30"/>
  <c r="H146" i="30"/>
  <c r="H148" i="30"/>
  <c r="J197" i="30"/>
  <c r="N206" i="30"/>
  <c r="L206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L241" i="30"/>
  <c r="F239" i="30"/>
  <c r="H237" i="30"/>
  <c r="J235" i="30"/>
  <c r="L233" i="30"/>
  <c r="F231" i="30"/>
  <c r="H229" i="30"/>
  <c r="H240" i="30"/>
  <c r="J238" i="30"/>
  <c r="L236" i="30"/>
  <c r="F234" i="30"/>
  <c r="H232" i="30"/>
  <c r="J230" i="30"/>
  <c r="J233" i="30"/>
  <c r="F251" i="30"/>
  <c r="L253" i="30"/>
  <c r="J263" i="30"/>
  <c r="L147" i="30"/>
  <c r="L152" i="30"/>
  <c r="F174" i="30"/>
  <c r="H172" i="30"/>
  <c r="J170" i="30"/>
  <c r="L168" i="30"/>
  <c r="F166" i="30"/>
  <c r="H164" i="30"/>
  <c r="H175" i="30"/>
  <c r="J173" i="30"/>
  <c r="L171" i="30"/>
  <c r="F169" i="30"/>
  <c r="H167" i="30"/>
  <c r="J165" i="30"/>
  <c r="L163" i="30"/>
  <c r="F175" i="30"/>
  <c r="H173" i="30"/>
  <c r="J171" i="30"/>
  <c r="L169" i="30"/>
  <c r="F167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L165" i="30"/>
  <c r="J167" i="30"/>
  <c r="J190" i="30"/>
  <c r="H213" i="30"/>
  <c r="H236" i="30"/>
  <c r="J256" i="30"/>
  <c r="N272" i="30"/>
  <c r="F274" i="30"/>
  <c r="L276" i="30"/>
  <c r="D8" i="31"/>
  <c r="O8" i="31"/>
  <c r="J56" i="30"/>
  <c r="H58" i="30"/>
  <c r="J64" i="30"/>
  <c r="J75" i="30"/>
  <c r="H77" i="30"/>
  <c r="J83" i="30"/>
  <c r="H85" i="30"/>
  <c r="F120" i="30"/>
  <c r="L122" i="30"/>
  <c r="J124" i="30"/>
  <c r="H126" i="30"/>
  <c r="F128" i="30"/>
  <c r="L130" i="30"/>
  <c r="F142" i="30"/>
  <c r="L144" i="30"/>
  <c r="J146" i="30"/>
  <c r="L148" i="30"/>
  <c r="H151" i="30"/>
  <c r="H170" i="30"/>
  <c r="F193" i="30"/>
  <c r="L195" i="30"/>
  <c r="F216" i="30"/>
  <c r="F229" i="30"/>
  <c r="L231" i="30"/>
  <c r="J241" i="30"/>
  <c r="F259" i="30"/>
  <c r="L261" i="30"/>
  <c r="J53" i="30"/>
  <c r="J61" i="30"/>
  <c r="H63" i="30"/>
  <c r="L119" i="30"/>
  <c r="J121" i="30"/>
  <c r="H123" i="30"/>
  <c r="F125" i="30"/>
  <c r="L127" i="30"/>
  <c r="J129" i="30"/>
  <c r="H131" i="30"/>
  <c r="L141" i="30"/>
  <c r="J143" i="30"/>
  <c r="H145" i="30"/>
  <c r="F147" i="30"/>
  <c r="F153" i="30"/>
  <c r="N162" i="30"/>
  <c r="N184" i="30"/>
  <c r="L184" i="30"/>
  <c r="F186" i="30"/>
  <c r="L188" i="30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L219" i="30"/>
  <c r="F217" i="30"/>
  <c r="H215" i="30"/>
  <c r="J213" i="30"/>
  <c r="L211" i="30"/>
  <c r="F209" i="30"/>
  <c r="H207" i="30"/>
  <c r="H218" i="30"/>
  <c r="J216" i="30"/>
  <c r="L214" i="30"/>
  <c r="F212" i="30"/>
  <c r="H210" i="30"/>
  <c r="J208" i="30"/>
  <c r="J211" i="30"/>
  <c r="J234" i="30"/>
  <c r="F252" i="30"/>
  <c r="L254" i="30"/>
  <c r="H284" i="30"/>
  <c r="J282" i="30"/>
  <c r="L280" i="30"/>
  <c r="F284" i="30"/>
  <c r="H282" i="30"/>
  <c r="L284" i="30"/>
  <c r="F282" i="30"/>
  <c r="J284" i="30"/>
  <c r="L282" i="30"/>
  <c r="L283" i="30"/>
  <c r="H281" i="30"/>
  <c r="J280" i="30"/>
  <c r="L278" i="30"/>
  <c r="F276" i="30"/>
  <c r="H274" i="30"/>
  <c r="J283" i="30"/>
  <c r="F281" i="30"/>
  <c r="F279" i="30"/>
  <c r="H277" i="30"/>
  <c r="J275" i="30"/>
  <c r="L273" i="30"/>
  <c r="L285" i="30"/>
  <c r="F283" i="30"/>
  <c r="L279" i="30"/>
  <c r="F277" i="30"/>
  <c r="H275" i="30"/>
  <c r="J273" i="30"/>
  <c r="J285" i="30"/>
  <c r="F280" i="30"/>
  <c r="H278" i="30"/>
  <c r="J276" i="30"/>
  <c r="L274" i="30"/>
  <c r="H285" i="30"/>
  <c r="L281" i="30"/>
  <c r="J279" i="30"/>
  <c r="L277" i="30"/>
  <c r="F275" i="30"/>
  <c r="H273" i="30"/>
  <c r="F285" i="30"/>
  <c r="F278" i="30"/>
  <c r="H276" i="30"/>
  <c r="J274" i="30"/>
  <c r="H283" i="30"/>
  <c r="O74" i="31"/>
  <c r="N74" i="31"/>
  <c r="F8" i="31"/>
  <c r="N30" i="31"/>
  <c r="F64" i="31"/>
  <c r="F103" i="31"/>
  <c r="F84" i="31"/>
  <c r="F76" i="31"/>
  <c r="F65" i="31"/>
  <c r="F57" i="31"/>
  <c r="F38" i="31"/>
  <c r="F106" i="31"/>
  <c r="F98" i="31"/>
  <c r="F87" i="31"/>
  <c r="F79" i="31"/>
  <c r="F60" i="31"/>
  <c r="F41" i="31"/>
  <c r="F109" i="31"/>
  <c r="F101" i="31"/>
  <c r="F82" i="31"/>
  <c r="F63" i="31"/>
  <c r="F55" i="31"/>
  <c r="F36" i="31"/>
  <c r="F104" i="31"/>
  <c r="F85" i="31"/>
  <c r="F77" i="31"/>
  <c r="F58" i="31"/>
  <c r="F39" i="31"/>
  <c r="F31" i="31"/>
  <c r="F30" i="31"/>
  <c r="F107" i="31"/>
  <c r="F99" i="31"/>
  <c r="F80" i="31"/>
  <c r="F61" i="31"/>
  <c r="F53" i="31"/>
  <c r="F42" i="31"/>
  <c r="F34" i="31"/>
  <c r="F102" i="31"/>
  <c r="F83" i="31"/>
  <c r="F105" i="31"/>
  <c r="F97" i="31"/>
  <c r="F86" i="31"/>
  <c r="F78" i="31"/>
  <c r="F59" i="31"/>
  <c r="F40" i="31"/>
  <c r="F32" i="31"/>
  <c r="F62" i="31"/>
  <c r="J85" i="31"/>
  <c r="F108" i="31"/>
  <c r="F81" i="31"/>
  <c r="J107" i="31"/>
  <c r="J99" i="31"/>
  <c r="J80" i="31"/>
  <c r="J61" i="31"/>
  <c r="J53" i="31"/>
  <c r="J42" i="31"/>
  <c r="J34" i="31"/>
  <c r="L30" i="31"/>
  <c r="J102" i="31"/>
  <c r="J83" i="31"/>
  <c r="J75" i="31"/>
  <c r="J64" i="31"/>
  <c r="J56" i="31"/>
  <c r="J37" i="31"/>
  <c r="J105" i="31"/>
  <c r="J97" i="31"/>
  <c r="J86" i="31"/>
  <c r="J78" i="31"/>
  <c r="J59" i="31"/>
  <c r="J40" i="31"/>
  <c r="J32" i="31"/>
  <c r="J108" i="31"/>
  <c r="J100" i="31"/>
  <c r="J81" i="31"/>
  <c r="J62" i="31"/>
  <c r="J54" i="31"/>
  <c r="J43" i="31"/>
  <c r="J35" i="31"/>
  <c r="J103" i="31"/>
  <c r="J84" i="31"/>
  <c r="J76" i="31"/>
  <c r="J65" i="31"/>
  <c r="J57" i="31"/>
  <c r="J38" i="31"/>
  <c r="J106" i="31"/>
  <c r="J98" i="31"/>
  <c r="J87" i="31"/>
  <c r="J79" i="31"/>
  <c r="J109" i="31"/>
  <c r="J101" i="31"/>
  <c r="J82" i="31"/>
  <c r="J63" i="31"/>
  <c r="J55" i="31"/>
  <c r="J36" i="31"/>
  <c r="J31" i="31"/>
  <c r="F33" i="31"/>
  <c r="J39" i="31"/>
  <c r="J104" i="31"/>
  <c r="O30" i="33"/>
  <c r="O30" i="31"/>
  <c r="J33" i="31"/>
  <c r="F35" i="31"/>
  <c r="J58" i="31"/>
  <c r="F56" i="31"/>
  <c r="L34" i="31"/>
  <c r="H38" i="31"/>
  <c r="L42" i="31"/>
  <c r="L53" i="31"/>
  <c r="H57" i="31"/>
  <c r="L61" i="31"/>
  <c r="H65" i="31"/>
  <c r="H76" i="31"/>
  <c r="L80" i="31"/>
  <c r="H84" i="31"/>
  <c r="L99" i="31"/>
  <c r="H103" i="31"/>
  <c r="L107" i="31"/>
  <c r="O52" i="33"/>
  <c r="N52" i="33"/>
  <c r="H108" i="31"/>
  <c r="H32" i="31"/>
  <c r="L36" i="31"/>
  <c r="H40" i="31"/>
  <c r="L55" i="31"/>
  <c r="H59" i="31"/>
  <c r="L63" i="31"/>
  <c r="H78" i="31"/>
  <c r="L82" i="31"/>
  <c r="H86" i="31"/>
  <c r="H97" i="31"/>
  <c r="L101" i="31"/>
  <c r="H105" i="31"/>
  <c r="L109" i="31"/>
  <c r="H56" i="31"/>
  <c r="L60" i="31"/>
  <c r="H64" i="31"/>
  <c r="H75" i="31"/>
  <c r="L79" i="31"/>
  <c r="H83" i="31"/>
  <c r="L87" i="31"/>
  <c r="L98" i="31"/>
  <c r="H102" i="31"/>
  <c r="L106" i="31"/>
  <c r="N8" i="33"/>
  <c r="H30" i="31"/>
  <c r="H34" i="31"/>
  <c r="L38" i="31"/>
  <c r="H42" i="31"/>
  <c r="H53" i="31"/>
  <c r="L57" i="31"/>
  <c r="H61" i="31"/>
  <c r="L65" i="31"/>
  <c r="L76" i="31"/>
  <c r="H80" i="31"/>
  <c r="L84" i="31"/>
  <c r="H99" i="31"/>
  <c r="L103" i="31"/>
  <c r="H107" i="31"/>
  <c r="O8" i="33"/>
  <c r="N74" i="33"/>
  <c r="H77" i="31"/>
  <c r="L81" i="31"/>
  <c r="H85" i="31"/>
  <c r="L100" i="31"/>
  <c r="H104" i="31"/>
  <c r="L108" i="31"/>
  <c r="L32" i="31"/>
  <c r="H36" i="31"/>
  <c r="L40" i="31"/>
  <c r="H55" i="31"/>
  <c r="L59" i="31"/>
  <c r="H63" i="31"/>
  <c r="L78" i="31"/>
  <c r="H82" i="31"/>
  <c r="L86" i="31"/>
  <c r="L97" i="31"/>
  <c r="H101" i="31"/>
  <c r="AQ7" i="35"/>
  <c r="AP7" i="35"/>
  <c r="AO7" i="35"/>
  <c r="AN7" i="35"/>
  <c r="BA7" i="35"/>
  <c r="AF7" i="35"/>
  <c r="I29" i="35"/>
  <c r="H29" i="35"/>
  <c r="Y7" i="35"/>
  <c r="T5" i="39"/>
  <c r="S5" i="39"/>
  <c r="R5" i="39"/>
  <c r="Q5" i="39"/>
  <c r="P5" i="39"/>
  <c r="F10" i="38"/>
  <c r="F8" i="38"/>
  <c r="F7" i="38"/>
  <c r="F9" i="38"/>
  <c r="F6" i="38"/>
  <c r="F5" i="38"/>
  <c r="AE7" i="35"/>
  <c r="X7" i="35"/>
  <c r="AX7" i="35"/>
  <c r="M5" i="37"/>
  <c r="K5" i="37"/>
  <c r="H5" i="38"/>
  <c r="P5" i="38"/>
  <c r="H133" i="40"/>
  <c r="I133" i="40"/>
  <c r="G133" i="40"/>
  <c r="D16" i="41"/>
  <c r="K123" i="37"/>
  <c r="I5" i="38"/>
  <c r="Q5" i="38"/>
  <c r="L5" i="39"/>
  <c r="J5" i="39"/>
  <c r="G5" i="37"/>
  <c r="O5" i="37"/>
  <c r="L123" i="37"/>
  <c r="J5" i="38"/>
  <c r="R5" i="38"/>
  <c r="H5" i="39"/>
  <c r="C146" i="43"/>
  <c r="AN29" i="35"/>
  <c r="H5" i="37"/>
  <c r="P5" i="37"/>
  <c r="M123" i="37"/>
  <c r="S5" i="38"/>
  <c r="I5" i="39"/>
  <c r="AO29" i="35"/>
  <c r="N123" i="37"/>
  <c r="H133" i="38"/>
  <c r="I133" i="39"/>
  <c r="H133" i="39"/>
  <c r="M133" i="39"/>
  <c r="R5" i="43"/>
  <c r="S5" i="43"/>
  <c r="C16" i="41"/>
  <c r="R5" i="41"/>
  <c r="I5" i="40"/>
  <c r="Q5" i="40"/>
  <c r="Q5" i="41"/>
  <c r="F8" i="39"/>
  <c r="J5" i="40"/>
  <c r="R5" i="40"/>
  <c r="J5" i="41"/>
  <c r="S5" i="41"/>
  <c r="S5" i="40"/>
  <c r="L133" i="40"/>
  <c r="K133" i="40"/>
  <c r="T5" i="41"/>
  <c r="H5" i="42"/>
  <c r="F5" i="42"/>
  <c r="M5" i="39"/>
  <c r="F9" i="39"/>
  <c r="K133" i="39"/>
  <c r="L5" i="40"/>
  <c r="T5" i="40"/>
  <c r="M133" i="40"/>
  <c r="M5" i="40"/>
  <c r="N133" i="40"/>
  <c r="N5" i="41"/>
  <c r="M5" i="41"/>
  <c r="C146" i="41"/>
  <c r="L5" i="42"/>
  <c r="T5" i="42"/>
  <c r="E146" i="41"/>
  <c r="N5" i="42"/>
  <c r="N135" i="42"/>
  <c r="C146" i="42"/>
  <c r="O135" i="42"/>
  <c r="F9" i="41"/>
  <c r="F13" i="41"/>
  <c r="M135" i="41"/>
  <c r="I5" i="42"/>
  <c r="Q5" i="42"/>
  <c r="N135" i="41"/>
  <c r="L135" i="42"/>
  <c r="I135" i="42"/>
  <c r="H135" i="42"/>
  <c r="M135" i="42"/>
  <c r="P5" i="43"/>
  <c r="N5" i="43"/>
  <c r="M5" i="43"/>
  <c r="L5" i="43"/>
  <c r="I5" i="43"/>
  <c r="Q5" i="43"/>
  <c r="I135" i="43"/>
  <c r="D146" i="43"/>
  <c r="L135" i="43"/>
  <c r="D146" i="42"/>
  <c r="M135" i="43"/>
  <c r="E146" i="42"/>
  <c r="N135" i="43"/>
  <c r="G135" i="43"/>
  <c r="O135" i="43"/>
  <c r="K140" i="41" l="1"/>
  <c r="K144" i="43"/>
  <c r="K145" i="43"/>
  <c r="K143" i="42"/>
  <c r="K138" i="18"/>
  <c r="K86" i="18"/>
  <c r="K39" i="18"/>
  <c r="K9" i="18"/>
  <c r="T154" i="18"/>
  <c r="T137" i="18"/>
  <c r="T102" i="18"/>
  <c r="T85" i="18"/>
  <c r="AB68" i="18"/>
  <c r="T55" i="18"/>
  <c r="T51" i="18"/>
  <c r="T33" i="18"/>
  <c r="K154" i="18"/>
  <c r="K102" i="18"/>
  <c r="K51" i="18"/>
  <c r="AB153" i="18"/>
  <c r="AB131" i="18"/>
  <c r="AB101" i="18"/>
  <c r="AB80" i="18"/>
  <c r="AB58" i="18"/>
  <c r="AB28" i="18"/>
  <c r="AB11" i="18"/>
  <c r="AB117" i="18"/>
  <c r="T18" i="18"/>
  <c r="K110" i="18"/>
  <c r="K24" i="18"/>
  <c r="AB61" i="18"/>
  <c r="M114" i="16"/>
  <c r="M54" i="16"/>
  <c r="K71" i="18"/>
  <c r="M145" i="16"/>
  <c r="M85" i="16"/>
  <c r="M15" i="16"/>
  <c r="J40" i="19"/>
  <c r="AB57" i="18"/>
  <c r="M159" i="16"/>
  <c r="M99" i="16"/>
  <c r="J58" i="19"/>
  <c r="K153" i="18"/>
  <c r="M53" i="16"/>
  <c r="M20" i="16"/>
  <c r="M58" i="16"/>
  <c r="AB53" i="18"/>
  <c r="M58" i="17"/>
  <c r="M46" i="16"/>
  <c r="AA19" i="16"/>
  <c r="AB115" i="18"/>
  <c r="AB94" i="18"/>
  <c r="AB72" i="18"/>
  <c r="AB42" i="18"/>
  <c r="AB25" i="18"/>
  <c r="K141" i="18"/>
  <c r="K111" i="18"/>
  <c r="K89" i="18"/>
  <c r="K59" i="18"/>
  <c r="K38" i="18"/>
  <c r="K12" i="18"/>
  <c r="T144" i="18"/>
  <c r="T127" i="18"/>
  <c r="AB110" i="18"/>
  <c r="T97" i="18"/>
  <c r="T93" i="18"/>
  <c r="T75" i="18"/>
  <c r="T45" i="18"/>
  <c r="T24" i="18"/>
  <c r="AB135" i="18"/>
  <c r="AB83" i="18"/>
  <c r="K144" i="18"/>
  <c r="T117" i="18"/>
  <c r="AB79" i="18"/>
  <c r="AB27" i="18"/>
  <c r="M80" i="16"/>
  <c r="M33" i="16"/>
  <c r="AB126" i="18"/>
  <c r="T10" i="18"/>
  <c r="M47" i="16"/>
  <c r="K84" i="18"/>
  <c r="M87" i="16"/>
  <c r="K97" i="18"/>
  <c r="J141" i="19"/>
  <c r="M89" i="16"/>
  <c r="K11" i="18"/>
  <c r="M101" i="16"/>
  <c r="M29" i="16"/>
  <c r="M110" i="16"/>
  <c r="M150" i="16"/>
  <c r="M33" i="17"/>
  <c r="K144" i="41"/>
  <c r="K142" i="41"/>
  <c r="K151" i="18"/>
  <c r="K121" i="18"/>
  <c r="K99" i="18"/>
  <c r="K69" i="18"/>
  <c r="K47" i="18"/>
  <c r="K17" i="18"/>
  <c r="T158" i="18"/>
  <c r="T141" i="18"/>
  <c r="AB124" i="18"/>
  <c r="T111" i="18"/>
  <c r="T107" i="18"/>
  <c r="T89" i="18"/>
  <c r="T59" i="18"/>
  <c r="T38" i="18"/>
  <c r="T16" i="18"/>
  <c r="T12" i="18"/>
  <c r="K72" i="18"/>
  <c r="K25" i="18"/>
  <c r="AB157" i="18"/>
  <c r="AB136" i="18"/>
  <c r="AB114" i="18"/>
  <c r="AB84" i="18"/>
  <c r="AB67" i="18"/>
  <c r="AB32" i="18"/>
  <c r="AB15" i="18"/>
  <c r="AB152" i="18"/>
  <c r="T53" i="18"/>
  <c r="K58" i="18"/>
  <c r="M83" i="16"/>
  <c r="M31" i="16"/>
  <c r="M10" i="16"/>
  <c r="T135" i="18"/>
  <c r="M28" i="16"/>
  <c r="R115" i="19"/>
  <c r="K123" i="18"/>
  <c r="M128" i="16"/>
  <c r="M94" i="16"/>
  <c r="M68" i="16"/>
  <c r="M19" i="16"/>
  <c r="AB74" i="18"/>
  <c r="T27" i="18"/>
  <c r="M10" i="17"/>
  <c r="M142" i="16"/>
  <c r="M82" i="16"/>
  <c r="K15" i="18"/>
  <c r="M139" i="16"/>
  <c r="M113" i="16"/>
  <c r="M12" i="16"/>
  <c r="AB122" i="18"/>
  <c r="M11" i="17"/>
  <c r="K149" i="18"/>
  <c r="T57" i="18"/>
  <c r="M102" i="17"/>
  <c r="K114" i="18"/>
  <c r="M118" i="16"/>
  <c r="J16" i="19"/>
  <c r="AB70" i="18"/>
  <c r="T40" i="18"/>
  <c r="M38" i="16"/>
  <c r="M17" i="16"/>
  <c r="K141" i="41"/>
  <c r="K140" i="42"/>
  <c r="K137" i="41"/>
  <c r="AB17" i="18"/>
  <c r="T13" i="18"/>
  <c r="T9" i="18"/>
  <c r="K82" i="18"/>
  <c r="K30" i="18"/>
  <c r="AB150" i="18"/>
  <c r="AB128" i="18"/>
  <c r="AB98" i="18"/>
  <c r="AB81" i="18"/>
  <c r="AB46" i="18"/>
  <c r="AB29" i="18"/>
  <c r="K150" i="18"/>
  <c r="K124" i="18"/>
  <c r="K98" i="18"/>
  <c r="K46" i="18"/>
  <c r="T153" i="18"/>
  <c r="T149" i="18"/>
  <c r="T131" i="18"/>
  <c r="T101" i="18"/>
  <c r="T80" i="18"/>
  <c r="T58" i="18"/>
  <c r="T54" i="18"/>
  <c r="AB37" i="18"/>
  <c r="T28" i="18"/>
  <c r="T11" i="18"/>
  <c r="AB100" i="18"/>
  <c r="AB14" i="18"/>
  <c r="K93" i="18"/>
  <c r="M117" i="16"/>
  <c r="M57" i="16"/>
  <c r="AB96" i="18"/>
  <c r="AB44" i="18"/>
  <c r="M123" i="16"/>
  <c r="M88" i="16"/>
  <c r="M62" i="16"/>
  <c r="K19" i="18"/>
  <c r="M154" i="16"/>
  <c r="AB143" i="18"/>
  <c r="T96" i="18"/>
  <c r="T44" i="18"/>
  <c r="M108" i="16"/>
  <c r="M30" i="16"/>
  <c r="J132" i="19"/>
  <c r="K136" i="18"/>
  <c r="M61" i="16"/>
  <c r="M27" i="16"/>
  <c r="M137" i="17"/>
  <c r="M127" i="16"/>
  <c r="M94" i="17"/>
  <c r="M131" i="17"/>
  <c r="M81" i="16"/>
  <c r="AB18" i="18"/>
  <c r="K145" i="41"/>
  <c r="K159" i="18"/>
  <c r="K129" i="18"/>
  <c r="K108" i="18"/>
  <c r="K56" i="18"/>
  <c r="T145" i="18"/>
  <c r="T115" i="18"/>
  <c r="T94" i="18"/>
  <c r="T72" i="18"/>
  <c r="T68" i="18"/>
  <c r="AB51" i="18"/>
  <c r="T42" i="18"/>
  <c r="T25" i="18"/>
  <c r="K137" i="18"/>
  <c r="K85" i="18"/>
  <c r="K55" i="18"/>
  <c r="K33" i="18"/>
  <c r="AB140" i="18"/>
  <c r="AB123" i="18"/>
  <c r="AB88" i="18"/>
  <c r="AB71" i="18"/>
  <c r="AB41" i="18"/>
  <c r="AB19" i="18"/>
  <c r="T70" i="18"/>
  <c r="K127" i="18"/>
  <c r="M152" i="16"/>
  <c r="M14" i="16"/>
  <c r="AB113" i="18"/>
  <c r="T14" i="18"/>
  <c r="M157" i="16"/>
  <c r="J158" i="19"/>
  <c r="K157" i="18"/>
  <c r="K54" i="18"/>
  <c r="M42" i="16"/>
  <c r="M11" i="16"/>
  <c r="T113" i="18"/>
  <c r="M56" i="16"/>
  <c r="K67" i="18"/>
  <c r="M42" i="17"/>
  <c r="M156" i="16"/>
  <c r="M96" i="16"/>
  <c r="K28" i="18"/>
  <c r="M124" i="16"/>
  <c r="M136" i="16"/>
  <c r="R129" i="19"/>
  <c r="M98" i="16"/>
  <c r="K131" i="18"/>
  <c r="M144" i="16"/>
  <c r="M41" i="16"/>
  <c r="M25" i="17"/>
  <c r="T109" i="18"/>
  <c r="M13" i="16"/>
  <c r="K143" i="41"/>
  <c r="K142" i="18"/>
  <c r="K95" i="18"/>
  <c r="K65" i="18"/>
  <c r="K43" i="18"/>
  <c r="K13" i="18"/>
  <c r="AB154" i="18"/>
  <c r="AB137" i="18"/>
  <c r="AB102" i="18"/>
  <c r="AB85" i="18"/>
  <c r="AB55" i="18"/>
  <c r="AB33" i="18"/>
  <c r="K158" i="18"/>
  <c r="K107" i="18"/>
  <c r="K16" i="18"/>
  <c r="T157" i="18"/>
  <c r="T136" i="18"/>
  <c r="T114" i="18"/>
  <c r="T110" i="18"/>
  <c r="AB93" i="18"/>
  <c r="T84" i="18"/>
  <c r="T67" i="18"/>
  <c r="T32" i="18"/>
  <c r="T15" i="18"/>
  <c r="T122" i="18"/>
  <c r="AB31" i="18"/>
  <c r="K41" i="18"/>
  <c r="M100" i="16"/>
  <c r="M40" i="16"/>
  <c r="R97" i="19"/>
  <c r="T66" i="18"/>
  <c r="M97" i="16"/>
  <c r="M45" i="16"/>
  <c r="K88" i="18"/>
  <c r="M137" i="16"/>
  <c r="M102" i="16"/>
  <c r="M76" i="16"/>
  <c r="T61" i="18"/>
  <c r="AB23" i="18"/>
  <c r="M151" i="16"/>
  <c r="M116" i="16"/>
  <c r="M90" i="16"/>
  <c r="R159" i="19"/>
  <c r="M122" i="16"/>
  <c r="M44" i="16"/>
  <c r="M16" i="16"/>
  <c r="T74" i="18"/>
  <c r="M62" i="17"/>
  <c r="K45" i="18"/>
  <c r="M153" i="16"/>
  <c r="T23" i="18"/>
  <c r="AB87" i="18"/>
  <c r="M32" i="16"/>
  <c r="K116" i="18"/>
  <c r="K26" i="18"/>
  <c r="T150" i="18"/>
  <c r="T128" i="18"/>
  <c r="T124" i="18"/>
  <c r="AB107" i="18"/>
  <c r="T98" i="18"/>
  <c r="T81" i="18"/>
  <c r="T46" i="18"/>
  <c r="T29" i="18"/>
  <c r="AB12" i="18"/>
  <c r="K145" i="18"/>
  <c r="K115" i="18"/>
  <c r="K94" i="18"/>
  <c r="K68" i="18"/>
  <c r="K42" i="18"/>
  <c r="AB144" i="18"/>
  <c r="AB127" i="18"/>
  <c r="AB97" i="18"/>
  <c r="AB75" i="18"/>
  <c r="AB45" i="18"/>
  <c r="AB24" i="18"/>
  <c r="T139" i="18"/>
  <c r="T87" i="18"/>
  <c r="T83" i="18"/>
  <c r="T31" i="18"/>
  <c r="M131" i="16"/>
  <c r="M71" i="16"/>
  <c r="R13" i="19"/>
  <c r="M25" i="16"/>
  <c r="T130" i="18"/>
  <c r="M39" i="16"/>
  <c r="R155" i="19"/>
  <c r="K101" i="18"/>
  <c r="M70" i="16"/>
  <c r="M24" i="16"/>
  <c r="M54" i="17"/>
  <c r="M67" i="16"/>
  <c r="M75" i="16"/>
  <c r="M115" i="16"/>
  <c r="H137" i="43"/>
  <c r="K137" i="43" s="1"/>
  <c r="G137" i="43"/>
  <c r="I137" i="43"/>
  <c r="O144" i="43"/>
  <c r="M144" i="43"/>
  <c r="L144" i="43"/>
  <c r="N144" i="43"/>
  <c r="G140" i="43"/>
  <c r="I140" i="43"/>
  <c r="H140" i="43"/>
  <c r="K140" i="43" s="1"/>
  <c r="O136" i="43"/>
  <c r="M136" i="43"/>
  <c r="J146" i="43"/>
  <c r="L136" i="43"/>
  <c r="N136" i="43"/>
  <c r="H143" i="43"/>
  <c r="K143" i="43" s="1"/>
  <c r="G143" i="43"/>
  <c r="I143" i="43"/>
  <c r="L139" i="43"/>
  <c r="N139" i="43"/>
  <c r="M139" i="43"/>
  <c r="O139" i="43"/>
  <c r="L143" i="42"/>
  <c r="M143" i="42"/>
  <c r="O143" i="42"/>
  <c r="N143" i="42"/>
  <c r="M142" i="43"/>
  <c r="L142" i="43"/>
  <c r="O142" i="43"/>
  <c r="N142" i="43"/>
  <c r="I138" i="43"/>
  <c r="H138" i="43"/>
  <c r="K138" i="43" s="1"/>
  <c r="G138" i="43"/>
  <c r="N145" i="43"/>
  <c r="M145" i="43"/>
  <c r="L145" i="43"/>
  <c r="O145" i="43"/>
  <c r="I141" i="43"/>
  <c r="H141" i="43"/>
  <c r="K141" i="43" s="1"/>
  <c r="G141" i="43"/>
  <c r="N137" i="43"/>
  <c r="M137" i="43"/>
  <c r="L137" i="43"/>
  <c r="O137" i="43"/>
  <c r="N141" i="42"/>
  <c r="M141" i="42"/>
  <c r="L141" i="42"/>
  <c r="O141" i="42"/>
  <c r="O143" i="43"/>
  <c r="N143" i="43"/>
  <c r="M143" i="43"/>
  <c r="L143" i="43"/>
  <c r="I142" i="43"/>
  <c r="G142" i="43"/>
  <c r="H142" i="43"/>
  <c r="K142" i="43" s="1"/>
  <c r="O138" i="43"/>
  <c r="N138" i="43"/>
  <c r="M138" i="43"/>
  <c r="L138" i="43"/>
  <c r="I138" i="42"/>
  <c r="G138" i="42"/>
  <c r="H138" i="42"/>
  <c r="K138" i="42" s="1"/>
  <c r="H137" i="42"/>
  <c r="K137" i="42" s="1"/>
  <c r="G137" i="42"/>
  <c r="I137" i="42"/>
  <c r="I145" i="42"/>
  <c r="H145" i="42"/>
  <c r="K145" i="42" s="1"/>
  <c r="G145" i="42"/>
  <c r="I142" i="42"/>
  <c r="H142" i="42"/>
  <c r="K142" i="42" s="1"/>
  <c r="G142" i="42"/>
  <c r="H139" i="42"/>
  <c r="K139" i="42" s="1"/>
  <c r="I139" i="42"/>
  <c r="G139" i="42"/>
  <c r="G144" i="42"/>
  <c r="I144" i="42"/>
  <c r="H144" i="42"/>
  <c r="K144" i="42" s="1"/>
  <c r="G141" i="42"/>
  <c r="I141" i="42"/>
  <c r="H141" i="42"/>
  <c r="K141" i="42" s="1"/>
  <c r="O142" i="41"/>
  <c r="M142" i="41"/>
  <c r="L142" i="41"/>
  <c r="N142" i="41"/>
  <c r="G138" i="41"/>
  <c r="I138" i="41"/>
  <c r="H138" i="41"/>
  <c r="K138" i="41" s="1"/>
  <c r="N143" i="41"/>
  <c r="M143" i="41"/>
  <c r="L143" i="41"/>
  <c r="O143" i="41"/>
  <c r="I139" i="41"/>
  <c r="H139" i="41"/>
  <c r="K139" i="41" s="1"/>
  <c r="G139" i="41"/>
  <c r="I14" i="41"/>
  <c r="H14" i="41"/>
  <c r="J14" i="41"/>
  <c r="T10" i="41"/>
  <c r="S10" i="41"/>
  <c r="Q10" i="41"/>
  <c r="P10" i="41"/>
  <c r="R10" i="41"/>
  <c r="N9" i="41"/>
  <c r="M9" i="41"/>
  <c r="L9" i="41"/>
  <c r="N13" i="41"/>
  <c r="M13" i="41"/>
  <c r="L13" i="41"/>
  <c r="L6" i="41"/>
  <c r="N6" i="41"/>
  <c r="K16" i="41"/>
  <c r="M6" i="41"/>
  <c r="L10" i="41"/>
  <c r="N10" i="41"/>
  <c r="M10" i="41"/>
  <c r="L14" i="41"/>
  <c r="N14" i="41"/>
  <c r="M14" i="41"/>
  <c r="M6" i="40"/>
  <c r="L6" i="40"/>
  <c r="N6" i="40"/>
  <c r="L10" i="39"/>
  <c r="M10" i="39"/>
  <c r="N10" i="39"/>
  <c r="L6" i="39"/>
  <c r="N6" i="39"/>
  <c r="M6" i="39"/>
  <c r="S9" i="41"/>
  <c r="R9" i="41"/>
  <c r="Q9" i="41"/>
  <c r="P9" i="41"/>
  <c r="T9" i="41"/>
  <c r="T6" i="41"/>
  <c r="O16" i="41"/>
  <c r="S6" i="41"/>
  <c r="P6" i="41"/>
  <c r="R6" i="41"/>
  <c r="Q6" i="41"/>
  <c r="O134" i="40"/>
  <c r="N134" i="40"/>
  <c r="K134" i="40"/>
  <c r="M134" i="40"/>
  <c r="L134" i="40"/>
  <c r="L9" i="40"/>
  <c r="N9" i="40"/>
  <c r="Q7" i="40"/>
  <c r="P7" i="40"/>
  <c r="S7" i="40"/>
  <c r="R7" i="40"/>
  <c r="T7" i="40"/>
  <c r="AA19" i="40" s="1"/>
  <c r="I7" i="40"/>
  <c r="H7" i="40"/>
  <c r="J7" i="40"/>
  <c r="N11" i="41"/>
  <c r="L11" i="41"/>
  <c r="M11" i="41"/>
  <c r="J11" i="41"/>
  <c r="I11" i="41"/>
  <c r="H11" i="41"/>
  <c r="J15" i="41"/>
  <c r="I15" i="41"/>
  <c r="H15" i="41"/>
  <c r="H8" i="41"/>
  <c r="I8" i="41"/>
  <c r="J8" i="41"/>
  <c r="H12" i="41"/>
  <c r="J12" i="41"/>
  <c r="I12" i="41"/>
  <c r="N9" i="39"/>
  <c r="L9" i="39"/>
  <c r="S13" i="41"/>
  <c r="R13" i="41"/>
  <c r="P13" i="41"/>
  <c r="T13" i="41"/>
  <c r="Q13" i="41"/>
  <c r="S10" i="40"/>
  <c r="R10" i="40"/>
  <c r="Q10" i="40"/>
  <c r="P10" i="40"/>
  <c r="T10" i="40"/>
  <c r="AA20" i="40" s="1"/>
  <c r="J10" i="40"/>
  <c r="I10" i="40"/>
  <c r="H10" i="40"/>
  <c r="N8" i="40"/>
  <c r="L8" i="40"/>
  <c r="S6" i="40"/>
  <c r="R6" i="40"/>
  <c r="Q6" i="40"/>
  <c r="P6" i="40"/>
  <c r="T6" i="40"/>
  <c r="J6" i="40"/>
  <c r="I6" i="40"/>
  <c r="H6" i="40"/>
  <c r="R11" i="41"/>
  <c r="Q11" i="41"/>
  <c r="T11" i="41"/>
  <c r="S11" i="41"/>
  <c r="P11" i="41"/>
  <c r="R15" i="41"/>
  <c r="Q15" i="41"/>
  <c r="P15" i="41"/>
  <c r="T15" i="41"/>
  <c r="S15" i="41"/>
  <c r="P8" i="41"/>
  <c r="T8" i="41"/>
  <c r="S8" i="41"/>
  <c r="R8" i="41"/>
  <c r="Q8" i="41"/>
  <c r="P12" i="41"/>
  <c r="T12" i="41"/>
  <c r="R12" i="41"/>
  <c r="S12" i="41"/>
  <c r="Q12" i="41"/>
  <c r="T9" i="40"/>
  <c r="S9" i="40"/>
  <c r="R9" i="40"/>
  <c r="Q9" i="40"/>
  <c r="P9" i="40"/>
  <c r="M9" i="40"/>
  <c r="J9" i="40"/>
  <c r="I9" i="40"/>
  <c r="H9" i="40"/>
  <c r="G134" i="39"/>
  <c r="H134" i="39"/>
  <c r="I134" i="39"/>
  <c r="J10" i="39"/>
  <c r="I10" i="39"/>
  <c r="H10" i="39"/>
  <c r="H134" i="38"/>
  <c r="G134" i="38"/>
  <c r="I134" i="38"/>
  <c r="AO31" i="35"/>
  <c r="AN31" i="35"/>
  <c r="T10" i="38"/>
  <c r="AA20" i="38"/>
  <c r="R10" i="38"/>
  <c r="P10" i="38"/>
  <c r="S10" i="38"/>
  <c r="Q10" i="38"/>
  <c r="P7" i="38"/>
  <c r="T7" i="38"/>
  <c r="S7" i="38"/>
  <c r="AA19" i="38"/>
  <c r="R7" i="38"/>
  <c r="Q7" i="38"/>
  <c r="H7" i="38"/>
  <c r="J7" i="38"/>
  <c r="I7" i="38"/>
  <c r="G128" i="37"/>
  <c r="I128" i="37"/>
  <c r="H128" i="37"/>
  <c r="AN34" i="35"/>
  <c r="AO34" i="35"/>
  <c r="J6" i="39"/>
  <c r="I6" i="39"/>
  <c r="H6" i="39"/>
  <c r="P8" i="38"/>
  <c r="R8" i="38"/>
  <c r="Q8" i="38"/>
  <c r="T8" i="38"/>
  <c r="S8" i="38"/>
  <c r="J129" i="37"/>
  <c r="L127" i="37"/>
  <c r="K127" i="37"/>
  <c r="O127" i="37"/>
  <c r="N127" i="37"/>
  <c r="M127" i="37"/>
  <c r="AO37" i="35"/>
  <c r="AN37" i="35"/>
  <c r="J7" i="39"/>
  <c r="I7" i="39"/>
  <c r="H7" i="39"/>
  <c r="H8" i="39"/>
  <c r="M8" i="39"/>
  <c r="J8" i="39"/>
  <c r="I8" i="39"/>
  <c r="M10" i="38"/>
  <c r="L10" i="38"/>
  <c r="N10" i="38"/>
  <c r="J9" i="38"/>
  <c r="I9" i="38"/>
  <c r="H9" i="38"/>
  <c r="M9" i="38"/>
  <c r="R6" i="38"/>
  <c r="Q6" i="38"/>
  <c r="P6" i="38"/>
  <c r="T6" i="38"/>
  <c r="S6" i="38"/>
  <c r="J6" i="38"/>
  <c r="I6" i="38"/>
  <c r="H6" i="38"/>
  <c r="I126" i="37"/>
  <c r="H126" i="37"/>
  <c r="G126" i="37"/>
  <c r="H124" i="37"/>
  <c r="G124" i="37"/>
  <c r="AO40" i="35"/>
  <c r="AN40" i="35"/>
  <c r="G134" i="40"/>
  <c r="I134" i="40"/>
  <c r="H134" i="40"/>
  <c r="N125" i="37"/>
  <c r="M125" i="37"/>
  <c r="L125" i="37"/>
  <c r="K125" i="37"/>
  <c r="O125" i="37"/>
  <c r="T9" i="38"/>
  <c r="S9" i="38"/>
  <c r="R9" i="38"/>
  <c r="Q9" i="38"/>
  <c r="P9" i="38"/>
  <c r="J10" i="38"/>
  <c r="I10" i="38"/>
  <c r="H10" i="38"/>
  <c r="Y30" i="35"/>
  <c r="X30" i="35"/>
  <c r="X36" i="35"/>
  <c r="Y36" i="35"/>
  <c r="Y38" i="35"/>
  <c r="X38" i="35"/>
  <c r="Y35" i="35"/>
  <c r="X35" i="35"/>
  <c r="Y32" i="35"/>
  <c r="X32" i="35"/>
  <c r="Y40" i="35"/>
  <c r="X40" i="35"/>
  <c r="X37" i="35"/>
  <c r="Y37" i="35"/>
  <c r="Y34" i="35"/>
  <c r="X34" i="35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H9" i="35"/>
  <c r="I9" i="35"/>
  <c r="I8" i="35"/>
  <c r="H8" i="35"/>
  <c r="O18" i="35"/>
  <c r="P18" i="35"/>
  <c r="O17" i="35"/>
  <c r="P17" i="35"/>
  <c r="O16" i="35"/>
  <c r="P16" i="35"/>
  <c r="O15" i="35"/>
  <c r="P15" i="35"/>
  <c r="O14" i="35"/>
  <c r="P14" i="35"/>
  <c r="O13" i="35"/>
  <c r="P13" i="35"/>
  <c r="O12" i="35"/>
  <c r="P12" i="35"/>
  <c r="O11" i="35"/>
  <c r="P11" i="35"/>
  <c r="O10" i="35"/>
  <c r="P10" i="35"/>
  <c r="O9" i="35"/>
  <c r="P9" i="35"/>
  <c r="O8" i="35"/>
  <c r="P8" i="35"/>
  <c r="AY18" i="35"/>
  <c r="AX18" i="35"/>
  <c r="BB18" i="35"/>
  <c r="BA18" i="35"/>
  <c r="AZ18" i="35"/>
  <c r="Y18" i="35"/>
  <c r="X18" i="35"/>
  <c r="AY17" i="35"/>
  <c r="AX17" i="35"/>
  <c r="BB17" i="35"/>
  <c r="BA17" i="35"/>
  <c r="AZ17" i="35"/>
  <c r="Y17" i="35"/>
  <c r="X17" i="35"/>
  <c r="AY16" i="35"/>
  <c r="AX16" i="35"/>
  <c r="BB16" i="35"/>
  <c r="AZ16" i="35"/>
  <c r="BA16" i="35"/>
  <c r="Y16" i="35"/>
  <c r="X16" i="35"/>
  <c r="AY15" i="35"/>
  <c r="AX15" i="35"/>
  <c r="BB15" i="35"/>
  <c r="BA15" i="35"/>
  <c r="AZ15" i="35"/>
  <c r="Y15" i="35"/>
  <c r="X15" i="35"/>
  <c r="AY14" i="35"/>
  <c r="AX14" i="35"/>
  <c r="BB14" i="35"/>
  <c r="AZ14" i="35"/>
  <c r="BA14" i="35"/>
  <c r="Y14" i="35"/>
  <c r="X14" i="35"/>
  <c r="AY13" i="35"/>
  <c r="AX13" i="35"/>
  <c r="BB13" i="35"/>
  <c r="BA13" i="35"/>
  <c r="AZ13" i="35"/>
  <c r="Y13" i="35"/>
  <c r="X13" i="35"/>
  <c r="AY12" i="35"/>
  <c r="AX12" i="35"/>
  <c r="BB12" i="35"/>
  <c r="AZ12" i="35"/>
  <c r="BA12" i="35"/>
  <c r="Y12" i="35"/>
  <c r="X12" i="35"/>
  <c r="AY11" i="35"/>
  <c r="AX11" i="35"/>
  <c r="AW22" i="35"/>
  <c r="BB11" i="35"/>
  <c r="BA11" i="35"/>
  <c r="AZ11" i="35"/>
  <c r="Y11" i="35"/>
  <c r="X11" i="35"/>
  <c r="AY10" i="35"/>
  <c r="AX10" i="35"/>
  <c r="BB10" i="35"/>
  <c r="AZ10" i="35"/>
  <c r="BA10" i="35"/>
  <c r="Y10" i="35"/>
  <c r="X10" i="35"/>
  <c r="AY9" i="35"/>
  <c r="AX9" i="35"/>
  <c r="BB9" i="35"/>
  <c r="BA9" i="35"/>
  <c r="AZ9" i="35"/>
  <c r="Y9" i="35"/>
  <c r="X9" i="35"/>
  <c r="AY8" i="35"/>
  <c r="AX8" i="35"/>
  <c r="BB8" i="35"/>
  <c r="BA8" i="35"/>
  <c r="AZ8" i="35"/>
  <c r="Y8" i="35"/>
  <c r="X8" i="35"/>
  <c r="AF18" i="35"/>
  <c r="AE18" i="35"/>
  <c r="AF17" i="35"/>
  <c r="AE17" i="35"/>
  <c r="AF16" i="35"/>
  <c r="AE16" i="35"/>
  <c r="AF15" i="35"/>
  <c r="AE15" i="35"/>
  <c r="AF14" i="35"/>
  <c r="AE14" i="35"/>
  <c r="AF13" i="35"/>
  <c r="AE13" i="35"/>
  <c r="AF12" i="35"/>
  <c r="AE12" i="35"/>
  <c r="AF11" i="35"/>
  <c r="AE11" i="35"/>
  <c r="AF10" i="35"/>
  <c r="AE10" i="35"/>
  <c r="AF9" i="35"/>
  <c r="AE9" i="35"/>
  <c r="AF8" i="35"/>
  <c r="AE8" i="35"/>
  <c r="T6" i="39"/>
  <c r="S6" i="39"/>
  <c r="R6" i="39"/>
  <c r="Q6" i="39"/>
  <c r="P6" i="39"/>
  <c r="T10" i="39"/>
  <c r="S10" i="39"/>
  <c r="AA20" i="39"/>
  <c r="R10" i="39"/>
  <c r="Q10" i="39"/>
  <c r="P10" i="39"/>
  <c r="T9" i="39"/>
  <c r="S9" i="39"/>
  <c r="R9" i="39"/>
  <c r="Q9" i="39"/>
  <c r="P9" i="39"/>
  <c r="R7" i="39"/>
  <c r="Q7" i="39"/>
  <c r="P7" i="39"/>
  <c r="AA19" i="39"/>
  <c r="S7" i="39"/>
  <c r="T7" i="39"/>
  <c r="P8" i="39"/>
  <c r="T8" i="39"/>
  <c r="S8" i="39"/>
  <c r="R8" i="39"/>
  <c r="Q8" i="39"/>
  <c r="N86" i="33"/>
  <c r="O86" i="33"/>
  <c r="N84" i="33"/>
  <c r="O84" i="33"/>
  <c r="N82" i="33"/>
  <c r="O82" i="33"/>
  <c r="N80" i="33"/>
  <c r="O80" i="33"/>
  <c r="I33" i="35"/>
  <c r="H33" i="35"/>
  <c r="I30" i="35"/>
  <c r="H30" i="35"/>
  <c r="H34" i="35"/>
  <c r="I34" i="35"/>
  <c r="I36" i="35"/>
  <c r="H36" i="35"/>
  <c r="I31" i="35"/>
  <c r="H31" i="35"/>
  <c r="I39" i="35"/>
  <c r="H39" i="35"/>
  <c r="I38" i="35"/>
  <c r="H38" i="35"/>
  <c r="I35" i="35"/>
  <c r="H35" i="35"/>
  <c r="H32" i="35"/>
  <c r="I32" i="35"/>
  <c r="H40" i="35"/>
  <c r="I40" i="35"/>
  <c r="I37" i="35"/>
  <c r="H37" i="35"/>
  <c r="AQ9" i="35"/>
  <c r="AP9" i="35"/>
  <c r="AO9" i="35"/>
  <c r="AN9" i="35"/>
  <c r="AR9" i="35"/>
  <c r="AQ10" i="35"/>
  <c r="AP10" i="35"/>
  <c r="AO10" i="35"/>
  <c r="AN10" i="35"/>
  <c r="AR10" i="35"/>
  <c r="AQ11" i="35"/>
  <c r="AP11" i="35"/>
  <c r="AO11" i="35"/>
  <c r="AN11" i="35"/>
  <c r="AR11" i="35"/>
  <c r="AQ12" i="35"/>
  <c r="AP12" i="35"/>
  <c r="AO12" i="35"/>
  <c r="AN12" i="35"/>
  <c r="AR12" i="35"/>
  <c r="AQ13" i="35"/>
  <c r="AP13" i="35"/>
  <c r="AO13" i="35"/>
  <c r="AN13" i="35"/>
  <c r="AR13" i="35"/>
  <c r="AQ14" i="35"/>
  <c r="AP14" i="35"/>
  <c r="AO14" i="35"/>
  <c r="AN14" i="35"/>
  <c r="AR14" i="35"/>
  <c r="AQ15" i="35"/>
  <c r="AP15" i="35"/>
  <c r="AO15" i="35"/>
  <c r="AN15" i="35"/>
  <c r="AR15" i="35"/>
  <c r="AQ16" i="35"/>
  <c r="AP16" i="35"/>
  <c r="AO16" i="35"/>
  <c r="AN16" i="35"/>
  <c r="AR16" i="35"/>
  <c r="AQ17" i="35"/>
  <c r="AP17" i="35"/>
  <c r="AO17" i="35"/>
  <c r="AN17" i="35"/>
  <c r="AR17" i="35"/>
  <c r="AQ18" i="35"/>
  <c r="AP18" i="35"/>
  <c r="AO18" i="35"/>
  <c r="AN18" i="35"/>
  <c r="AR18" i="35"/>
  <c r="O20" i="33"/>
  <c r="N20" i="33"/>
  <c r="O12" i="33"/>
  <c r="N12" i="33"/>
  <c r="O98" i="33"/>
  <c r="N98" i="33"/>
  <c r="N15" i="33"/>
  <c r="O15" i="33"/>
  <c r="O105" i="33"/>
  <c r="N105" i="33"/>
  <c r="O97" i="33"/>
  <c r="N97" i="33"/>
  <c r="M109" i="33"/>
  <c r="O99" i="33"/>
  <c r="N99" i="33"/>
  <c r="O101" i="33"/>
  <c r="N101" i="33"/>
  <c r="O103" i="33"/>
  <c r="N103" i="33"/>
  <c r="N106" i="33"/>
  <c r="O106" i="33"/>
  <c r="O107" i="33"/>
  <c r="N107" i="33"/>
  <c r="O108" i="33"/>
  <c r="N108" i="33"/>
  <c r="N104" i="33"/>
  <c r="O104" i="33"/>
  <c r="O42" i="33"/>
  <c r="N42" i="33"/>
  <c r="O41" i="33"/>
  <c r="N41" i="33"/>
  <c r="O10" i="33"/>
  <c r="N10" i="33"/>
  <c r="O102" i="33"/>
  <c r="N102" i="33"/>
  <c r="O13" i="33"/>
  <c r="N13" i="33"/>
  <c r="O16" i="33"/>
  <c r="N16" i="33"/>
  <c r="O19" i="33"/>
  <c r="N19" i="33"/>
  <c r="O100" i="33"/>
  <c r="N100" i="33"/>
  <c r="O54" i="33"/>
  <c r="N54" i="33"/>
  <c r="O56" i="33"/>
  <c r="N56" i="33"/>
  <c r="O58" i="33"/>
  <c r="N58" i="33"/>
  <c r="O60" i="33"/>
  <c r="N60" i="33"/>
  <c r="O62" i="33"/>
  <c r="N62" i="33"/>
  <c r="O64" i="33"/>
  <c r="N64" i="33"/>
  <c r="O53" i="33"/>
  <c r="N53" i="33"/>
  <c r="O55" i="33"/>
  <c r="N55" i="33"/>
  <c r="O57" i="33"/>
  <c r="N57" i="33"/>
  <c r="O59" i="33"/>
  <c r="N59" i="33"/>
  <c r="O61" i="33"/>
  <c r="N61" i="33"/>
  <c r="O63" i="33"/>
  <c r="N63" i="33"/>
  <c r="O14" i="33"/>
  <c r="N14" i="33"/>
  <c r="O37" i="31"/>
  <c r="N37" i="31"/>
  <c r="O100" i="31"/>
  <c r="N100" i="31"/>
  <c r="O32" i="31"/>
  <c r="N32" i="31"/>
  <c r="O40" i="31"/>
  <c r="N40" i="31"/>
  <c r="O59" i="31"/>
  <c r="N59" i="31"/>
  <c r="O78" i="31"/>
  <c r="N78" i="31"/>
  <c r="O86" i="31"/>
  <c r="N86" i="31"/>
  <c r="O97" i="31"/>
  <c r="N97" i="31"/>
  <c r="O105" i="31"/>
  <c r="N105" i="31"/>
  <c r="O75" i="31"/>
  <c r="N75" i="31"/>
  <c r="O83" i="31"/>
  <c r="N83" i="31"/>
  <c r="O102" i="31"/>
  <c r="N102" i="31"/>
  <c r="O34" i="31"/>
  <c r="N34" i="31"/>
  <c r="O42" i="31"/>
  <c r="N42" i="31"/>
  <c r="O53" i="31"/>
  <c r="N53" i="31"/>
  <c r="O61" i="31"/>
  <c r="N61" i="31"/>
  <c r="O80" i="31"/>
  <c r="N80" i="31"/>
  <c r="O99" i="31"/>
  <c r="N99" i="31"/>
  <c r="O107" i="31"/>
  <c r="N107" i="31"/>
  <c r="N31" i="31"/>
  <c r="O31" i="31"/>
  <c r="O39" i="31"/>
  <c r="N39" i="31"/>
  <c r="O58" i="31"/>
  <c r="N58" i="31"/>
  <c r="O77" i="31"/>
  <c r="N77" i="31"/>
  <c r="O85" i="31"/>
  <c r="N85" i="31"/>
  <c r="O104" i="31"/>
  <c r="N104" i="31"/>
  <c r="O36" i="31"/>
  <c r="N36" i="31"/>
  <c r="O55" i="31"/>
  <c r="N55" i="31"/>
  <c r="O63" i="31"/>
  <c r="N63" i="31"/>
  <c r="O82" i="31"/>
  <c r="N82" i="31"/>
  <c r="O101" i="31"/>
  <c r="N101" i="31"/>
  <c r="N41" i="31"/>
  <c r="O41" i="31"/>
  <c r="N60" i="31"/>
  <c r="O60" i="31"/>
  <c r="N79" i="31"/>
  <c r="O79" i="31"/>
  <c r="N98" i="31"/>
  <c r="O98" i="31"/>
  <c r="N106" i="31"/>
  <c r="O106" i="31"/>
  <c r="O38" i="31"/>
  <c r="N38" i="31"/>
  <c r="O57" i="31"/>
  <c r="N57" i="31"/>
  <c r="O76" i="31"/>
  <c r="N76" i="31"/>
  <c r="O84" i="31"/>
  <c r="N84" i="31"/>
  <c r="O103" i="31"/>
  <c r="N103" i="31"/>
  <c r="N62" i="31"/>
  <c r="O62" i="31"/>
  <c r="O108" i="31"/>
  <c r="N108" i="31"/>
  <c r="O64" i="31"/>
  <c r="N64" i="31"/>
  <c r="N54" i="31"/>
  <c r="O54" i="31"/>
  <c r="O56" i="31"/>
  <c r="N56" i="31"/>
  <c r="O274" i="30"/>
  <c r="N274" i="30"/>
  <c r="O278" i="30"/>
  <c r="N278" i="30"/>
  <c r="O275" i="30"/>
  <c r="N275" i="30"/>
  <c r="O280" i="30"/>
  <c r="N280" i="30"/>
  <c r="N281" i="30"/>
  <c r="O281" i="30"/>
  <c r="O277" i="30"/>
  <c r="N277" i="30"/>
  <c r="N279" i="30"/>
  <c r="O279" i="30"/>
  <c r="O276" i="30"/>
  <c r="N276" i="30"/>
  <c r="O282" i="30"/>
  <c r="N282" i="30"/>
  <c r="O284" i="30"/>
  <c r="N284" i="30"/>
  <c r="O212" i="30"/>
  <c r="N212" i="30"/>
  <c r="O209" i="30"/>
  <c r="N209" i="30"/>
  <c r="O217" i="30"/>
  <c r="N217" i="30"/>
  <c r="N214" i="30"/>
  <c r="O214" i="30"/>
  <c r="O211" i="30"/>
  <c r="N211" i="30"/>
  <c r="N213" i="30"/>
  <c r="O213" i="30"/>
  <c r="O210" i="30"/>
  <c r="N210" i="30"/>
  <c r="O218" i="30"/>
  <c r="N218" i="30"/>
  <c r="O125" i="30"/>
  <c r="N125" i="30"/>
  <c r="O251" i="30"/>
  <c r="N251" i="30"/>
  <c r="O208" i="30"/>
  <c r="N208" i="30"/>
  <c r="O185" i="30"/>
  <c r="N185" i="30"/>
  <c r="O172" i="30"/>
  <c r="N172" i="30"/>
  <c r="N142" i="30"/>
  <c r="O142" i="30"/>
  <c r="N128" i="30"/>
  <c r="O128" i="30"/>
  <c r="N120" i="30"/>
  <c r="O120" i="30"/>
  <c r="O238" i="30"/>
  <c r="N238" i="30"/>
  <c r="O215" i="30"/>
  <c r="N215" i="30"/>
  <c r="O168" i="30"/>
  <c r="N168" i="30"/>
  <c r="N165" i="30"/>
  <c r="O165" i="30"/>
  <c r="O173" i="30"/>
  <c r="N173" i="30"/>
  <c r="N170" i="30"/>
  <c r="O170" i="30"/>
  <c r="O167" i="30"/>
  <c r="N167" i="30"/>
  <c r="N169" i="30"/>
  <c r="O169" i="30"/>
  <c r="O166" i="30"/>
  <c r="N166" i="30"/>
  <c r="O174" i="30"/>
  <c r="N174" i="30"/>
  <c r="O149" i="30"/>
  <c r="N149" i="30"/>
  <c r="O234" i="30"/>
  <c r="N234" i="30"/>
  <c r="O231" i="30"/>
  <c r="N231" i="30"/>
  <c r="O239" i="30"/>
  <c r="N239" i="30"/>
  <c r="N236" i="30"/>
  <c r="O236" i="30"/>
  <c r="O233" i="30"/>
  <c r="N233" i="30"/>
  <c r="N235" i="30"/>
  <c r="O235" i="30"/>
  <c r="O232" i="30"/>
  <c r="N232" i="30"/>
  <c r="O240" i="30"/>
  <c r="N240" i="30"/>
  <c r="O150" i="30"/>
  <c r="N150" i="30"/>
  <c r="O126" i="30"/>
  <c r="N126" i="30"/>
  <c r="O260" i="30"/>
  <c r="N260" i="30"/>
  <c r="O230" i="30"/>
  <c r="N230" i="30"/>
  <c r="O207" i="30"/>
  <c r="N207" i="30"/>
  <c r="O194" i="30"/>
  <c r="N194" i="30"/>
  <c r="N143" i="30"/>
  <c r="O143" i="30"/>
  <c r="N129" i="30"/>
  <c r="O129" i="30"/>
  <c r="N121" i="30"/>
  <c r="O121" i="30"/>
  <c r="O237" i="30"/>
  <c r="N237" i="30"/>
  <c r="O190" i="30"/>
  <c r="N190" i="30"/>
  <c r="O187" i="30"/>
  <c r="N187" i="30"/>
  <c r="O195" i="30"/>
  <c r="N195" i="30"/>
  <c r="N192" i="30"/>
  <c r="O192" i="30"/>
  <c r="O189" i="30"/>
  <c r="N189" i="30"/>
  <c r="N191" i="30"/>
  <c r="O191" i="30"/>
  <c r="O188" i="30"/>
  <c r="N188" i="30"/>
  <c r="O196" i="30"/>
  <c r="N196" i="30"/>
  <c r="O146" i="30"/>
  <c r="N146" i="30"/>
  <c r="O124" i="30"/>
  <c r="N124" i="30"/>
  <c r="O252" i="30"/>
  <c r="N252" i="30"/>
  <c r="O256" i="30"/>
  <c r="N256" i="30"/>
  <c r="O253" i="30"/>
  <c r="N253" i="30"/>
  <c r="O261" i="30"/>
  <c r="N261" i="30"/>
  <c r="N258" i="30"/>
  <c r="O258" i="30"/>
  <c r="O255" i="30"/>
  <c r="N255" i="30"/>
  <c r="N257" i="30"/>
  <c r="O257" i="30"/>
  <c r="O254" i="30"/>
  <c r="N254" i="30"/>
  <c r="O262" i="30"/>
  <c r="N262" i="30"/>
  <c r="O141" i="30"/>
  <c r="N141" i="30"/>
  <c r="N151" i="30"/>
  <c r="O151" i="30"/>
  <c r="N148" i="30"/>
  <c r="O148" i="30"/>
  <c r="N147" i="30"/>
  <c r="O147" i="30"/>
  <c r="O152" i="30"/>
  <c r="N152" i="30"/>
  <c r="O127" i="30"/>
  <c r="N127" i="30"/>
  <c r="O119" i="30"/>
  <c r="N119" i="30"/>
  <c r="O63" i="30"/>
  <c r="N63" i="30"/>
  <c r="O78" i="30"/>
  <c r="N78" i="30"/>
  <c r="O86" i="30"/>
  <c r="N86" i="30"/>
  <c r="O56" i="30"/>
  <c r="N56" i="30"/>
  <c r="O64" i="30"/>
  <c r="N64" i="30"/>
  <c r="O75" i="30"/>
  <c r="N75" i="30"/>
  <c r="O83" i="30"/>
  <c r="N83" i="30"/>
  <c r="N53" i="30"/>
  <c r="O53" i="30"/>
  <c r="N61" i="30"/>
  <c r="O61" i="30"/>
  <c r="N80" i="30"/>
  <c r="O80" i="30"/>
  <c r="O58" i="30"/>
  <c r="N58" i="30"/>
  <c r="O77" i="30"/>
  <c r="N77" i="30"/>
  <c r="O85" i="30"/>
  <c r="N85" i="30"/>
  <c r="N60" i="30"/>
  <c r="O60" i="30"/>
  <c r="N79" i="30"/>
  <c r="O79" i="30"/>
  <c r="O57" i="30"/>
  <c r="N57" i="30"/>
  <c r="O76" i="30"/>
  <c r="N76" i="30"/>
  <c r="O84" i="30"/>
  <c r="N84" i="30"/>
  <c r="M149" i="28"/>
  <c r="L149" i="28"/>
  <c r="K149" i="28"/>
  <c r="J149" i="28"/>
  <c r="I149" i="28"/>
  <c r="J124" i="28"/>
  <c r="I124" i="28"/>
  <c r="L124" i="28"/>
  <c r="M124" i="28"/>
  <c r="H132" i="28"/>
  <c r="K124" i="28"/>
  <c r="M88" i="28"/>
  <c r="L88" i="28"/>
  <c r="J88" i="28"/>
  <c r="I88" i="28"/>
  <c r="K88" i="28"/>
  <c r="J64" i="28"/>
  <c r="I64" i="28"/>
  <c r="L64" i="28"/>
  <c r="M64" i="28"/>
  <c r="K64" i="28"/>
  <c r="J46" i="28"/>
  <c r="I46" i="28"/>
  <c r="L46" i="28"/>
  <c r="M46" i="28"/>
  <c r="K46" i="28"/>
  <c r="J29" i="28"/>
  <c r="I29" i="28"/>
  <c r="L29" i="28"/>
  <c r="M29" i="28"/>
  <c r="K29" i="28"/>
  <c r="M13" i="28"/>
  <c r="L13" i="28"/>
  <c r="K13" i="28"/>
  <c r="J13" i="28"/>
  <c r="I13" i="28"/>
  <c r="M142" i="28"/>
  <c r="L142" i="28"/>
  <c r="K142" i="28"/>
  <c r="I142" i="28"/>
  <c r="J142" i="28"/>
  <c r="J115" i="28"/>
  <c r="I115" i="28"/>
  <c r="L115" i="28"/>
  <c r="K115" i="28"/>
  <c r="M115" i="28"/>
  <c r="L82" i="28"/>
  <c r="K82" i="28"/>
  <c r="I82" i="28"/>
  <c r="H90" i="28"/>
  <c r="J82" i="28"/>
  <c r="M82" i="28"/>
  <c r="M80" i="28"/>
  <c r="L80" i="28"/>
  <c r="J80" i="28"/>
  <c r="I80" i="28"/>
  <c r="K80" i="28"/>
  <c r="K60" i="28"/>
  <c r="J60" i="28"/>
  <c r="M60" i="28"/>
  <c r="I60" i="28"/>
  <c r="L60" i="28"/>
  <c r="K43" i="28"/>
  <c r="J43" i="28"/>
  <c r="M43" i="28"/>
  <c r="I43" i="28"/>
  <c r="L43" i="28"/>
  <c r="K26" i="28"/>
  <c r="J26" i="28"/>
  <c r="M26" i="28"/>
  <c r="I26" i="28"/>
  <c r="H34" i="28"/>
  <c r="L26" i="28"/>
  <c r="I10" i="28"/>
  <c r="M10" i="28"/>
  <c r="L10" i="28"/>
  <c r="K10" i="28"/>
  <c r="J10" i="28"/>
  <c r="M157" i="28"/>
  <c r="L157" i="28"/>
  <c r="K157" i="28"/>
  <c r="J157" i="28"/>
  <c r="I157" i="28"/>
  <c r="J107" i="28"/>
  <c r="I107" i="28"/>
  <c r="L107" i="28"/>
  <c r="M107" i="28"/>
  <c r="K107" i="28"/>
  <c r="L73" i="28"/>
  <c r="K73" i="28"/>
  <c r="I73" i="28"/>
  <c r="M73" i="28"/>
  <c r="J73" i="28"/>
  <c r="M71" i="28"/>
  <c r="L71" i="28"/>
  <c r="J71" i="28"/>
  <c r="I71" i="28"/>
  <c r="K71" i="28"/>
  <c r="M54" i="28"/>
  <c r="L54" i="28"/>
  <c r="I54" i="28"/>
  <c r="K54" i="28"/>
  <c r="J54" i="28"/>
  <c r="H62" i="28"/>
  <c r="M37" i="28"/>
  <c r="L37" i="28"/>
  <c r="I37" i="28"/>
  <c r="K37" i="28"/>
  <c r="J37" i="28"/>
  <c r="M19" i="28"/>
  <c r="L19" i="28"/>
  <c r="I19" i="28"/>
  <c r="K19" i="28"/>
  <c r="J19" i="28"/>
  <c r="M16" i="28"/>
  <c r="J16" i="28"/>
  <c r="L16" i="28"/>
  <c r="K16" i="28"/>
  <c r="I16" i="28"/>
  <c r="M25" i="28"/>
  <c r="J25" i="28"/>
  <c r="L25" i="28"/>
  <c r="K25" i="28"/>
  <c r="I25" i="28"/>
  <c r="M33" i="28"/>
  <c r="J33" i="28"/>
  <c r="L33" i="28"/>
  <c r="K33" i="28"/>
  <c r="I33" i="28"/>
  <c r="M42" i="28"/>
  <c r="J42" i="28"/>
  <c r="L42" i="28"/>
  <c r="K42" i="28"/>
  <c r="I42" i="28"/>
  <c r="M51" i="28"/>
  <c r="J51" i="28"/>
  <c r="L51" i="28"/>
  <c r="K51" i="28"/>
  <c r="I51" i="28"/>
  <c r="M59" i="28"/>
  <c r="J59" i="28"/>
  <c r="L59" i="28"/>
  <c r="K59" i="28"/>
  <c r="I59" i="28"/>
  <c r="M68" i="28"/>
  <c r="K68" i="28"/>
  <c r="J68" i="28"/>
  <c r="H76" i="28"/>
  <c r="L68" i="28"/>
  <c r="I68" i="28"/>
  <c r="M85" i="28"/>
  <c r="K85" i="28"/>
  <c r="J85" i="28"/>
  <c r="L85" i="28"/>
  <c r="I85" i="28"/>
  <c r="M94" i="28"/>
  <c r="K94" i="28"/>
  <c r="J94" i="28"/>
  <c r="L94" i="28"/>
  <c r="I94" i="28"/>
  <c r="M102" i="28"/>
  <c r="K102" i="28"/>
  <c r="J102" i="28"/>
  <c r="L102" i="28"/>
  <c r="I102" i="28"/>
  <c r="M111" i="28"/>
  <c r="K111" i="28"/>
  <c r="J111" i="28"/>
  <c r="L111" i="28"/>
  <c r="I111" i="28"/>
  <c r="M120" i="28"/>
  <c r="K120" i="28"/>
  <c r="J120" i="28"/>
  <c r="I120" i="28"/>
  <c r="L120" i="28"/>
  <c r="M128" i="28"/>
  <c r="K128" i="28"/>
  <c r="J128" i="28"/>
  <c r="L128" i="28"/>
  <c r="I128" i="28"/>
  <c r="M137" i="28"/>
  <c r="L137" i="28"/>
  <c r="K137" i="28"/>
  <c r="J137" i="28"/>
  <c r="I137" i="28"/>
  <c r="M145" i="28"/>
  <c r="L145" i="28"/>
  <c r="K145" i="28"/>
  <c r="J145" i="28"/>
  <c r="I145" i="28"/>
  <c r="M154" i="28"/>
  <c r="L154" i="28"/>
  <c r="K154" i="28"/>
  <c r="J154" i="28"/>
  <c r="I154" i="28"/>
  <c r="M14" i="28"/>
  <c r="L14" i="28"/>
  <c r="K14" i="28"/>
  <c r="J14" i="28"/>
  <c r="I14" i="28"/>
  <c r="L23" i="28"/>
  <c r="K23" i="28"/>
  <c r="J23" i="28"/>
  <c r="I23" i="28"/>
  <c r="M23" i="28"/>
  <c r="L31" i="28"/>
  <c r="K31" i="28"/>
  <c r="M31" i="28"/>
  <c r="J31" i="28"/>
  <c r="I31" i="28"/>
  <c r="L40" i="28"/>
  <c r="K40" i="28"/>
  <c r="H48" i="28"/>
  <c r="J40" i="28"/>
  <c r="I40" i="28"/>
  <c r="M40" i="28"/>
  <c r="L57" i="28"/>
  <c r="K57" i="28"/>
  <c r="J57" i="28"/>
  <c r="I57" i="28"/>
  <c r="M57" i="28"/>
  <c r="L66" i="28"/>
  <c r="K66" i="28"/>
  <c r="I66" i="28"/>
  <c r="M66" i="28"/>
  <c r="J66" i="28"/>
  <c r="L74" i="28"/>
  <c r="K74" i="28"/>
  <c r="I74" i="28"/>
  <c r="M74" i="28"/>
  <c r="J74" i="28"/>
  <c r="L83" i="28"/>
  <c r="K83" i="28"/>
  <c r="I83" i="28"/>
  <c r="M83" i="28"/>
  <c r="J83" i="28"/>
  <c r="L92" i="28"/>
  <c r="K92" i="28"/>
  <c r="I92" i="28"/>
  <c r="M92" i="28"/>
  <c r="J92" i="28"/>
  <c r="L100" i="28"/>
  <c r="K100" i="28"/>
  <c r="I100" i="28"/>
  <c r="M100" i="28"/>
  <c r="J100" i="28"/>
  <c r="L109" i="28"/>
  <c r="K109" i="28"/>
  <c r="I109" i="28"/>
  <c r="M109" i="28"/>
  <c r="J109" i="28"/>
  <c r="L117" i="28"/>
  <c r="K117" i="28"/>
  <c r="I117" i="28"/>
  <c r="J117" i="28"/>
  <c r="M117" i="28"/>
  <c r="L126" i="28"/>
  <c r="K126" i="28"/>
  <c r="I126" i="28"/>
  <c r="M126" i="28"/>
  <c r="J126" i="28"/>
  <c r="L135" i="28"/>
  <c r="K135" i="28"/>
  <c r="I135" i="28"/>
  <c r="M135" i="28"/>
  <c r="J135" i="28"/>
  <c r="L143" i="28"/>
  <c r="K143" i="28"/>
  <c r="J143" i="28"/>
  <c r="I143" i="28"/>
  <c r="M143" i="28"/>
  <c r="L152" i="28"/>
  <c r="K152" i="28"/>
  <c r="J152" i="28"/>
  <c r="I152" i="28"/>
  <c r="H160" i="28"/>
  <c r="M152" i="28"/>
  <c r="K69" i="28"/>
  <c r="J69" i="28"/>
  <c r="M69" i="28"/>
  <c r="L69" i="28"/>
  <c r="I69" i="28"/>
  <c r="K78" i="28"/>
  <c r="J78" i="28"/>
  <c r="M78" i="28"/>
  <c r="L78" i="28"/>
  <c r="I78" i="28"/>
  <c r="K86" i="28"/>
  <c r="J86" i="28"/>
  <c r="M86" i="28"/>
  <c r="I86" i="28"/>
  <c r="L86" i="28"/>
  <c r="K95" i="28"/>
  <c r="J95" i="28"/>
  <c r="M95" i="28"/>
  <c r="L95" i="28"/>
  <c r="I95" i="28"/>
  <c r="K103" i="28"/>
  <c r="J103" i="28"/>
  <c r="M103" i="28"/>
  <c r="L103" i="28"/>
  <c r="I103" i="28"/>
  <c r="K112" i="28"/>
  <c r="J112" i="28"/>
  <c r="M112" i="28"/>
  <c r="L112" i="28"/>
  <c r="I112" i="28"/>
  <c r="K121" i="28"/>
  <c r="J121" i="28"/>
  <c r="M121" i="28"/>
  <c r="L121" i="28"/>
  <c r="I121" i="28"/>
  <c r="K129" i="28"/>
  <c r="J129" i="28"/>
  <c r="M129" i="28"/>
  <c r="L129" i="28"/>
  <c r="I129" i="28"/>
  <c r="K138" i="28"/>
  <c r="J138" i="28"/>
  <c r="I138" i="28"/>
  <c r="H146" i="28"/>
  <c r="M138" i="28"/>
  <c r="L138" i="28"/>
  <c r="K155" i="28"/>
  <c r="J155" i="28"/>
  <c r="I155" i="28"/>
  <c r="M155" i="28"/>
  <c r="L155" i="28"/>
  <c r="J141" i="28"/>
  <c r="I141" i="28"/>
  <c r="L141" i="28"/>
  <c r="M141" i="28"/>
  <c r="K141" i="28"/>
  <c r="J150" i="28"/>
  <c r="I150" i="28"/>
  <c r="L150" i="28"/>
  <c r="M150" i="28"/>
  <c r="K150" i="28"/>
  <c r="J158" i="28"/>
  <c r="I158" i="28"/>
  <c r="L158" i="28"/>
  <c r="M158" i="28"/>
  <c r="K158" i="28"/>
  <c r="M15" i="28"/>
  <c r="L15" i="28"/>
  <c r="K15" i="28"/>
  <c r="J15" i="28"/>
  <c r="I15" i="28"/>
  <c r="I24" i="28"/>
  <c r="M24" i="28"/>
  <c r="K24" i="28"/>
  <c r="L24" i="28"/>
  <c r="J24" i="28"/>
  <c r="I32" i="28"/>
  <c r="M32" i="28"/>
  <c r="K32" i="28"/>
  <c r="L32" i="28"/>
  <c r="J32" i="28"/>
  <c r="I41" i="28"/>
  <c r="M41" i="28"/>
  <c r="K41" i="28"/>
  <c r="L41" i="28"/>
  <c r="J41" i="28"/>
  <c r="I50" i="28"/>
  <c r="M50" i="28"/>
  <c r="K50" i="28"/>
  <c r="L50" i="28"/>
  <c r="J50" i="28"/>
  <c r="I58" i="28"/>
  <c r="M58" i="28"/>
  <c r="K58" i="28"/>
  <c r="L58" i="28"/>
  <c r="J58" i="28"/>
  <c r="I67" i="28"/>
  <c r="M67" i="28"/>
  <c r="K67" i="28"/>
  <c r="L67" i="28"/>
  <c r="J67" i="28"/>
  <c r="I75" i="28"/>
  <c r="M75" i="28"/>
  <c r="K75" i="28"/>
  <c r="L75" i="28"/>
  <c r="J75" i="28"/>
  <c r="I84" i="28"/>
  <c r="M84" i="28"/>
  <c r="K84" i="28"/>
  <c r="J84" i="28"/>
  <c r="L84" i="28"/>
  <c r="I93" i="28"/>
  <c r="M93" i="28"/>
  <c r="K93" i="28"/>
  <c r="L93" i="28"/>
  <c r="J93" i="28"/>
  <c r="I101" i="28"/>
  <c r="M101" i="28"/>
  <c r="K101" i="28"/>
  <c r="L101" i="28"/>
  <c r="J101" i="28"/>
  <c r="I110" i="28"/>
  <c r="H118" i="28"/>
  <c r="M110" i="28"/>
  <c r="K110" i="28"/>
  <c r="L110" i="28"/>
  <c r="J110" i="28"/>
  <c r="I127" i="28"/>
  <c r="M127" i="28"/>
  <c r="K127" i="28"/>
  <c r="L127" i="28"/>
  <c r="J127" i="28"/>
  <c r="I136" i="28"/>
  <c r="M136" i="28"/>
  <c r="K136" i="28"/>
  <c r="L136" i="28"/>
  <c r="J136" i="28"/>
  <c r="I144" i="28"/>
  <c r="M144" i="28"/>
  <c r="K144" i="28"/>
  <c r="L144" i="28"/>
  <c r="J144" i="28"/>
  <c r="I153" i="28"/>
  <c r="M153" i="28"/>
  <c r="K153" i="28"/>
  <c r="L153" i="28"/>
  <c r="J153" i="28"/>
  <c r="L18" i="28"/>
  <c r="J18" i="28"/>
  <c r="M18" i="28"/>
  <c r="K18" i="28"/>
  <c r="I18" i="28"/>
  <c r="L27" i="28"/>
  <c r="J27" i="28"/>
  <c r="M27" i="28"/>
  <c r="K27" i="28"/>
  <c r="I27" i="28"/>
  <c r="L36" i="28"/>
  <c r="J36" i="28"/>
  <c r="M36" i="28"/>
  <c r="K36" i="28"/>
  <c r="I36" i="28"/>
  <c r="L44" i="28"/>
  <c r="J44" i="28"/>
  <c r="M44" i="28"/>
  <c r="K44" i="28"/>
  <c r="I44" i="28"/>
  <c r="L53" i="28"/>
  <c r="J53" i="28"/>
  <c r="M53" i="28"/>
  <c r="K53" i="28"/>
  <c r="I53" i="28"/>
  <c r="L61" i="28"/>
  <c r="J61" i="28"/>
  <c r="M61" i="28"/>
  <c r="K61" i="28"/>
  <c r="I61" i="28"/>
  <c r="M70" i="28"/>
  <c r="L70" i="28"/>
  <c r="J70" i="28"/>
  <c r="K70" i="28"/>
  <c r="I70" i="28"/>
  <c r="M79" i="28"/>
  <c r="L79" i="28"/>
  <c r="J79" i="28"/>
  <c r="K79" i="28"/>
  <c r="I79" i="28"/>
  <c r="M87" i="28"/>
  <c r="L87" i="28"/>
  <c r="J87" i="28"/>
  <c r="K87" i="28"/>
  <c r="I87" i="28"/>
  <c r="H104" i="28"/>
  <c r="M96" i="28"/>
  <c r="L96" i="28"/>
  <c r="J96" i="28"/>
  <c r="K96" i="28"/>
  <c r="I96" i="28"/>
  <c r="M113" i="28"/>
  <c r="L113" i="28"/>
  <c r="J113" i="28"/>
  <c r="K113" i="28"/>
  <c r="I113" i="28"/>
  <c r="M122" i="28"/>
  <c r="L122" i="28"/>
  <c r="J122" i="28"/>
  <c r="I122" i="28"/>
  <c r="K122" i="28"/>
  <c r="M130" i="28"/>
  <c r="L130" i="28"/>
  <c r="J130" i="28"/>
  <c r="K130" i="28"/>
  <c r="I130" i="28"/>
  <c r="M139" i="28"/>
  <c r="L139" i="28"/>
  <c r="J139" i="28"/>
  <c r="K139" i="28"/>
  <c r="I139" i="28"/>
  <c r="M148" i="28"/>
  <c r="L148" i="28"/>
  <c r="J148" i="28"/>
  <c r="K148" i="28"/>
  <c r="I148" i="28"/>
  <c r="M156" i="28"/>
  <c r="L156" i="28"/>
  <c r="J156" i="28"/>
  <c r="K156" i="28"/>
  <c r="I156" i="28"/>
  <c r="L134" i="28"/>
  <c r="K134" i="28"/>
  <c r="I134" i="28"/>
  <c r="M134" i="28"/>
  <c r="J134" i="28"/>
  <c r="M131" i="28"/>
  <c r="L131" i="28"/>
  <c r="J131" i="28"/>
  <c r="I131" i="28"/>
  <c r="K131" i="28"/>
  <c r="J98" i="28"/>
  <c r="I98" i="28"/>
  <c r="L98" i="28"/>
  <c r="M98" i="28"/>
  <c r="K98" i="28"/>
  <c r="L65" i="28"/>
  <c r="K65" i="28"/>
  <c r="I65" i="28"/>
  <c r="M65" i="28"/>
  <c r="J65" i="28"/>
  <c r="K47" i="28"/>
  <c r="I47" i="28"/>
  <c r="M47" i="28"/>
  <c r="L47" i="28"/>
  <c r="J47" i="28"/>
  <c r="K30" i="28"/>
  <c r="I30" i="28"/>
  <c r="M30" i="28"/>
  <c r="L30" i="28"/>
  <c r="J30" i="28"/>
  <c r="K12" i="28"/>
  <c r="J12" i="28"/>
  <c r="I12" i="28"/>
  <c r="H20" i="28"/>
  <c r="M12" i="28"/>
  <c r="L12" i="28"/>
  <c r="L125" i="28"/>
  <c r="K125" i="28"/>
  <c r="I125" i="28"/>
  <c r="M125" i="28"/>
  <c r="J125" i="28"/>
  <c r="M123" i="28"/>
  <c r="L123" i="28"/>
  <c r="J123" i="28"/>
  <c r="I123" i="28"/>
  <c r="K123" i="28"/>
  <c r="J89" i="28"/>
  <c r="I89" i="28"/>
  <c r="L89" i="28"/>
  <c r="M89" i="28"/>
  <c r="K89" i="28"/>
  <c r="J55" i="28"/>
  <c r="I55" i="28"/>
  <c r="L55" i="28"/>
  <c r="M55" i="28"/>
  <c r="K55" i="28"/>
  <c r="J38" i="28"/>
  <c r="I38" i="28"/>
  <c r="L38" i="28"/>
  <c r="M38" i="28"/>
  <c r="K38" i="28"/>
  <c r="M159" i="28"/>
  <c r="L159" i="28"/>
  <c r="K159" i="28"/>
  <c r="J159" i="28"/>
  <c r="I159" i="28"/>
  <c r="L116" i="28"/>
  <c r="K116" i="28"/>
  <c r="I116" i="28"/>
  <c r="M116" i="28"/>
  <c r="J116" i="28"/>
  <c r="M114" i="28"/>
  <c r="L114" i="28"/>
  <c r="J114" i="28"/>
  <c r="I114" i="28"/>
  <c r="K114" i="28"/>
  <c r="J81" i="28"/>
  <c r="I81" i="28"/>
  <c r="L81" i="28"/>
  <c r="M81" i="28"/>
  <c r="K81" i="28"/>
  <c r="K52" i="28"/>
  <c r="J52" i="28"/>
  <c r="M52" i="28"/>
  <c r="L52" i="28"/>
  <c r="I52" i="28"/>
  <c r="M140" i="28"/>
  <c r="L140" i="28"/>
  <c r="K140" i="28"/>
  <c r="J140" i="28"/>
  <c r="I140" i="28"/>
  <c r="L108" i="28"/>
  <c r="K108" i="28"/>
  <c r="I108" i="28"/>
  <c r="M108" i="28"/>
  <c r="J108" i="28"/>
  <c r="M106" i="28"/>
  <c r="L106" i="28"/>
  <c r="J106" i="28"/>
  <c r="I106" i="28"/>
  <c r="K106" i="28"/>
  <c r="AB10" i="22"/>
  <c r="AA10" i="22"/>
  <c r="Z10" i="22"/>
  <c r="Y10" i="22"/>
  <c r="X10" i="22"/>
  <c r="X19" i="22"/>
  <c r="AB19" i="22"/>
  <c r="AA19" i="22"/>
  <c r="Z19" i="22"/>
  <c r="Y19" i="22"/>
  <c r="X11" i="22"/>
  <c r="AB11" i="22"/>
  <c r="AA11" i="22"/>
  <c r="Z11" i="22"/>
  <c r="Y11" i="22"/>
  <c r="Y20" i="22"/>
  <c r="X20" i="22"/>
  <c r="AB20" i="22"/>
  <c r="Z20" i="22"/>
  <c r="AA20" i="22"/>
  <c r="Y12" i="22"/>
  <c r="X12" i="22"/>
  <c r="AB12" i="22"/>
  <c r="AA12" i="22"/>
  <c r="Z12" i="22"/>
  <c r="AA14" i="22"/>
  <c r="Z14" i="22"/>
  <c r="Y14" i="22"/>
  <c r="X14" i="22"/>
  <c r="AB14" i="22"/>
  <c r="J117" i="19"/>
  <c r="I117" i="19"/>
  <c r="H117" i="19"/>
  <c r="Y94" i="19"/>
  <c r="X94" i="19"/>
  <c r="W93" i="19"/>
  <c r="J83" i="19"/>
  <c r="I83" i="19"/>
  <c r="H83" i="19"/>
  <c r="G91" i="19"/>
  <c r="R71" i="19"/>
  <c r="Q71" i="19"/>
  <c r="P71" i="19"/>
  <c r="Y59" i="19"/>
  <c r="X59" i="19"/>
  <c r="J48" i="19"/>
  <c r="I48" i="19"/>
  <c r="H48" i="19"/>
  <c r="Q18" i="19"/>
  <c r="P18" i="19"/>
  <c r="R18" i="19"/>
  <c r="Y17" i="19"/>
  <c r="X17" i="19"/>
  <c r="I17" i="19"/>
  <c r="H17" i="19"/>
  <c r="J17" i="19"/>
  <c r="Y10" i="19"/>
  <c r="W9" i="19"/>
  <c r="X10" i="19"/>
  <c r="J26" i="19"/>
  <c r="I26" i="19"/>
  <c r="H26" i="19"/>
  <c r="J30" i="19"/>
  <c r="I30" i="19"/>
  <c r="H30" i="19"/>
  <c r="J39" i="19"/>
  <c r="I39" i="19"/>
  <c r="H39" i="19"/>
  <c r="J47" i="19"/>
  <c r="I47" i="19"/>
  <c r="H47" i="19"/>
  <c r="J56" i="19"/>
  <c r="I56" i="19"/>
  <c r="H56" i="19"/>
  <c r="J73" i="19"/>
  <c r="I73" i="19"/>
  <c r="H73" i="19"/>
  <c r="J82" i="19"/>
  <c r="I82" i="19"/>
  <c r="H82" i="19"/>
  <c r="J90" i="19"/>
  <c r="I90" i="19"/>
  <c r="H90" i="19"/>
  <c r="J99" i="19"/>
  <c r="I99" i="19"/>
  <c r="H99" i="19"/>
  <c r="J108" i="19"/>
  <c r="I108" i="19"/>
  <c r="H108" i="19"/>
  <c r="G107" i="19"/>
  <c r="J116" i="19"/>
  <c r="I116" i="19"/>
  <c r="H116" i="19"/>
  <c r="J125" i="19"/>
  <c r="G133" i="19"/>
  <c r="I125" i="19"/>
  <c r="H125" i="19"/>
  <c r="J38" i="19"/>
  <c r="I38" i="19"/>
  <c r="H38" i="19"/>
  <c r="G37" i="19"/>
  <c r="J46" i="19"/>
  <c r="I46" i="19"/>
  <c r="H46" i="19"/>
  <c r="J55" i="19"/>
  <c r="I55" i="19"/>
  <c r="H55" i="19"/>
  <c r="G63" i="19"/>
  <c r="J72" i="19"/>
  <c r="I72" i="19"/>
  <c r="H72" i="19"/>
  <c r="J81" i="19"/>
  <c r="I81" i="19"/>
  <c r="H81" i="19"/>
  <c r="J89" i="19"/>
  <c r="I89" i="19"/>
  <c r="H89" i="19"/>
  <c r="J98" i="19"/>
  <c r="I98" i="19"/>
  <c r="H98" i="19"/>
  <c r="J115" i="19"/>
  <c r="I115" i="19"/>
  <c r="H115" i="19"/>
  <c r="J124" i="19"/>
  <c r="I124" i="19"/>
  <c r="H124" i="19"/>
  <c r="J27" i="19"/>
  <c r="I27" i="19"/>
  <c r="G35" i="19"/>
  <c r="H27" i="19"/>
  <c r="J31" i="19"/>
  <c r="I31" i="19"/>
  <c r="H31" i="19"/>
  <c r="J45" i="19"/>
  <c r="I45" i="19"/>
  <c r="H45" i="19"/>
  <c r="J54" i="19"/>
  <c r="I54" i="19"/>
  <c r="H54" i="19"/>
  <c r="J62" i="19"/>
  <c r="I62" i="19"/>
  <c r="H62" i="19"/>
  <c r="J71" i="19"/>
  <c r="I71" i="19"/>
  <c r="H71" i="19"/>
  <c r="J80" i="19"/>
  <c r="I80" i="19"/>
  <c r="H80" i="19"/>
  <c r="G79" i="19"/>
  <c r="J88" i="19"/>
  <c r="I88" i="19"/>
  <c r="H88" i="19"/>
  <c r="J97" i="19"/>
  <c r="I97" i="19"/>
  <c r="H97" i="19"/>
  <c r="G105" i="19"/>
  <c r="J114" i="19"/>
  <c r="I114" i="19"/>
  <c r="H114" i="19"/>
  <c r="J123" i="19"/>
  <c r="I123" i="19"/>
  <c r="H123" i="19"/>
  <c r="J129" i="19"/>
  <c r="I129" i="19"/>
  <c r="H129" i="19"/>
  <c r="J131" i="19"/>
  <c r="I131" i="19"/>
  <c r="H131" i="19"/>
  <c r="J136" i="19"/>
  <c r="I136" i="19"/>
  <c r="H136" i="19"/>
  <c r="G135" i="19"/>
  <c r="J138" i="19"/>
  <c r="I138" i="19"/>
  <c r="H138" i="19"/>
  <c r="J140" i="19"/>
  <c r="I140" i="19"/>
  <c r="H140" i="19"/>
  <c r="J142" i="19"/>
  <c r="I142" i="19"/>
  <c r="H142" i="19"/>
  <c r="J144" i="19"/>
  <c r="I144" i="19"/>
  <c r="H144" i="19"/>
  <c r="J146" i="19"/>
  <c r="I146" i="19"/>
  <c r="H146" i="19"/>
  <c r="J151" i="19"/>
  <c r="I151" i="19"/>
  <c r="H151" i="19"/>
  <c r="J153" i="19"/>
  <c r="I153" i="19"/>
  <c r="H153" i="19"/>
  <c r="G161" i="19"/>
  <c r="J155" i="19"/>
  <c r="I155" i="19"/>
  <c r="H155" i="19"/>
  <c r="J157" i="19"/>
  <c r="I157" i="19"/>
  <c r="H157" i="19"/>
  <c r="J159" i="19"/>
  <c r="I159" i="19"/>
  <c r="H159" i="19"/>
  <c r="I19" i="19"/>
  <c r="H19" i="19"/>
  <c r="J19" i="19"/>
  <c r="I20" i="19"/>
  <c r="H20" i="19"/>
  <c r="J20" i="19"/>
  <c r="I24" i="19"/>
  <c r="H24" i="19"/>
  <c r="G23" i="19"/>
  <c r="J24" i="19"/>
  <c r="I44" i="19"/>
  <c r="H44" i="19"/>
  <c r="J44" i="19"/>
  <c r="I53" i="19"/>
  <c r="H53" i="19"/>
  <c r="J53" i="19"/>
  <c r="I61" i="19"/>
  <c r="H61" i="19"/>
  <c r="J61" i="19"/>
  <c r="I70" i="19"/>
  <c r="H70" i="19"/>
  <c r="J70" i="19"/>
  <c r="I87" i="19"/>
  <c r="H87" i="19"/>
  <c r="J87" i="19"/>
  <c r="I96" i="19"/>
  <c r="H96" i="19"/>
  <c r="J96" i="19"/>
  <c r="I104" i="19"/>
  <c r="H104" i="19"/>
  <c r="J104" i="19"/>
  <c r="I113" i="19"/>
  <c r="H113" i="19"/>
  <c r="J113" i="19"/>
  <c r="I122" i="19"/>
  <c r="H122" i="19"/>
  <c r="G121" i="19"/>
  <c r="J122" i="19"/>
  <c r="H28" i="19"/>
  <c r="J28" i="19"/>
  <c r="I28" i="19"/>
  <c r="H32" i="19"/>
  <c r="J32" i="19"/>
  <c r="I32" i="19"/>
  <c r="H34" i="19"/>
  <c r="J34" i="19"/>
  <c r="I34" i="19"/>
  <c r="H43" i="19"/>
  <c r="J43" i="19"/>
  <c r="I43" i="19"/>
  <c r="H52" i="19"/>
  <c r="G51" i="19"/>
  <c r="J52" i="19"/>
  <c r="I52" i="19"/>
  <c r="H60" i="19"/>
  <c r="J60" i="19"/>
  <c r="I60" i="19"/>
  <c r="H69" i="19"/>
  <c r="G77" i="19"/>
  <c r="J69" i="19"/>
  <c r="I69" i="19"/>
  <c r="H86" i="19"/>
  <c r="J86" i="19"/>
  <c r="I86" i="19"/>
  <c r="H95" i="19"/>
  <c r="J95" i="19"/>
  <c r="I95" i="19"/>
  <c r="H103" i="19"/>
  <c r="J103" i="19"/>
  <c r="I103" i="19"/>
  <c r="H112" i="19"/>
  <c r="J112" i="19"/>
  <c r="I112" i="19"/>
  <c r="J33" i="19"/>
  <c r="I33" i="19"/>
  <c r="H33" i="19"/>
  <c r="J42" i="19"/>
  <c r="I42" i="19"/>
  <c r="H42" i="19"/>
  <c r="J59" i="19"/>
  <c r="I59" i="19"/>
  <c r="H59" i="19"/>
  <c r="J68" i="19"/>
  <c r="I68" i="19"/>
  <c r="H68" i="19"/>
  <c r="J76" i="19"/>
  <c r="I76" i="19"/>
  <c r="H76" i="19"/>
  <c r="J85" i="19"/>
  <c r="I85" i="19"/>
  <c r="H85" i="19"/>
  <c r="J94" i="19"/>
  <c r="I94" i="19"/>
  <c r="H94" i="19"/>
  <c r="G93" i="19"/>
  <c r="J102" i="19"/>
  <c r="I102" i="19"/>
  <c r="H102" i="19"/>
  <c r="G119" i="19"/>
  <c r="J111" i="19"/>
  <c r="I111" i="19"/>
  <c r="H111" i="19"/>
  <c r="J128" i="19"/>
  <c r="I128" i="19"/>
  <c r="H128" i="19"/>
  <c r="R157" i="19"/>
  <c r="Q157" i="19"/>
  <c r="P157" i="19"/>
  <c r="Y154" i="19"/>
  <c r="X154" i="19"/>
  <c r="J152" i="19"/>
  <c r="I152" i="19"/>
  <c r="H152" i="19"/>
  <c r="Y145" i="19"/>
  <c r="X145" i="19"/>
  <c r="J143" i="19"/>
  <c r="I143" i="19"/>
  <c r="H143" i="19"/>
  <c r="R140" i="19"/>
  <c r="Q140" i="19"/>
  <c r="P140" i="19"/>
  <c r="Y137" i="19"/>
  <c r="X137" i="19"/>
  <c r="R131" i="19"/>
  <c r="Q131" i="19"/>
  <c r="P131" i="19"/>
  <c r="Y128" i="19"/>
  <c r="X128" i="19"/>
  <c r="R124" i="19"/>
  <c r="Q124" i="19"/>
  <c r="P124" i="19"/>
  <c r="Y112" i="19"/>
  <c r="X112" i="19"/>
  <c r="J101" i="19"/>
  <c r="I101" i="19"/>
  <c r="H101" i="19"/>
  <c r="R89" i="19"/>
  <c r="Q89" i="19"/>
  <c r="P89" i="19"/>
  <c r="J67" i="19"/>
  <c r="I67" i="19"/>
  <c r="H67" i="19"/>
  <c r="R55" i="19"/>
  <c r="Q55" i="19"/>
  <c r="P55" i="19"/>
  <c r="O63" i="19"/>
  <c r="Y43" i="19"/>
  <c r="X43" i="19"/>
  <c r="R30" i="19"/>
  <c r="Q30" i="19"/>
  <c r="P30" i="19"/>
  <c r="J25" i="19"/>
  <c r="I25" i="19"/>
  <c r="H25" i="19"/>
  <c r="I15" i="19"/>
  <c r="H15" i="19"/>
  <c r="J15" i="19"/>
  <c r="Y13" i="19"/>
  <c r="X13" i="19"/>
  <c r="W21" i="19"/>
  <c r="Q12" i="19"/>
  <c r="P12" i="19"/>
  <c r="R12" i="19"/>
  <c r="I11" i="19"/>
  <c r="H11" i="19"/>
  <c r="J11" i="19"/>
  <c r="R27" i="19"/>
  <c r="Q27" i="19"/>
  <c r="P27" i="19"/>
  <c r="O35" i="19"/>
  <c r="R31" i="19"/>
  <c r="Q31" i="19"/>
  <c r="P31" i="19"/>
  <c r="R44" i="19"/>
  <c r="Q44" i="19"/>
  <c r="P44" i="19"/>
  <c r="R53" i="19"/>
  <c r="Q53" i="19"/>
  <c r="P53" i="19"/>
  <c r="R61" i="19"/>
  <c r="Q61" i="19"/>
  <c r="P61" i="19"/>
  <c r="R70" i="19"/>
  <c r="Q70" i="19"/>
  <c r="P70" i="19"/>
  <c r="R87" i="19"/>
  <c r="Q87" i="19"/>
  <c r="P87" i="19"/>
  <c r="R96" i="19"/>
  <c r="Q96" i="19"/>
  <c r="P96" i="19"/>
  <c r="R104" i="19"/>
  <c r="Q104" i="19"/>
  <c r="P104" i="19"/>
  <c r="R113" i="19"/>
  <c r="Q113" i="19"/>
  <c r="P113" i="19"/>
  <c r="R122" i="19"/>
  <c r="Q122" i="19"/>
  <c r="P122" i="19"/>
  <c r="O121" i="19"/>
  <c r="R34" i="19"/>
  <c r="Q34" i="19"/>
  <c r="P34" i="19"/>
  <c r="R43" i="19"/>
  <c r="Q43" i="19"/>
  <c r="P43" i="19"/>
  <c r="R52" i="19"/>
  <c r="Q52" i="19"/>
  <c r="P52" i="19"/>
  <c r="O51" i="19"/>
  <c r="R60" i="19"/>
  <c r="Q60" i="19"/>
  <c r="P60" i="19"/>
  <c r="R69" i="19"/>
  <c r="Q69" i="19"/>
  <c r="P69" i="19"/>
  <c r="O77" i="19"/>
  <c r="R86" i="19"/>
  <c r="Q86" i="19"/>
  <c r="P86" i="19"/>
  <c r="R95" i="19"/>
  <c r="Q95" i="19"/>
  <c r="P95" i="19"/>
  <c r="R103" i="19"/>
  <c r="Q103" i="19"/>
  <c r="P103" i="19"/>
  <c r="R112" i="19"/>
  <c r="Q112" i="19"/>
  <c r="P112" i="19"/>
  <c r="R24" i="19"/>
  <c r="Q24" i="19"/>
  <c r="P24" i="19"/>
  <c r="O23" i="19"/>
  <c r="R28" i="19"/>
  <c r="Q28" i="19"/>
  <c r="P28" i="19"/>
  <c r="R32" i="19"/>
  <c r="Q32" i="19"/>
  <c r="P32" i="19"/>
  <c r="R33" i="19"/>
  <c r="Q33" i="19"/>
  <c r="P33" i="19"/>
  <c r="R42" i="19"/>
  <c r="Q42" i="19"/>
  <c r="P42" i="19"/>
  <c r="R59" i="19"/>
  <c r="Q59" i="19"/>
  <c r="P59" i="19"/>
  <c r="R68" i="19"/>
  <c r="Q68" i="19"/>
  <c r="P68" i="19"/>
  <c r="R76" i="19"/>
  <c r="Q76" i="19"/>
  <c r="P76" i="19"/>
  <c r="R85" i="19"/>
  <c r="Q85" i="19"/>
  <c r="P85" i="19"/>
  <c r="R94" i="19"/>
  <c r="Q94" i="19"/>
  <c r="P94" i="19"/>
  <c r="O93" i="19"/>
  <c r="R102" i="19"/>
  <c r="Q102" i="19"/>
  <c r="P102" i="19"/>
  <c r="R111" i="19"/>
  <c r="Q111" i="19"/>
  <c r="P111" i="19"/>
  <c r="O119" i="19"/>
  <c r="R128" i="19"/>
  <c r="Q128" i="19"/>
  <c r="P128" i="19"/>
  <c r="R130" i="19"/>
  <c r="Q130" i="19"/>
  <c r="P130" i="19"/>
  <c r="R132" i="19"/>
  <c r="Q132" i="19"/>
  <c r="P132" i="19"/>
  <c r="R137" i="19"/>
  <c r="Q137" i="19"/>
  <c r="P137" i="19"/>
  <c r="R139" i="19"/>
  <c r="Q139" i="19"/>
  <c r="P139" i="19"/>
  <c r="O147" i="19"/>
  <c r="R141" i="19"/>
  <c r="Q141" i="19"/>
  <c r="P141" i="19"/>
  <c r="R143" i="19"/>
  <c r="Q143" i="19"/>
  <c r="P143" i="19"/>
  <c r="R145" i="19"/>
  <c r="Q145" i="19"/>
  <c r="P145" i="19"/>
  <c r="R150" i="19"/>
  <c r="Q150" i="19"/>
  <c r="P150" i="19"/>
  <c r="O149" i="19"/>
  <c r="R152" i="19"/>
  <c r="Q152" i="19"/>
  <c r="P152" i="19"/>
  <c r="R154" i="19"/>
  <c r="Q154" i="19"/>
  <c r="P154" i="19"/>
  <c r="R156" i="19"/>
  <c r="Q156" i="19"/>
  <c r="P156" i="19"/>
  <c r="R158" i="19"/>
  <c r="Q158" i="19"/>
  <c r="P158" i="19"/>
  <c r="R160" i="19"/>
  <c r="Q160" i="19"/>
  <c r="P160" i="19"/>
  <c r="Q19" i="19"/>
  <c r="P19" i="19"/>
  <c r="R19" i="19"/>
  <c r="Q20" i="19"/>
  <c r="P20" i="19"/>
  <c r="R20" i="19"/>
  <c r="Q41" i="19"/>
  <c r="P41" i="19"/>
  <c r="O49" i="19"/>
  <c r="R41" i="19"/>
  <c r="Q58" i="19"/>
  <c r="P58" i="19"/>
  <c r="R58" i="19"/>
  <c r="Q67" i="19"/>
  <c r="P67" i="19"/>
  <c r="R67" i="19"/>
  <c r="Q75" i="19"/>
  <c r="P75" i="19"/>
  <c r="R75" i="19"/>
  <c r="Q84" i="19"/>
  <c r="P84" i="19"/>
  <c r="R84" i="19"/>
  <c r="Q101" i="19"/>
  <c r="P101" i="19"/>
  <c r="R101" i="19"/>
  <c r="Q110" i="19"/>
  <c r="P110" i="19"/>
  <c r="R110" i="19"/>
  <c r="Q118" i="19"/>
  <c r="P118" i="19"/>
  <c r="R118" i="19"/>
  <c r="Q127" i="19"/>
  <c r="P127" i="19"/>
  <c r="R127" i="19"/>
  <c r="P25" i="19"/>
  <c r="R25" i="19"/>
  <c r="Q25" i="19"/>
  <c r="P29" i="19"/>
  <c r="R29" i="19"/>
  <c r="Q29" i="19"/>
  <c r="P40" i="19"/>
  <c r="R40" i="19"/>
  <c r="Q40" i="19"/>
  <c r="P48" i="19"/>
  <c r="R48" i="19"/>
  <c r="Q48" i="19"/>
  <c r="P57" i="19"/>
  <c r="R57" i="19"/>
  <c r="Q57" i="19"/>
  <c r="P66" i="19"/>
  <c r="O65" i="19"/>
  <c r="R66" i="19"/>
  <c r="Q66" i="19"/>
  <c r="P74" i="19"/>
  <c r="R74" i="19"/>
  <c r="Q74" i="19"/>
  <c r="P83" i="19"/>
  <c r="O91" i="19"/>
  <c r="R83" i="19"/>
  <c r="Q83" i="19"/>
  <c r="P100" i="19"/>
  <c r="R100" i="19"/>
  <c r="Q100" i="19"/>
  <c r="P109" i="19"/>
  <c r="R109" i="19"/>
  <c r="Q109" i="19"/>
  <c r="P117" i="19"/>
  <c r="R117" i="19"/>
  <c r="Q117" i="19"/>
  <c r="P126" i="19"/>
  <c r="R126" i="19"/>
  <c r="Q126" i="19"/>
  <c r="R39" i="19"/>
  <c r="Q39" i="19"/>
  <c r="P39" i="19"/>
  <c r="R47" i="19"/>
  <c r="Q47" i="19"/>
  <c r="P47" i="19"/>
  <c r="R56" i="19"/>
  <c r="Q56" i="19"/>
  <c r="P56" i="19"/>
  <c r="R73" i="19"/>
  <c r="Q73" i="19"/>
  <c r="P73" i="19"/>
  <c r="R82" i="19"/>
  <c r="Q82" i="19"/>
  <c r="P82" i="19"/>
  <c r="R90" i="19"/>
  <c r="Q90" i="19"/>
  <c r="P90" i="19"/>
  <c r="R99" i="19"/>
  <c r="Q99" i="19"/>
  <c r="P99" i="19"/>
  <c r="R108" i="19"/>
  <c r="Q108" i="19"/>
  <c r="P108" i="19"/>
  <c r="O107" i="19"/>
  <c r="R116" i="19"/>
  <c r="Q116" i="19"/>
  <c r="P116" i="19"/>
  <c r="R125" i="19"/>
  <c r="O133" i="19"/>
  <c r="Q125" i="19"/>
  <c r="P125" i="19"/>
  <c r="F161" i="19"/>
  <c r="F149" i="19"/>
  <c r="F147" i="19"/>
  <c r="F135" i="19"/>
  <c r="F49" i="19"/>
  <c r="F119" i="19"/>
  <c r="F93" i="19"/>
  <c r="F77" i="19"/>
  <c r="F51" i="19"/>
  <c r="F121" i="19"/>
  <c r="F23" i="19"/>
  <c r="F105" i="19"/>
  <c r="F79" i="19"/>
  <c r="F35" i="19"/>
  <c r="F63" i="19"/>
  <c r="F37" i="19"/>
  <c r="F91" i="19"/>
  <c r="F107" i="19"/>
  <c r="E7" i="19"/>
  <c r="F65" i="19"/>
  <c r="H7" i="19"/>
  <c r="F133" i="19"/>
  <c r="F9" i="19"/>
  <c r="F21" i="19"/>
  <c r="Y102" i="19"/>
  <c r="X102" i="19"/>
  <c r="Y68" i="19"/>
  <c r="X68" i="19"/>
  <c r="Y33" i="19"/>
  <c r="X33" i="19"/>
  <c r="W23" i="19"/>
  <c r="Y24" i="19"/>
  <c r="X24" i="19"/>
  <c r="Y28" i="19"/>
  <c r="X28" i="19"/>
  <c r="Y32" i="19"/>
  <c r="X32" i="19"/>
  <c r="Y41" i="19"/>
  <c r="X41" i="19"/>
  <c r="W49" i="19"/>
  <c r="Y58" i="19"/>
  <c r="X58" i="19"/>
  <c r="Y67" i="19"/>
  <c r="X67" i="19"/>
  <c r="Y75" i="19"/>
  <c r="X75" i="19"/>
  <c r="Y84" i="19"/>
  <c r="X84" i="19"/>
  <c r="Y101" i="19"/>
  <c r="X101" i="19"/>
  <c r="Y110" i="19"/>
  <c r="X110" i="19"/>
  <c r="Y118" i="19"/>
  <c r="X118" i="19"/>
  <c r="Y127" i="19"/>
  <c r="X127" i="19"/>
  <c r="Y40" i="19"/>
  <c r="X40" i="19"/>
  <c r="Y48" i="19"/>
  <c r="X48" i="19"/>
  <c r="Y57" i="19"/>
  <c r="X57" i="19"/>
  <c r="Y66" i="19"/>
  <c r="X66" i="19"/>
  <c r="W65" i="19"/>
  <c r="Y74" i="19"/>
  <c r="X74" i="19"/>
  <c r="Y83" i="19"/>
  <c r="X83" i="19"/>
  <c r="W91" i="19"/>
  <c r="Y100" i="19"/>
  <c r="X100" i="19"/>
  <c r="Y109" i="19"/>
  <c r="X109" i="19"/>
  <c r="Y117" i="19"/>
  <c r="X117" i="19"/>
  <c r="Y126" i="19"/>
  <c r="X126" i="19"/>
  <c r="Y25" i="19"/>
  <c r="X25" i="19"/>
  <c r="Y29" i="19"/>
  <c r="X29" i="19"/>
  <c r="Y39" i="19"/>
  <c r="X39" i="19"/>
  <c r="Y47" i="19"/>
  <c r="X47" i="19"/>
  <c r="Y56" i="19"/>
  <c r="X56" i="19"/>
  <c r="Y73" i="19"/>
  <c r="X73" i="19"/>
  <c r="Y82" i="19"/>
  <c r="X82" i="19"/>
  <c r="Y90" i="19"/>
  <c r="X90" i="19"/>
  <c r="Y99" i="19"/>
  <c r="X99" i="19"/>
  <c r="Y108" i="19"/>
  <c r="X108" i="19"/>
  <c r="W107" i="19"/>
  <c r="Y116" i="19"/>
  <c r="X116" i="19"/>
  <c r="Y125" i="19"/>
  <c r="X125" i="19"/>
  <c r="W133" i="19"/>
  <c r="Y129" i="19"/>
  <c r="X129" i="19"/>
  <c r="Y131" i="19"/>
  <c r="X131" i="19"/>
  <c r="Y136" i="19"/>
  <c r="X136" i="19"/>
  <c r="W135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Y153" i="19"/>
  <c r="X153" i="19"/>
  <c r="W161" i="19"/>
  <c r="Y155" i="19"/>
  <c r="X155" i="19"/>
  <c r="Y157" i="19"/>
  <c r="X157" i="19"/>
  <c r="Y159" i="19"/>
  <c r="X159" i="19"/>
  <c r="Y19" i="19"/>
  <c r="X19" i="19"/>
  <c r="Y20" i="19"/>
  <c r="X20" i="19"/>
  <c r="Y38" i="19"/>
  <c r="X38" i="19"/>
  <c r="W37" i="19"/>
  <c r="Y46" i="19"/>
  <c r="X46" i="19"/>
  <c r="Y55" i="19"/>
  <c r="X55" i="19"/>
  <c r="W63" i="19"/>
  <c r="Y72" i="19"/>
  <c r="X72" i="19"/>
  <c r="Y81" i="19"/>
  <c r="X81" i="19"/>
  <c r="Y89" i="19"/>
  <c r="X89" i="19"/>
  <c r="Y98" i="19"/>
  <c r="X98" i="19"/>
  <c r="Y115" i="19"/>
  <c r="X115" i="19"/>
  <c r="Y124" i="19"/>
  <c r="X124" i="19"/>
  <c r="X26" i="19"/>
  <c r="Y26" i="19"/>
  <c r="X30" i="19"/>
  <c r="Y30" i="19"/>
  <c r="X45" i="19"/>
  <c r="Y45" i="19"/>
  <c r="X54" i="19"/>
  <c r="Y54" i="19"/>
  <c r="X62" i="19"/>
  <c r="Y62" i="19"/>
  <c r="X71" i="19"/>
  <c r="Y71" i="19"/>
  <c r="X80" i="19"/>
  <c r="W79" i="19"/>
  <c r="Y80" i="19"/>
  <c r="X88" i="19"/>
  <c r="Y88" i="19"/>
  <c r="X97" i="19"/>
  <c r="W105" i="19"/>
  <c r="Y97" i="19"/>
  <c r="X114" i="19"/>
  <c r="Y114" i="19"/>
  <c r="X123" i="19"/>
  <c r="Y123" i="19"/>
  <c r="Y44" i="19"/>
  <c r="X44" i="19"/>
  <c r="Y53" i="19"/>
  <c r="X53" i="19"/>
  <c r="Y61" i="19"/>
  <c r="X61" i="19"/>
  <c r="Y70" i="19"/>
  <c r="X70" i="19"/>
  <c r="Y87" i="19"/>
  <c r="X87" i="19"/>
  <c r="Y96" i="19"/>
  <c r="X96" i="19"/>
  <c r="Y104" i="19"/>
  <c r="X104" i="19"/>
  <c r="Y113" i="19"/>
  <c r="X113" i="19"/>
  <c r="W121" i="19"/>
  <c r="Y122" i="19"/>
  <c r="X122" i="19"/>
  <c r="J154" i="19"/>
  <c r="I154" i="19"/>
  <c r="H154" i="19"/>
  <c r="R151" i="19"/>
  <c r="Q151" i="19"/>
  <c r="P151" i="19"/>
  <c r="J145" i="19"/>
  <c r="I145" i="19"/>
  <c r="H145" i="19"/>
  <c r="R142" i="19"/>
  <c r="Q142" i="19"/>
  <c r="P142" i="19"/>
  <c r="Y139" i="19"/>
  <c r="X139" i="19"/>
  <c r="W147" i="19"/>
  <c r="J137" i="19"/>
  <c r="I137" i="19"/>
  <c r="H137" i="19"/>
  <c r="Y130" i="19"/>
  <c r="X130" i="19"/>
  <c r="J110" i="19"/>
  <c r="I110" i="19"/>
  <c r="H110" i="19"/>
  <c r="R98" i="19"/>
  <c r="Q98" i="19"/>
  <c r="P98" i="19"/>
  <c r="Y86" i="19"/>
  <c r="X86" i="19"/>
  <c r="J75" i="19"/>
  <c r="I75" i="19"/>
  <c r="H75" i="19"/>
  <c r="Y52" i="19"/>
  <c r="X52" i="19"/>
  <c r="W51" i="19"/>
  <c r="J41" i="19"/>
  <c r="I41" i="19"/>
  <c r="H41" i="19"/>
  <c r="G49" i="19"/>
  <c r="Y31" i="19"/>
  <c r="X31" i="19"/>
  <c r="R26" i="19"/>
  <c r="Q26" i="19"/>
  <c r="P26" i="19"/>
  <c r="Y12" i="19"/>
  <c r="X12" i="19"/>
  <c r="V161" i="19"/>
  <c r="V149" i="19"/>
  <c r="V147" i="19"/>
  <c r="V135" i="19"/>
  <c r="V77" i="19"/>
  <c r="V51" i="19"/>
  <c r="V35" i="19"/>
  <c r="V121" i="19"/>
  <c r="V105" i="19"/>
  <c r="V79" i="19"/>
  <c r="V63" i="19"/>
  <c r="V37" i="19"/>
  <c r="V133" i="19"/>
  <c r="V107" i="19"/>
  <c r="V91" i="19"/>
  <c r="V65" i="19"/>
  <c r="V49" i="19"/>
  <c r="V93" i="19"/>
  <c r="V9" i="19"/>
  <c r="V23" i="19"/>
  <c r="V21" i="19"/>
  <c r="U7" i="19"/>
  <c r="V119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23" i="19"/>
  <c r="M21" i="19"/>
  <c r="M9" i="19"/>
  <c r="L7" i="19"/>
  <c r="M35" i="19"/>
  <c r="R123" i="19"/>
  <c r="Q123" i="19"/>
  <c r="P123" i="19"/>
  <c r="Y111" i="19"/>
  <c r="X111" i="19"/>
  <c r="W119" i="19"/>
  <c r="J100" i="19"/>
  <c r="I100" i="19"/>
  <c r="H100" i="19"/>
  <c r="R88" i="19"/>
  <c r="Q88" i="19"/>
  <c r="P88" i="19"/>
  <c r="Y76" i="19"/>
  <c r="X76" i="19"/>
  <c r="J66" i="19"/>
  <c r="I66" i="19"/>
  <c r="H66" i="19"/>
  <c r="G65" i="19"/>
  <c r="Y42" i="19"/>
  <c r="X42" i="19"/>
  <c r="Y18" i="19"/>
  <c r="X18" i="19"/>
  <c r="Y158" i="19"/>
  <c r="X158" i="19"/>
  <c r="J156" i="19"/>
  <c r="I156" i="19"/>
  <c r="H156" i="19"/>
  <c r="R153" i="19"/>
  <c r="Q153" i="19"/>
  <c r="P153" i="19"/>
  <c r="O161" i="19"/>
  <c r="W149" i="19"/>
  <c r="Y150" i="19"/>
  <c r="X150" i="19"/>
  <c r="R144" i="19"/>
  <c r="Q144" i="19"/>
  <c r="P144" i="19"/>
  <c r="Y141" i="19"/>
  <c r="X141" i="19"/>
  <c r="J139" i="19"/>
  <c r="I139" i="19"/>
  <c r="H139" i="19"/>
  <c r="G147" i="19"/>
  <c r="O135" i="19"/>
  <c r="R136" i="19"/>
  <c r="Q136" i="19"/>
  <c r="P136" i="19"/>
  <c r="Y132" i="19"/>
  <c r="X132" i="19"/>
  <c r="J130" i="19"/>
  <c r="I130" i="19"/>
  <c r="H130" i="19"/>
  <c r="J118" i="19"/>
  <c r="I118" i="19"/>
  <c r="H118" i="19"/>
  <c r="Y95" i="19"/>
  <c r="X95" i="19"/>
  <c r="J84" i="19"/>
  <c r="I84" i="19"/>
  <c r="H84" i="19"/>
  <c r="R72" i="19"/>
  <c r="Q72" i="19"/>
  <c r="P72" i="19"/>
  <c r="Y60" i="19"/>
  <c r="X60" i="19"/>
  <c r="R38" i="19"/>
  <c r="Q38" i="19"/>
  <c r="O37" i="19"/>
  <c r="P38" i="19"/>
  <c r="W35" i="19"/>
  <c r="Y27" i="19"/>
  <c r="X27" i="19"/>
  <c r="Y16" i="19"/>
  <c r="X16" i="19"/>
  <c r="Y15" i="19"/>
  <c r="X15" i="19"/>
  <c r="Y11" i="19"/>
  <c r="X11" i="19"/>
  <c r="L154" i="17"/>
  <c r="K154" i="17"/>
  <c r="J154" i="17"/>
  <c r="M154" i="17"/>
  <c r="I154" i="17"/>
  <c r="J118" i="17"/>
  <c r="I118" i="17"/>
  <c r="M118" i="17"/>
  <c r="L118" i="17"/>
  <c r="K118" i="17"/>
  <c r="M114" i="17"/>
  <c r="K114" i="17"/>
  <c r="J114" i="17"/>
  <c r="I114" i="17"/>
  <c r="L114" i="17"/>
  <c r="L85" i="17"/>
  <c r="K85" i="17"/>
  <c r="J85" i="17"/>
  <c r="M85" i="17"/>
  <c r="I85" i="17"/>
  <c r="Z11" i="17"/>
  <c r="Y11" i="17"/>
  <c r="X11" i="17"/>
  <c r="W11" i="17"/>
  <c r="Z15" i="17"/>
  <c r="Y15" i="17"/>
  <c r="W15" i="17"/>
  <c r="X15" i="17"/>
  <c r="Z19" i="17"/>
  <c r="Y19" i="17"/>
  <c r="W19" i="17"/>
  <c r="X19" i="17"/>
  <c r="V21" i="17"/>
  <c r="Z13" i="17"/>
  <c r="Y13" i="17"/>
  <c r="X13" i="17"/>
  <c r="W13" i="17"/>
  <c r="Z17" i="17"/>
  <c r="Y17" i="17"/>
  <c r="X17" i="17"/>
  <c r="W17" i="17"/>
  <c r="AA15" i="16"/>
  <c r="Z15" i="16"/>
  <c r="Y15" i="16"/>
  <c r="X15" i="16"/>
  <c r="W15" i="16"/>
  <c r="AA11" i="16"/>
  <c r="Z11" i="16"/>
  <c r="Y11" i="16"/>
  <c r="W11" i="16"/>
  <c r="X11" i="16"/>
  <c r="L145" i="17"/>
  <c r="K145" i="17"/>
  <c r="J145" i="17"/>
  <c r="I145" i="17"/>
  <c r="M145" i="17"/>
  <c r="J110" i="17"/>
  <c r="I110" i="17"/>
  <c r="M110" i="17"/>
  <c r="K110" i="17"/>
  <c r="L110" i="17"/>
  <c r="L76" i="17"/>
  <c r="K76" i="17"/>
  <c r="J76" i="17"/>
  <c r="I76" i="17"/>
  <c r="M76" i="17"/>
  <c r="W10" i="17"/>
  <c r="Z10" i="17"/>
  <c r="V9" i="17"/>
  <c r="AA12" i="17" s="1"/>
  <c r="Y10" i="17"/>
  <c r="X10" i="17"/>
  <c r="M57" i="17"/>
  <c r="L57" i="17"/>
  <c r="J57" i="17"/>
  <c r="I57" i="17"/>
  <c r="K57" i="17"/>
  <c r="M66" i="17"/>
  <c r="H65" i="17"/>
  <c r="L66" i="17"/>
  <c r="J66" i="17"/>
  <c r="I66" i="17"/>
  <c r="K66" i="17"/>
  <c r="M74" i="17"/>
  <c r="L74" i="17"/>
  <c r="J74" i="17"/>
  <c r="I74" i="17"/>
  <c r="K74" i="17"/>
  <c r="M83" i="17"/>
  <c r="L83" i="17"/>
  <c r="J83" i="17"/>
  <c r="I83" i="17"/>
  <c r="H91" i="17"/>
  <c r="K83" i="17"/>
  <c r="M100" i="17"/>
  <c r="L100" i="17"/>
  <c r="J100" i="17"/>
  <c r="I100" i="17"/>
  <c r="K100" i="17"/>
  <c r="M109" i="17"/>
  <c r="L109" i="17"/>
  <c r="J109" i="17"/>
  <c r="I109" i="17"/>
  <c r="K109" i="17"/>
  <c r="M117" i="17"/>
  <c r="L117" i="17"/>
  <c r="J117" i="17"/>
  <c r="I117" i="17"/>
  <c r="K117" i="17"/>
  <c r="M126" i="17"/>
  <c r="L126" i="17"/>
  <c r="J126" i="17"/>
  <c r="I126" i="17"/>
  <c r="K126" i="17"/>
  <c r="M143" i="17"/>
  <c r="L143" i="17"/>
  <c r="J143" i="17"/>
  <c r="I143" i="17"/>
  <c r="K143" i="17"/>
  <c r="M152" i="17"/>
  <c r="L152" i="17"/>
  <c r="J152" i="17"/>
  <c r="I152" i="17"/>
  <c r="K152" i="17"/>
  <c r="M160" i="17"/>
  <c r="L160" i="17"/>
  <c r="J160" i="17"/>
  <c r="I160" i="17"/>
  <c r="K160" i="17"/>
  <c r="L52" i="17"/>
  <c r="K52" i="17"/>
  <c r="I52" i="17"/>
  <c r="H51" i="17"/>
  <c r="M52" i="17"/>
  <c r="J52" i="17"/>
  <c r="L60" i="17"/>
  <c r="K60" i="17"/>
  <c r="I60" i="17"/>
  <c r="M60" i="17"/>
  <c r="J60" i="17"/>
  <c r="L69" i="17"/>
  <c r="K69" i="17"/>
  <c r="I69" i="17"/>
  <c r="H77" i="17"/>
  <c r="M69" i="17"/>
  <c r="J69" i="17"/>
  <c r="L86" i="17"/>
  <c r="K86" i="17"/>
  <c r="I86" i="17"/>
  <c r="M86" i="17"/>
  <c r="J86" i="17"/>
  <c r="L95" i="17"/>
  <c r="K95" i="17"/>
  <c r="I95" i="17"/>
  <c r="M95" i="17"/>
  <c r="J95" i="17"/>
  <c r="L103" i="17"/>
  <c r="K103" i="17"/>
  <c r="I103" i="17"/>
  <c r="M103" i="17"/>
  <c r="J103" i="17"/>
  <c r="L112" i="17"/>
  <c r="K112" i="17"/>
  <c r="I112" i="17"/>
  <c r="J112" i="17"/>
  <c r="M112" i="17"/>
  <c r="L129" i="17"/>
  <c r="K129" i="17"/>
  <c r="I129" i="17"/>
  <c r="M129" i="17"/>
  <c r="J129" i="17"/>
  <c r="L138" i="17"/>
  <c r="K138" i="17"/>
  <c r="I138" i="17"/>
  <c r="M138" i="17"/>
  <c r="J138" i="17"/>
  <c r="L146" i="17"/>
  <c r="K146" i="17"/>
  <c r="I146" i="17"/>
  <c r="M146" i="17"/>
  <c r="J146" i="17"/>
  <c r="L155" i="17"/>
  <c r="K155" i="17"/>
  <c r="I155" i="17"/>
  <c r="M155" i="17"/>
  <c r="J155" i="17"/>
  <c r="K55" i="17"/>
  <c r="J55" i="17"/>
  <c r="H63" i="17"/>
  <c r="M55" i="17"/>
  <c r="L55" i="17"/>
  <c r="I55" i="17"/>
  <c r="K72" i="17"/>
  <c r="J72" i="17"/>
  <c r="L72" i="17"/>
  <c r="I72" i="17"/>
  <c r="M72" i="17"/>
  <c r="K81" i="17"/>
  <c r="J81" i="17"/>
  <c r="I81" i="17"/>
  <c r="L81" i="17"/>
  <c r="M81" i="17"/>
  <c r="K89" i="17"/>
  <c r="J89" i="17"/>
  <c r="M89" i="17"/>
  <c r="I89" i="17"/>
  <c r="L89" i="17"/>
  <c r="K98" i="17"/>
  <c r="J98" i="17"/>
  <c r="M98" i="17"/>
  <c r="L98" i="17"/>
  <c r="I98" i="17"/>
  <c r="K115" i="17"/>
  <c r="J115" i="17"/>
  <c r="M115" i="17"/>
  <c r="L115" i="17"/>
  <c r="I115" i="17"/>
  <c r="K124" i="17"/>
  <c r="J124" i="17"/>
  <c r="M124" i="17"/>
  <c r="L124" i="17"/>
  <c r="I124" i="17"/>
  <c r="K132" i="17"/>
  <c r="J132" i="17"/>
  <c r="M132" i="17"/>
  <c r="L132" i="17"/>
  <c r="I132" i="17"/>
  <c r="K141" i="17"/>
  <c r="J141" i="17"/>
  <c r="L141" i="17"/>
  <c r="I141" i="17"/>
  <c r="M141" i="17"/>
  <c r="K150" i="17"/>
  <c r="J150" i="17"/>
  <c r="I150" i="17"/>
  <c r="H149" i="17"/>
  <c r="L150" i="17"/>
  <c r="M150" i="17"/>
  <c r="K158" i="17"/>
  <c r="J158" i="17"/>
  <c r="M158" i="17"/>
  <c r="I158" i="17"/>
  <c r="L158" i="17"/>
  <c r="I53" i="17"/>
  <c r="M53" i="17"/>
  <c r="L53" i="17"/>
  <c r="K53" i="17"/>
  <c r="J53" i="17"/>
  <c r="I61" i="17"/>
  <c r="M61" i="17"/>
  <c r="L61" i="17"/>
  <c r="K61" i="17"/>
  <c r="J61" i="17"/>
  <c r="I70" i="17"/>
  <c r="M70" i="17"/>
  <c r="L70" i="17"/>
  <c r="K70" i="17"/>
  <c r="J70" i="17"/>
  <c r="I87" i="17"/>
  <c r="M87" i="17"/>
  <c r="L87" i="17"/>
  <c r="K87" i="17"/>
  <c r="J87" i="17"/>
  <c r="I96" i="17"/>
  <c r="M96" i="17"/>
  <c r="L96" i="17"/>
  <c r="K96" i="17"/>
  <c r="J96" i="17"/>
  <c r="I104" i="17"/>
  <c r="M104" i="17"/>
  <c r="L104" i="17"/>
  <c r="K104" i="17"/>
  <c r="J104" i="17"/>
  <c r="I113" i="17"/>
  <c r="M113" i="17"/>
  <c r="L113" i="17"/>
  <c r="K113" i="17"/>
  <c r="J113" i="17"/>
  <c r="I122" i="17"/>
  <c r="M122" i="17"/>
  <c r="H121" i="17"/>
  <c r="L122" i="17"/>
  <c r="K122" i="17"/>
  <c r="J122" i="17"/>
  <c r="I130" i="17"/>
  <c r="M130" i="17"/>
  <c r="L130" i="17"/>
  <c r="K130" i="17"/>
  <c r="J130" i="17"/>
  <c r="I139" i="17"/>
  <c r="H147" i="17"/>
  <c r="M139" i="17"/>
  <c r="L139" i="17"/>
  <c r="K139" i="17"/>
  <c r="J139" i="17"/>
  <c r="I156" i="17"/>
  <c r="M156" i="17"/>
  <c r="L156" i="17"/>
  <c r="J156" i="17"/>
  <c r="K156" i="17"/>
  <c r="M56" i="17"/>
  <c r="L56" i="17"/>
  <c r="K56" i="17"/>
  <c r="I56" i="17"/>
  <c r="J56" i="17"/>
  <c r="M73" i="17"/>
  <c r="L73" i="17"/>
  <c r="K73" i="17"/>
  <c r="J73" i="17"/>
  <c r="I73" i="17"/>
  <c r="M82" i="17"/>
  <c r="L82" i="17"/>
  <c r="K82" i="17"/>
  <c r="J82" i="17"/>
  <c r="I82" i="17"/>
  <c r="M90" i="17"/>
  <c r="L90" i="17"/>
  <c r="K90" i="17"/>
  <c r="J90" i="17"/>
  <c r="I90" i="17"/>
  <c r="M99" i="17"/>
  <c r="L99" i="17"/>
  <c r="K99" i="17"/>
  <c r="J99" i="17"/>
  <c r="I99" i="17"/>
  <c r="M108" i="17"/>
  <c r="H107" i="17"/>
  <c r="L108" i="17"/>
  <c r="K108" i="17"/>
  <c r="J108" i="17"/>
  <c r="I108" i="17"/>
  <c r="M116" i="17"/>
  <c r="L116" i="17"/>
  <c r="K116" i="17"/>
  <c r="I116" i="17"/>
  <c r="J116" i="17"/>
  <c r="H133" i="17"/>
  <c r="M125" i="17"/>
  <c r="L125" i="17"/>
  <c r="K125" i="17"/>
  <c r="I125" i="17"/>
  <c r="J125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W17" i="15"/>
  <c r="AA17" i="15"/>
  <c r="Z17" i="15"/>
  <c r="X17" i="15"/>
  <c r="Y17" i="15"/>
  <c r="W13" i="15"/>
  <c r="V21" i="15"/>
  <c r="AA13" i="15"/>
  <c r="Z13" i="15"/>
  <c r="Y13" i="15"/>
  <c r="X13" i="15"/>
  <c r="W9" i="15"/>
  <c r="AA9" i="15"/>
  <c r="Z9" i="15"/>
  <c r="Y9" i="15"/>
  <c r="X9" i="15"/>
  <c r="J101" i="17"/>
  <c r="I101" i="17"/>
  <c r="M101" i="17"/>
  <c r="L101" i="17"/>
  <c r="K101" i="17"/>
  <c r="M97" i="17"/>
  <c r="K97" i="17"/>
  <c r="J97" i="17"/>
  <c r="I97" i="17"/>
  <c r="H105" i="17"/>
  <c r="L97" i="17"/>
  <c r="L68" i="17"/>
  <c r="K68" i="17"/>
  <c r="J68" i="17"/>
  <c r="M68" i="17"/>
  <c r="I68" i="17"/>
  <c r="X20" i="16"/>
  <c r="W20" i="16"/>
  <c r="AA20" i="16"/>
  <c r="Y20" i="16"/>
  <c r="Z20" i="16"/>
  <c r="X16" i="16"/>
  <c r="W16" i="16"/>
  <c r="AA16" i="16"/>
  <c r="Z16" i="16"/>
  <c r="Y16" i="16"/>
  <c r="X12" i="16"/>
  <c r="W12" i="16"/>
  <c r="AA12" i="16"/>
  <c r="Y12" i="16"/>
  <c r="Z12" i="16"/>
  <c r="M157" i="17"/>
  <c r="K157" i="17"/>
  <c r="J157" i="17"/>
  <c r="I157" i="17"/>
  <c r="L157" i="17"/>
  <c r="L128" i="17"/>
  <c r="K128" i="17"/>
  <c r="J128" i="17"/>
  <c r="M128" i="17"/>
  <c r="I128" i="17"/>
  <c r="M88" i="17"/>
  <c r="K88" i="17"/>
  <c r="J88" i="17"/>
  <c r="I88" i="17"/>
  <c r="L88" i="17"/>
  <c r="L59" i="17"/>
  <c r="K59" i="17"/>
  <c r="J59" i="17"/>
  <c r="M59" i="17"/>
  <c r="I59" i="17"/>
  <c r="AA20" i="17"/>
  <c r="Y20" i="17"/>
  <c r="X20" i="17"/>
  <c r="W20" i="17"/>
  <c r="Z20" i="17"/>
  <c r="J153" i="17"/>
  <c r="I153" i="17"/>
  <c r="M153" i="17"/>
  <c r="L153" i="17"/>
  <c r="H161" i="17"/>
  <c r="K153" i="17"/>
  <c r="J84" i="17"/>
  <c r="I84" i="17"/>
  <c r="M84" i="17"/>
  <c r="L84" i="17"/>
  <c r="K84" i="17"/>
  <c r="M80" i="17"/>
  <c r="H79" i="17"/>
  <c r="K80" i="17"/>
  <c r="J80" i="17"/>
  <c r="I80" i="17"/>
  <c r="L80" i="17"/>
  <c r="X18" i="17"/>
  <c r="W18" i="17"/>
  <c r="AA18" i="17"/>
  <c r="Z18" i="17"/>
  <c r="Y18" i="17"/>
  <c r="AA16" i="17"/>
  <c r="Y16" i="17"/>
  <c r="X16" i="17"/>
  <c r="W16" i="17"/>
  <c r="Z16" i="17"/>
  <c r="Z17" i="16"/>
  <c r="Y17" i="16"/>
  <c r="X17" i="16"/>
  <c r="W17" i="16"/>
  <c r="AA17" i="16"/>
  <c r="Z13" i="16"/>
  <c r="Y13" i="16"/>
  <c r="X13" i="16"/>
  <c r="W13" i="16"/>
  <c r="V21" i="16"/>
  <c r="AA13" i="16"/>
  <c r="J144" i="17"/>
  <c r="I144" i="17"/>
  <c r="M144" i="17"/>
  <c r="L144" i="17"/>
  <c r="K144" i="17"/>
  <c r="M140" i="17"/>
  <c r="K140" i="17"/>
  <c r="J140" i="17"/>
  <c r="I140" i="17"/>
  <c r="L140" i="17"/>
  <c r="L111" i="17"/>
  <c r="K111" i="17"/>
  <c r="J111" i="17"/>
  <c r="M111" i="17"/>
  <c r="H119" i="17"/>
  <c r="I111" i="17"/>
  <c r="J75" i="17"/>
  <c r="I75" i="17"/>
  <c r="M75" i="17"/>
  <c r="L75" i="17"/>
  <c r="K75" i="17"/>
  <c r="M71" i="17"/>
  <c r="K71" i="17"/>
  <c r="J71" i="17"/>
  <c r="I71" i="17"/>
  <c r="L71" i="17"/>
  <c r="X14" i="17"/>
  <c r="W14" i="17"/>
  <c r="AA14" i="17"/>
  <c r="Z14" i="17"/>
  <c r="Y14" i="17"/>
  <c r="AA19" i="15"/>
  <c r="Z19" i="15"/>
  <c r="Y19" i="15"/>
  <c r="W19" i="15"/>
  <c r="X19" i="15"/>
  <c r="AA15" i="15"/>
  <c r="Z15" i="15"/>
  <c r="Y15" i="15"/>
  <c r="W15" i="15"/>
  <c r="X15" i="15"/>
  <c r="AA11" i="15"/>
  <c r="Z11" i="15"/>
  <c r="Y11" i="15"/>
  <c r="W11" i="15"/>
  <c r="X11" i="15"/>
  <c r="U19" i="14"/>
  <c r="T19" i="14"/>
  <c r="V19" i="14"/>
  <c r="U11" i="14"/>
  <c r="T11" i="14"/>
  <c r="V11" i="14"/>
  <c r="T18" i="14"/>
  <c r="V18" i="14"/>
  <c r="U18" i="14"/>
  <c r="V16" i="14"/>
  <c r="U16" i="14"/>
  <c r="T16" i="14"/>
  <c r="V15" i="14"/>
  <c r="T15" i="14"/>
  <c r="S23" i="14"/>
  <c r="U15" i="14"/>
  <c r="V21" i="14"/>
  <c r="U21" i="14"/>
  <c r="T21" i="14"/>
  <c r="V13" i="14"/>
  <c r="U13" i="14"/>
  <c r="T13" i="14"/>
  <c r="V20" i="14"/>
  <c r="T20" i="14"/>
  <c r="U20" i="14"/>
  <c r="J159" i="13"/>
  <c r="I159" i="13"/>
  <c r="L159" i="13"/>
  <c r="K159" i="13"/>
  <c r="M159" i="13"/>
  <c r="L126" i="13"/>
  <c r="K126" i="13"/>
  <c r="I126" i="13"/>
  <c r="M126" i="13"/>
  <c r="J126" i="13"/>
  <c r="M124" i="13"/>
  <c r="L124" i="13"/>
  <c r="J124" i="13"/>
  <c r="I124" i="13"/>
  <c r="H132" i="13"/>
  <c r="K124" i="13"/>
  <c r="M107" i="13"/>
  <c r="L107" i="13"/>
  <c r="J107" i="13"/>
  <c r="I107" i="13"/>
  <c r="K107" i="13"/>
  <c r="M98" i="13"/>
  <c r="L98" i="13"/>
  <c r="J98" i="13"/>
  <c r="I98" i="13"/>
  <c r="K98" i="13"/>
  <c r="M89" i="13"/>
  <c r="L89" i="13"/>
  <c r="J89" i="13"/>
  <c r="I89" i="13"/>
  <c r="K89" i="13"/>
  <c r="M81" i="13"/>
  <c r="L81" i="13"/>
  <c r="J81" i="13"/>
  <c r="I81" i="13"/>
  <c r="K81" i="13"/>
  <c r="M72" i="13"/>
  <c r="L72" i="13"/>
  <c r="J72" i="13"/>
  <c r="I72" i="13"/>
  <c r="K72" i="13"/>
  <c r="M64" i="13"/>
  <c r="L64" i="13"/>
  <c r="J64" i="13"/>
  <c r="I64" i="13"/>
  <c r="K64" i="13"/>
  <c r="M55" i="13"/>
  <c r="L55" i="13"/>
  <c r="J55" i="13"/>
  <c r="I55" i="13"/>
  <c r="K55" i="13"/>
  <c r="M46" i="13"/>
  <c r="L46" i="13"/>
  <c r="J46" i="13"/>
  <c r="I46" i="13"/>
  <c r="K46" i="13"/>
  <c r="M38" i="13"/>
  <c r="L38" i="13"/>
  <c r="J38" i="13"/>
  <c r="I38" i="13"/>
  <c r="K38" i="13"/>
  <c r="M29" i="13"/>
  <c r="L29" i="13"/>
  <c r="J29" i="13"/>
  <c r="I29" i="13"/>
  <c r="K29" i="13"/>
  <c r="V20" i="13"/>
  <c r="AA12" i="13"/>
  <c r="Z12" i="13"/>
  <c r="X12" i="13"/>
  <c r="W12" i="13"/>
  <c r="Y12" i="13"/>
  <c r="AA8" i="13"/>
  <c r="Z8" i="13"/>
  <c r="X8" i="13"/>
  <c r="W8" i="13"/>
  <c r="Y8" i="13"/>
  <c r="X50" i="12"/>
  <c r="V50" i="12"/>
  <c r="U50" i="12"/>
  <c r="N48" i="12"/>
  <c r="M48" i="12"/>
  <c r="L48" i="12"/>
  <c r="J48" i="12"/>
  <c r="I48" i="12"/>
  <c r="K48" i="12"/>
  <c r="X46" i="12"/>
  <c r="V46" i="12"/>
  <c r="U46" i="12"/>
  <c r="N44" i="12"/>
  <c r="M44" i="12"/>
  <c r="L44" i="12"/>
  <c r="J44" i="12"/>
  <c r="I44" i="12"/>
  <c r="K44" i="12"/>
  <c r="X42" i="12"/>
  <c r="V42" i="12"/>
  <c r="U42" i="12"/>
  <c r="N40" i="12"/>
  <c r="M40" i="12"/>
  <c r="L40" i="12"/>
  <c r="J40" i="12"/>
  <c r="I40" i="12"/>
  <c r="K40" i="12"/>
  <c r="X38" i="12"/>
  <c r="V38" i="12"/>
  <c r="U38" i="12"/>
  <c r="N36" i="12"/>
  <c r="M36" i="12"/>
  <c r="L36" i="12"/>
  <c r="J36" i="12"/>
  <c r="I36" i="12"/>
  <c r="K36" i="12"/>
  <c r="X34" i="12"/>
  <c r="V34" i="12"/>
  <c r="U34" i="12"/>
  <c r="N32" i="12"/>
  <c r="M32" i="12"/>
  <c r="L32" i="12"/>
  <c r="J32" i="12"/>
  <c r="I32" i="12"/>
  <c r="K32" i="12"/>
  <c r="X30" i="12"/>
  <c r="V30" i="12"/>
  <c r="U30" i="12"/>
  <c r="N28" i="12"/>
  <c r="M28" i="12"/>
  <c r="L28" i="12"/>
  <c r="J28" i="12"/>
  <c r="I28" i="12"/>
  <c r="K28" i="12"/>
  <c r="X26" i="12"/>
  <c r="V26" i="12"/>
  <c r="U26" i="12"/>
  <c r="N24" i="12"/>
  <c r="M24" i="12"/>
  <c r="L24" i="12"/>
  <c r="J24" i="12"/>
  <c r="I24" i="12"/>
  <c r="K24" i="12"/>
  <c r="X22" i="12"/>
  <c r="V22" i="12"/>
  <c r="U22" i="12"/>
  <c r="N20" i="12"/>
  <c r="M20" i="12"/>
  <c r="L20" i="12"/>
  <c r="J20" i="12"/>
  <c r="I20" i="12"/>
  <c r="K20" i="12"/>
  <c r="X18" i="12"/>
  <c r="V18" i="12"/>
  <c r="U18" i="12"/>
  <c r="N16" i="12"/>
  <c r="M16" i="12"/>
  <c r="L16" i="12"/>
  <c r="J16" i="12"/>
  <c r="I16" i="12"/>
  <c r="K16" i="12"/>
  <c r="X13" i="12"/>
  <c r="V13" i="12"/>
  <c r="U13" i="12"/>
  <c r="M150" i="13"/>
  <c r="L150" i="13"/>
  <c r="J150" i="13"/>
  <c r="I150" i="13"/>
  <c r="K150" i="13"/>
  <c r="L117" i="13"/>
  <c r="K117" i="13"/>
  <c r="I117" i="13"/>
  <c r="J117" i="13"/>
  <c r="M117" i="13"/>
  <c r="M115" i="13"/>
  <c r="L115" i="13"/>
  <c r="J115" i="13"/>
  <c r="I115" i="13"/>
  <c r="K115" i="13"/>
  <c r="I103" i="13"/>
  <c r="M103" i="13"/>
  <c r="K103" i="13"/>
  <c r="J103" i="13"/>
  <c r="L103" i="13"/>
  <c r="I95" i="13"/>
  <c r="M95" i="13"/>
  <c r="K95" i="13"/>
  <c r="J95" i="13"/>
  <c r="L95" i="13"/>
  <c r="I86" i="13"/>
  <c r="M86" i="13"/>
  <c r="K86" i="13"/>
  <c r="J86" i="13"/>
  <c r="L86" i="13"/>
  <c r="I78" i="13"/>
  <c r="M78" i="13"/>
  <c r="K78" i="13"/>
  <c r="J78" i="13"/>
  <c r="L78" i="13"/>
  <c r="I69" i="13"/>
  <c r="M69" i="13"/>
  <c r="K69" i="13"/>
  <c r="J69" i="13"/>
  <c r="L69" i="13"/>
  <c r="I60" i="13"/>
  <c r="M60" i="13"/>
  <c r="K60" i="13"/>
  <c r="J60" i="13"/>
  <c r="L60" i="13"/>
  <c r="I52" i="13"/>
  <c r="M52" i="13"/>
  <c r="K52" i="13"/>
  <c r="J52" i="13"/>
  <c r="L52" i="13"/>
  <c r="I43" i="13"/>
  <c r="M43" i="13"/>
  <c r="K43" i="13"/>
  <c r="J43" i="13"/>
  <c r="L43" i="13"/>
  <c r="I26" i="13"/>
  <c r="H34" i="13"/>
  <c r="M26" i="13"/>
  <c r="K26" i="13"/>
  <c r="J26" i="13"/>
  <c r="L26" i="13"/>
  <c r="I19" i="13"/>
  <c r="M19" i="13"/>
  <c r="K19" i="13"/>
  <c r="J19" i="13"/>
  <c r="L19" i="13"/>
  <c r="I15" i="13"/>
  <c r="M15" i="13"/>
  <c r="K15" i="13"/>
  <c r="J15" i="13"/>
  <c r="L15" i="13"/>
  <c r="I11" i="13"/>
  <c r="M11" i="13"/>
  <c r="K11" i="13"/>
  <c r="J11" i="13"/>
  <c r="L11" i="13"/>
  <c r="U14" i="12"/>
  <c r="V14" i="12"/>
  <c r="X14" i="12"/>
  <c r="I10" i="12"/>
  <c r="N10" i="12"/>
  <c r="M10" i="12"/>
  <c r="K10" i="12"/>
  <c r="J10" i="12"/>
  <c r="L10" i="12"/>
  <c r="U8" i="12"/>
  <c r="V8" i="12"/>
  <c r="X8" i="12"/>
  <c r="I6" i="12"/>
  <c r="H53" i="12"/>
  <c r="N6" i="12"/>
  <c r="M6" i="12"/>
  <c r="K6" i="12"/>
  <c r="J6" i="12"/>
  <c r="L6" i="12"/>
  <c r="J109" i="13"/>
  <c r="I109" i="13"/>
  <c r="L109" i="13"/>
  <c r="K109" i="13"/>
  <c r="M109" i="13"/>
  <c r="J100" i="13"/>
  <c r="I100" i="13"/>
  <c r="L100" i="13"/>
  <c r="K100" i="13"/>
  <c r="M100" i="13"/>
  <c r="J92" i="13"/>
  <c r="I92" i="13"/>
  <c r="L92" i="13"/>
  <c r="K92" i="13"/>
  <c r="M92" i="13"/>
  <c r="J83" i="13"/>
  <c r="I83" i="13"/>
  <c r="L83" i="13"/>
  <c r="K83" i="13"/>
  <c r="M83" i="13"/>
  <c r="J74" i="13"/>
  <c r="I74" i="13"/>
  <c r="L74" i="13"/>
  <c r="K74" i="13"/>
  <c r="M74" i="13"/>
  <c r="J66" i="13"/>
  <c r="I66" i="13"/>
  <c r="L66" i="13"/>
  <c r="K66" i="13"/>
  <c r="M66" i="13"/>
  <c r="J57" i="13"/>
  <c r="I57" i="13"/>
  <c r="L57" i="13"/>
  <c r="K57" i="13"/>
  <c r="M57" i="13"/>
  <c r="J40" i="13"/>
  <c r="I40" i="13"/>
  <c r="H48" i="13"/>
  <c r="L40" i="13"/>
  <c r="K40" i="13"/>
  <c r="M40" i="13"/>
  <c r="J31" i="13"/>
  <c r="I31" i="13"/>
  <c r="L31" i="13"/>
  <c r="K31" i="13"/>
  <c r="M31" i="13"/>
  <c r="J23" i="13"/>
  <c r="I23" i="13"/>
  <c r="L23" i="13"/>
  <c r="K23" i="13"/>
  <c r="M23" i="13"/>
  <c r="X17" i="13"/>
  <c r="W17" i="13"/>
  <c r="Z17" i="13"/>
  <c r="Y17" i="13"/>
  <c r="AA17" i="13"/>
  <c r="X13" i="13"/>
  <c r="W13" i="13"/>
  <c r="Z13" i="13"/>
  <c r="Y13" i="13"/>
  <c r="AA13" i="13"/>
  <c r="X9" i="13"/>
  <c r="W9" i="13"/>
  <c r="Z9" i="13"/>
  <c r="Y9" i="13"/>
  <c r="AA9" i="13"/>
  <c r="L143" i="13"/>
  <c r="K143" i="13"/>
  <c r="I143" i="13"/>
  <c r="M143" i="13"/>
  <c r="J143" i="13"/>
  <c r="L152" i="13"/>
  <c r="K152" i="13"/>
  <c r="I152" i="13"/>
  <c r="H160" i="13"/>
  <c r="M152" i="13"/>
  <c r="J152" i="13"/>
  <c r="M112" i="13"/>
  <c r="K112" i="13"/>
  <c r="J112" i="13"/>
  <c r="L112" i="13"/>
  <c r="I112" i="13"/>
  <c r="M121" i="13"/>
  <c r="K121" i="13"/>
  <c r="J121" i="13"/>
  <c r="L121" i="13"/>
  <c r="I121" i="13"/>
  <c r="M129" i="13"/>
  <c r="K129" i="13"/>
  <c r="J129" i="13"/>
  <c r="L129" i="13"/>
  <c r="I129" i="13"/>
  <c r="M138" i="13"/>
  <c r="K138" i="13"/>
  <c r="J138" i="13"/>
  <c r="H146" i="13"/>
  <c r="L138" i="13"/>
  <c r="I138" i="13"/>
  <c r="M155" i="13"/>
  <c r="K155" i="13"/>
  <c r="J155" i="13"/>
  <c r="L155" i="13"/>
  <c r="I155" i="13"/>
  <c r="L127" i="13"/>
  <c r="K127" i="13"/>
  <c r="I127" i="13"/>
  <c r="M127" i="13"/>
  <c r="J127" i="13"/>
  <c r="L136" i="13"/>
  <c r="K136" i="13"/>
  <c r="I136" i="13"/>
  <c r="M136" i="13"/>
  <c r="J136" i="13"/>
  <c r="L144" i="13"/>
  <c r="K144" i="13"/>
  <c r="I144" i="13"/>
  <c r="M144" i="13"/>
  <c r="J144" i="13"/>
  <c r="L153" i="13"/>
  <c r="K153" i="13"/>
  <c r="I153" i="13"/>
  <c r="M153" i="13"/>
  <c r="J153" i="13"/>
  <c r="K113" i="13"/>
  <c r="J113" i="13"/>
  <c r="M113" i="13"/>
  <c r="L113" i="13"/>
  <c r="I113" i="13"/>
  <c r="K122" i="13"/>
  <c r="J122" i="13"/>
  <c r="M122" i="13"/>
  <c r="I122" i="13"/>
  <c r="L122" i="13"/>
  <c r="K130" i="13"/>
  <c r="J130" i="13"/>
  <c r="M130" i="13"/>
  <c r="L130" i="13"/>
  <c r="I130" i="13"/>
  <c r="K139" i="13"/>
  <c r="J139" i="13"/>
  <c r="M139" i="13"/>
  <c r="I139" i="13"/>
  <c r="L139" i="13"/>
  <c r="K148" i="13"/>
  <c r="J148" i="13"/>
  <c r="M148" i="13"/>
  <c r="L148" i="13"/>
  <c r="I148" i="13"/>
  <c r="K156" i="13"/>
  <c r="J156" i="13"/>
  <c r="M156" i="13"/>
  <c r="L156" i="13"/>
  <c r="I156" i="13"/>
  <c r="I111" i="13"/>
  <c r="M111" i="13"/>
  <c r="K111" i="13"/>
  <c r="L111" i="13"/>
  <c r="J111" i="13"/>
  <c r="I120" i="13"/>
  <c r="M120" i="13"/>
  <c r="K120" i="13"/>
  <c r="J120" i="13"/>
  <c r="L120" i="13"/>
  <c r="I128" i="13"/>
  <c r="M128" i="13"/>
  <c r="K128" i="13"/>
  <c r="L128" i="13"/>
  <c r="J128" i="13"/>
  <c r="I137" i="13"/>
  <c r="M137" i="13"/>
  <c r="K137" i="13"/>
  <c r="J137" i="13"/>
  <c r="L137" i="13"/>
  <c r="I145" i="13"/>
  <c r="M145" i="13"/>
  <c r="K145" i="13"/>
  <c r="J145" i="13"/>
  <c r="L145" i="13"/>
  <c r="I154" i="13"/>
  <c r="M154" i="13"/>
  <c r="K154" i="13"/>
  <c r="J154" i="13"/>
  <c r="L154" i="13"/>
  <c r="M114" i="13"/>
  <c r="L114" i="13"/>
  <c r="J114" i="13"/>
  <c r="K114" i="13"/>
  <c r="I114" i="13"/>
  <c r="M123" i="13"/>
  <c r="L123" i="13"/>
  <c r="J123" i="13"/>
  <c r="K123" i="13"/>
  <c r="I123" i="13"/>
  <c r="M131" i="13"/>
  <c r="L131" i="13"/>
  <c r="J131" i="13"/>
  <c r="K131" i="13"/>
  <c r="I131" i="13"/>
  <c r="M140" i="13"/>
  <c r="L140" i="13"/>
  <c r="J140" i="13"/>
  <c r="K140" i="13"/>
  <c r="I140" i="13"/>
  <c r="M149" i="13"/>
  <c r="L149" i="13"/>
  <c r="J149" i="13"/>
  <c r="I149" i="13"/>
  <c r="K149" i="13"/>
  <c r="M157" i="13"/>
  <c r="L157" i="13"/>
  <c r="J157" i="13"/>
  <c r="I157" i="13"/>
  <c r="K157" i="13"/>
  <c r="V55" i="12"/>
  <c r="U55" i="12"/>
  <c r="X55" i="12"/>
  <c r="V51" i="12"/>
  <c r="U51" i="12"/>
  <c r="X51" i="12"/>
  <c r="J49" i="12"/>
  <c r="I49" i="12"/>
  <c r="N49" i="12"/>
  <c r="L49" i="12"/>
  <c r="K49" i="12"/>
  <c r="M49" i="12"/>
  <c r="V47" i="12"/>
  <c r="U47" i="12"/>
  <c r="X47" i="12"/>
  <c r="J45" i="12"/>
  <c r="I45" i="12"/>
  <c r="N45" i="12"/>
  <c r="L45" i="12"/>
  <c r="K45" i="12"/>
  <c r="M45" i="12"/>
  <c r="V43" i="12"/>
  <c r="U43" i="12"/>
  <c r="X43" i="12"/>
  <c r="J41" i="12"/>
  <c r="I41" i="12"/>
  <c r="N41" i="12"/>
  <c r="L41" i="12"/>
  <c r="K41" i="12"/>
  <c r="M41" i="12"/>
  <c r="V39" i="12"/>
  <c r="U39" i="12"/>
  <c r="X39" i="12"/>
  <c r="J37" i="12"/>
  <c r="I37" i="12"/>
  <c r="N37" i="12"/>
  <c r="L37" i="12"/>
  <c r="K37" i="12"/>
  <c r="M37" i="12"/>
  <c r="V35" i="12"/>
  <c r="U35" i="12"/>
  <c r="X35" i="12"/>
  <c r="J33" i="12"/>
  <c r="I33" i="12"/>
  <c r="N33" i="12"/>
  <c r="L33" i="12"/>
  <c r="K33" i="12"/>
  <c r="M33" i="12"/>
  <c r="V31" i="12"/>
  <c r="U31" i="12"/>
  <c r="X31" i="12"/>
  <c r="J29" i="12"/>
  <c r="I29" i="12"/>
  <c r="N29" i="12"/>
  <c r="L29" i="12"/>
  <c r="K29" i="12"/>
  <c r="M29" i="12"/>
  <c r="V27" i="12"/>
  <c r="U27" i="12"/>
  <c r="X27" i="12"/>
  <c r="J25" i="12"/>
  <c r="I25" i="12"/>
  <c r="N25" i="12"/>
  <c r="L25" i="12"/>
  <c r="K25" i="12"/>
  <c r="M25" i="12"/>
  <c r="V23" i="12"/>
  <c r="U23" i="12"/>
  <c r="X23" i="12"/>
  <c r="J21" i="12"/>
  <c r="I21" i="12"/>
  <c r="N21" i="12"/>
  <c r="L21" i="12"/>
  <c r="K21" i="12"/>
  <c r="M21" i="12"/>
  <c r="V19" i="12"/>
  <c r="U19" i="12"/>
  <c r="X19" i="12"/>
  <c r="J17" i="12"/>
  <c r="I17" i="12"/>
  <c r="N17" i="12"/>
  <c r="L17" i="12"/>
  <c r="K17" i="12"/>
  <c r="M17" i="12"/>
  <c r="V15" i="12"/>
  <c r="U15" i="12"/>
  <c r="X15" i="12"/>
  <c r="J11" i="12"/>
  <c r="I11" i="12"/>
  <c r="N11" i="12"/>
  <c r="L11" i="12"/>
  <c r="K11" i="12"/>
  <c r="M11" i="12"/>
  <c r="J134" i="13"/>
  <c r="I134" i="13"/>
  <c r="L134" i="13"/>
  <c r="M134" i="13"/>
  <c r="K134" i="13"/>
  <c r="K106" i="13"/>
  <c r="J106" i="13"/>
  <c r="I106" i="13"/>
  <c r="M106" i="13"/>
  <c r="L106" i="13"/>
  <c r="K97" i="13"/>
  <c r="J97" i="13"/>
  <c r="I97" i="13"/>
  <c r="M97" i="13"/>
  <c r="L97" i="13"/>
  <c r="K88" i="13"/>
  <c r="J88" i="13"/>
  <c r="I88" i="13"/>
  <c r="M88" i="13"/>
  <c r="L88" i="13"/>
  <c r="K80" i="13"/>
  <c r="J80" i="13"/>
  <c r="I80" i="13"/>
  <c r="M80" i="13"/>
  <c r="L80" i="13"/>
  <c r="K71" i="13"/>
  <c r="J71" i="13"/>
  <c r="I71" i="13"/>
  <c r="M71" i="13"/>
  <c r="L71" i="13"/>
  <c r="K54" i="13"/>
  <c r="J54" i="13"/>
  <c r="I54" i="13"/>
  <c r="H62" i="13"/>
  <c r="M54" i="13"/>
  <c r="L54" i="13"/>
  <c r="K45" i="13"/>
  <c r="J45" i="13"/>
  <c r="I45" i="13"/>
  <c r="M45" i="13"/>
  <c r="L45" i="13"/>
  <c r="K37" i="13"/>
  <c r="J37" i="13"/>
  <c r="I37" i="13"/>
  <c r="M37" i="13"/>
  <c r="L37" i="13"/>
  <c r="K28" i="13"/>
  <c r="J28" i="13"/>
  <c r="I28" i="13"/>
  <c r="M28" i="13"/>
  <c r="L28" i="13"/>
  <c r="K16" i="13"/>
  <c r="J16" i="13"/>
  <c r="I16" i="13"/>
  <c r="M16" i="13"/>
  <c r="L16" i="13"/>
  <c r="K12" i="13"/>
  <c r="J12" i="13"/>
  <c r="I12" i="13"/>
  <c r="H20" i="13"/>
  <c r="M12" i="13"/>
  <c r="L12" i="13"/>
  <c r="K8" i="13"/>
  <c r="J8" i="13"/>
  <c r="I8" i="13"/>
  <c r="M8" i="13"/>
  <c r="L8" i="13"/>
  <c r="K12" i="12"/>
  <c r="J12" i="12"/>
  <c r="I12" i="12"/>
  <c r="M12" i="12"/>
  <c r="L12" i="12"/>
  <c r="N12" i="12"/>
  <c r="V9" i="12"/>
  <c r="U9" i="12"/>
  <c r="X9" i="12"/>
  <c r="K7" i="12"/>
  <c r="J7" i="12"/>
  <c r="I7" i="12"/>
  <c r="H54" i="12"/>
  <c r="M7" i="12"/>
  <c r="L7" i="12"/>
  <c r="N7" i="12"/>
  <c r="J142" i="13"/>
  <c r="I142" i="13"/>
  <c r="L142" i="13"/>
  <c r="K142" i="13"/>
  <c r="M142" i="13"/>
  <c r="J125" i="13"/>
  <c r="I125" i="13"/>
  <c r="L125" i="13"/>
  <c r="M125" i="13"/>
  <c r="K125" i="13"/>
  <c r="L102" i="13"/>
  <c r="K102" i="13"/>
  <c r="J102" i="13"/>
  <c r="I102" i="13"/>
  <c r="M102" i="13"/>
  <c r="L94" i="13"/>
  <c r="K94" i="13"/>
  <c r="J94" i="13"/>
  <c r="I94" i="13"/>
  <c r="M94" i="13"/>
  <c r="L85" i="13"/>
  <c r="K85" i="13"/>
  <c r="J85" i="13"/>
  <c r="I85" i="13"/>
  <c r="M85" i="13"/>
  <c r="L68" i="13"/>
  <c r="K68" i="13"/>
  <c r="J68" i="13"/>
  <c r="I68" i="13"/>
  <c r="H76" i="13"/>
  <c r="M68" i="13"/>
  <c r="L59" i="13"/>
  <c r="K59" i="13"/>
  <c r="J59" i="13"/>
  <c r="I59" i="13"/>
  <c r="M59" i="13"/>
  <c r="L51" i="13"/>
  <c r="K51" i="13"/>
  <c r="J51" i="13"/>
  <c r="I51" i="13"/>
  <c r="M51" i="13"/>
  <c r="L42" i="13"/>
  <c r="K42" i="13"/>
  <c r="J42" i="13"/>
  <c r="I42" i="13"/>
  <c r="M42" i="13"/>
  <c r="L33" i="13"/>
  <c r="K33" i="13"/>
  <c r="J33" i="13"/>
  <c r="I33" i="13"/>
  <c r="M33" i="13"/>
  <c r="L25" i="13"/>
  <c r="K25" i="13"/>
  <c r="J25" i="13"/>
  <c r="I25" i="13"/>
  <c r="M25" i="13"/>
  <c r="Z18" i="13"/>
  <c r="Y18" i="13"/>
  <c r="X18" i="13"/>
  <c r="W18" i="13"/>
  <c r="AA18" i="13"/>
  <c r="Z14" i="13"/>
  <c r="Y14" i="13"/>
  <c r="X14" i="13"/>
  <c r="W14" i="13"/>
  <c r="AA14" i="13"/>
  <c r="Z10" i="13"/>
  <c r="Y10" i="13"/>
  <c r="X10" i="13"/>
  <c r="W10" i="13"/>
  <c r="AA10" i="13"/>
  <c r="X56" i="12"/>
  <c r="V56" i="12"/>
  <c r="U56" i="12"/>
  <c r="X52" i="12"/>
  <c r="V52" i="12"/>
  <c r="U52" i="12"/>
  <c r="L50" i="12"/>
  <c r="K50" i="12"/>
  <c r="J50" i="12"/>
  <c r="I50" i="12"/>
  <c r="N50" i="12"/>
  <c r="M50" i="12"/>
  <c r="X48" i="12"/>
  <c r="V48" i="12"/>
  <c r="U48" i="12"/>
  <c r="L46" i="12"/>
  <c r="K46" i="12"/>
  <c r="J46" i="12"/>
  <c r="I46" i="12"/>
  <c r="N46" i="12"/>
  <c r="M46" i="12"/>
  <c r="X44" i="12"/>
  <c r="V44" i="12"/>
  <c r="U44" i="12"/>
  <c r="L42" i="12"/>
  <c r="K42" i="12"/>
  <c r="J42" i="12"/>
  <c r="I42" i="12"/>
  <c r="N42" i="12"/>
  <c r="M42" i="12"/>
  <c r="X40" i="12"/>
  <c r="V40" i="12"/>
  <c r="U40" i="12"/>
  <c r="L38" i="12"/>
  <c r="K38" i="12"/>
  <c r="J38" i="12"/>
  <c r="I38" i="12"/>
  <c r="N38" i="12"/>
  <c r="M38" i="12"/>
  <c r="X36" i="12"/>
  <c r="V36" i="12"/>
  <c r="U36" i="12"/>
  <c r="L34" i="12"/>
  <c r="K34" i="12"/>
  <c r="J34" i="12"/>
  <c r="I34" i="12"/>
  <c r="N34" i="12"/>
  <c r="M34" i="12"/>
  <c r="X32" i="12"/>
  <c r="V32" i="12"/>
  <c r="U32" i="12"/>
  <c r="L30" i="12"/>
  <c r="K30" i="12"/>
  <c r="J30" i="12"/>
  <c r="I30" i="12"/>
  <c r="N30" i="12"/>
  <c r="M30" i="12"/>
  <c r="X28" i="12"/>
  <c r="V28" i="12"/>
  <c r="U28" i="12"/>
  <c r="L26" i="12"/>
  <c r="K26" i="12"/>
  <c r="J26" i="12"/>
  <c r="I26" i="12"/>
  <c r="N26" i="12"/>
  <c r="M26" i="12"/>
  <c r="X24" i="12"/>
  <c r="V24" i="12"/>
  <c r="U24" i="12"/>
  <c r="L22" i="12"/>
  <c r="K22" i="12"/>
  <c r="J22" i="12"/>
  <c r="I22" i="12"/>
  <c r="N22" i="12"/>
  <c r="M22" i="12"/>
  <c r="X20" i="12"/>
  <c r="V20" i="12"/>
  <c r="U20" i="12"/>
  <c r="L18" i="12"/>
  <c r="K18" i="12"/>
  <c r="J18" i="12"/>
  <c r="I18" i="12"/>
  <c r="N18" i="12"/>
  <c r="M18" i="12"/>
  <c r="X16" i="12"/>
  <c r="V16" i="12"/>
  <c r="U16" i="12"/>
  <c r="L13" i="12"/>
  <c r="K13" i="12"/>
  <c r="J13" i="12"/>
  <c r="I13" i="12"/>
  <c r="N13" i="12"/>
  <c r="M13" i="12"/>
  <c r="J151" i="13"/>
  <c r="I151" i="13"/>
  <c r="L151" i="13"/>
  <c r="K151" i="13"/>
  <c r="M151" i="13"/>
  <c r="M96" i="13"/>
  <c r="L96" i="13"/>
  <c r="K96" i="13"/>
  <c r="J96" i="13"/>
  <c r="H104" i="13"/>
  <c r="I96" i="13"/>
  <c r="M87" i="13"/>
  <c r="L87" i="13"/>
  <c r="K87" i="13"/>
  <c r="J87" i="13"/>
  <c r="I87" i="13"/>
  <c r="M79" i="13"/>
  <c r="L79" i="13"/>
  <c r="K79" i="13"/>
  <c r="J79" i="13"/>
  <c r="I79" i="13"/>
  <c r="M70" i="13"/>
  <c r="L70" i="13"/>
  <c r="K70" i="13"/>
  <c r="J70" i="13"/>
  <c r="I70" i="13"/>
  <c r="M61" i="13"/>
  <c r="L61" i="13"/>
  <c r="K61" i="13"/>
  <c r="J61" i="13"/>
  <c r="I61" i="13"/>
  <c r="M53" i="13"/>
  <c r="L53" i="13"/>
  <c r="K53" i="13"/>
  <c r="J53" i="13"/>
  <c r="I53" i="13"/>
  <c r="M44" i="13"/>
  <c r="L44" i="13"/>
  <c r="K44" i="13"/>
  <c r="J44" i="13"/>
  <c r="I44" i="13"/>
  <c r="M36" i="13"/>
  <c r="L36" i="13"/>
  <c r="K36" i="13"/>
  <c r="J36" i="13"/>
  <c r="I36" i="13"/>
  <c r="M27" i="13"/>
  <c r="L27" i="13"/>
  <c r="K27" i="13"/>
  <c r="J27" i="13"/>
  <c r="I27" i="13"/>
  <c r="AA19" i="13"/>
  <c r="Z19" i="13"/>
  <c r="Y19" i="13"/>
  <c r="X19" i="13"/>
  <c r="W19" i="13"/>
  <c r="AA15" i="13"/>
  <c r="Z15" i="13"/>
  <c r="Y15" i="13"/>
  <c r="X15" i="13"/>
  <c r="W15" i="13"/>
  <c r="AA11" i="13"/>
  <c r="Z11" i="13"/>
  <c r="Y11" i="13"/>
  <c r="X11" i="13"/>
  <c r="W11" i="13"/>
  <c r="X57" i="12"/>
  <c r="V57" i="12"/>
  <c r="U57" i="12"/>
  <c r="X53" i="12"/>
  <c r="V53" i="12"/>
  <c r="U53" i="12"/>
  <c r="N51" i="12"/>
  <c r="M51" i="12"/>
  <c r="L51" i="12"/>
  <c r="K51" i="12"/>
  <c r="J51" i="12"/>
  <c r="I51" i="12"/>
  <c r="X49" i="12"/>
  <c r="V49" i="12"/>
  <c r="U49" i="12"/>
  <c r="N47" i="12"/>
  <c r="M47" i="12"/>
  <c r="L47" i="12"/>
  <c r="K47" i="12"/>
  <c r="J47" i="12"/>
  <c r="I47" i="12"/>
  <c r="X45" i="12"/>
  <c r="V45" i="12"/>
  <c r="U45" i="12"/>
  <c r="N43" i="12"/>
  <c r="M43" i="12"/>
  <c r="L43" i="12"/>
  <c r="K43" i="12"/>
  <c r="J43" i="12"/>
  <c r="I43" i="12"/>
  <c r="X41" i="12"/>
  <c r="V41" i="12"/>
  <c r="U41" i="12"/>
  <c r="N39" i="12"/>
  <c r="M39" i="12"/>
  <c r="L39" i="12"/>
  <c r="K39" i="12"/>
  <c r="J39" i="12"/>
  <c r="I39" i="12"/>
  <c r="X37" i="12"/>
  <c r="V37" i="12"/>
  <c r="U37" i="12"/>
  <c r="N35" i="12"/>
  <c r="M35" i="12"/>
  <c r="L35" i="12"/>
  <c r="K35" i="12"/>
  <c r="J35" i="12"/>
  <c r="I35" i="12"/>
  <c r="X33" i="12"/>
  <c r="V33" i="12"/>
  <c r="U33" i="12"/>
  <c r="N31" i="12"/>
  <c r="M31" i="12"/>
  <c r="L31" i="12"/>
  <c r="K31" i="12"/>
  <c r="J31" i="12"/>
  <c r="I31" i="12"/>
  <c r="X29" i="12"/>
  <c r="V29" i="12"/>
  <c r="U29" i="12"/>
  <c r="N27" i="12"/>
  <c r="M27" i="12"/>
  <c r="L27" i="12"/>
  <c r="K27" i="12"/>
  <c r="J27" i="12"/>
  <c r="I27" i="12"/>
  <c r="X25" i="12"/>
  <c r="V25" i="12"/>
  <c r="U25" i="12"/>
  <c r="N23" i="12"/>
  <c r="M23" i="12"/>
  <c r="L23" i="12"/>
  <c r="K23" i="12"/>
  <c r="J23" i="12"/>
  <c r="I23" i="12"/>
  <c r="X21" i="12"/>
  <c r="V21" i="12"/>
  <c r="U21" i="12"/>
  <c r="N19" i="12"/>
  <c r="M19" i="12"/>
  <c r="L19" i="12"/>
  <c r="K19" i="12"/>
  <c r="J19" i="12"/>
  <c r="I19" i="12"/>
  <c r="X17" i="12"/>
  <c r="V17" i="12"/>
  <c r="U17" i="12"/>
  <c r="N15" i="12"/>
  <c r="M15" i="12"/>
  <c r="L15" i="12"/>
  <c r="K15" i="12"/>
  <c r="J15" i="12"/>
  <c r="I15" i="12"/>
  <c r="X11" i="12"/>
  <c r="V11" i="12"/>
  <c r="U11" i="12"/>
  <c r="M141" i="13"/>
  <c r="L141" i="13"/>
  <c r="J141" i="13"/>
  <c r="I141" i="13"/>
  <c r="K141" i="13"/>
  <c r="L135" i="13"/>
  <c r="K135" i="13"/>
  <c r="I135" i="13"/>
  <c r="J135" i="13"/>
  <c r="M135" i="13"/>
  <c r="L110" i="13"/>
  <c r="I110" i="13"/>
  <c r="H118" i="13"/>
  <c r="M110" i="13"/>
  <c r="J110" i="13"/>
  <c r="K110" i="13"/>
  <c r="M101" i="13"/>
  <c r="L101" i="13"/>
  <c r="K101" i="13"/>
  <c r="I101" i="13"/>
  <c r="J101" i="13"/>
  <c r="M93" i="13"/>
  <c r="L93" i="13"/>
  <c r="K93" i="13"/>
  <c r="I93" i="13"/>
  <c r="J93" i="13"/>
  <c r="M84" i="13"/>
  <c r="L84" i="13"/>
  <c r="K84" i="13"/>
  <c r="I84" i="13"/>
  <c r="J84" i="13"/>
  <c r="M75" i="13"/>
  <c r="L75" i="13"/>
  <c r="K75" i="13"/>
  <c r="I75" i="13"/>
  <c r="J75" i="13"/>
  <c r="M67" i="13"/>
  <c r="L67" i="13"/>
  <c r="K67" i="13"/>
  <c r="I67" i="13"/>
  <c r="J67" i="13"/>
  <c r="M58" i="13"/>
  <c r="L58" i="13"/>
  <c r="K58" i="13"/>
  <c r="I58" i="13"/>
  <c r="J58" i="13"/>
  <c r="M50" i="13"/>
  <c r="L50" i="13"/>
  <c r="K50" i="13"/>
  <c r="I50" i="13"/>
  <c r="J50" i="13"/>
  <c r="M41" i="13"/>
  <c r="L41" i="13"/>
  <c r="K41" i="13"/>
  <c r="I41" i="13"/>
  <c r="J41" i="13"/>
  <c r="M32" i="13"/>
  <c r="L32" i="13"/>
  <c r="K32" i="13"/>
  <c r="I32" i="13"/>
  <c r="J32" i="13"/>
  <c r="M24" i="13"/>
  <c r="L24" i="13"/>
  <c r="K24" i="13"/>
  <c r="I24" i="13"/>
  <c r="J24" i="13"/>
  <c r="M18" i="13"/>
  <c r="L18" i="13"/>
  <c r="K18" i="13"/>
  <c r="I18" i="13"/>
  <c r="J18" i="13"/>
  <c r="M14" i="13"/>
  <c r="L14" i="13"/>
  <c r="K14" i="13"/>
  <c r="I14" i="13"/>
  <c r="J14" i="13"/>
  <c r="M10" i="13"/>
  <c r="L10" i="13"/>
  <c r="K10" i="13"/>
  <c r="I10" i="13"/>
  <c r="J10" i="13"/>
  <c r="X12" i="12"/>
  <c r="U12" i="12"/>
  <c r="V12" i="12"/>
  <c r="H56" i="12"/>
  <c r="N9" i="12"/>
  <c r="M9" i="12"/>
  <c r="L9" i="12"/>
  <c r="K9" i="12"/>
  <c r="I9" i="12"/>
  <c r="J9" i="12"/>
  <c r="X7" i="12"/>
  <c r="U7" i="12"/>
  <c r="V7" i="12"/>
  <c r="M38" i="6"/>
  <c r="L38" i="6"/>
  <c r="K38" i="6"/>
  <c r="J38" i="6"/>
  <c r="I38" i="6"/>
  <c r="M30" i="6"/>
  <c r="L30" i="6"/>
  <c r="K30" i="6"/>
  <c r="J30" i="6"/>
  <c r="I30" i="6"/>
  <c r="I49" i="6"/>
  <c r="M49" i="6"/>
  <c r="L49" i="6"/>
  <c r="K49" i="6"/>
  <c r="J49" i="6"/>
  <c r="I41" i="6"/>
  <c r="M41" i="6"/>
  <c r="L41" i="6"/>
  <c r="K41" i="6"/>
  <c r="J41" i="6"/>
  <c r="I33" i="6"/>
  <c r="M33" i="6"/>
  <c r="L33" i="6"/>
  <c r="K33" i="6"/>
  <c r="J33" i="6"/>
  <c r="I25" i="6"/>
  <c r="M25" i="6"/>
  <c r="L25" i="6"/>
  <c r="K25" i="6"/>
  <c r="J25" i="6"/>
  <c r="I17" i="6"/>
  <c r="M17" i="6"/>
  <c r="L17" i="6"/>
  <c r="K17" i="6"/>
  <c r="J17" i="6"/>
  <c r="I14" i="6"/>
  <c r="M14" i="6"/>
  <c r="L14" i="6"/>
  <c r="K14" i="6"/>
  <c r="J14" i="6"/>
  <c r="K47" i="6"/>
  <c r="J47" i="6"/>
  <c r="M47" i="6"/>
  <c r="L47" i="6"/>
  <c r="I47" i="6"/>
  <c r="K39" i="6"/>
  <c r="J39" i="6"/>
  <c r="M39" i="6"/>
  <c r="L39" i="6"/>
  <c r="I39" i="6"/>
  <c r="K31" i="6"/>
  <c r="J31" i="6"/>
  <c r="I31" i="6"/>
  <c r="M31" i="6"/>
  <c r="L31" i="6"/>
  <c r="K23" i="6"/>
  <c r="J23" i="6"/>
  <c r="M23" i="6"/>
  <c r="L23" i="6"/>
  <c r="I23" i="6"/>
  <c r="K12" i="6"/>
  <c r="J12" i="6"/>
  <c r="M12" i="6"/>
  <c r="L12" i="6"/>
  <c r="I12" i="6"/>
  <c r="L50" i="6"/>
  <c r="K50" i="6"/>
  <c r="I50" i="6"/>
  <c r="M50" i="6"/>
  <c r="J50" i="6"/>
  <c r="L42" i="6"/>
  <c r="K42" i="6"/>
  <c r="I42" i="6"/>
  <c r="M42" i="6"/>
  <c r="J42" i="6"/>
  <c r="L34" i="6"/>
  <c r="K34" i="6"/>
  <c r="I34" i="6"/>
  <c r="J34" i="6"/>
  <c r="M34" i="6"/>
  <c r="L26" i="6"/>
  <c r="K26" i="6"/>
  <c r="I26" i="6"/>
  <c r="M26" i="6"/>
  <c r="J26" i="6"/>
  <c r="L18" i="6"/>
  <c r="K18" i="6"/>
  <c r="I18" i="6"/>
  <c r="M18" i="6"/>
  <c r="J18" i="6"/>
  <c r="L15" i="6"/>
  <c r="K15" i="6"/>
  <c r="I15" i="6"/>
  <c r="M15" i="6"/>
  <c r="J15" i="6"/>
  <c r="M45" i="6"/>
  <c r="L45" i="6"/>
  <c r="J45" i="6"/>
  <c r="I45" i="6"/>
  <c r="K45" i="6"/>
  <c r="M37" i="6"/>
  <c r="L37" i="6"/>
  <c r="J37" i="6"/>
  <c r="I37" i="6"/>
  <c r="K37" i="6"/>
  <c r="M29" i="6"/>
  <c r="L29" i="6"/>
  <c r="J29" i="6"/>
  <c r="I29" i="6"/>
  <c r="K29" i="6"/>
  <c r="M21" i="6"/>
  <c r="L21" i="6"/>
  <c r="J21" i="6"/>
  <c r="I21" i="6"/>
  <c r="K21" i="6"/>
  <c r="M10" i="6"/>
  <c r="L10" i="6"/>
  <c r="J10" i="6"/>
  <c r="I10" i="6"/>
  <c r="K10" i="6"/>
  <c r="T50" i="6"/>
  <c r="S50" i="6"/>
  <c r="W50" i="6"/>
  <c r="V50" i="6"/>
  <c r="U50" i="6"/>
  <c r="W22" i="6"/>
  <c r="U22" i="6"/>
  <c r="T22" i="6"/>
  <c r="S22" i="6"/>
  <c r="V22" i="6"/>
  <c r="T18" i="6"/>
  <c r="S18" i="6"/>
  <c r="W18" i="6"/>
  <c r="V18" i="6"/>
  <c r="U18" i="6"/>
  <c r="V17" i="6"/>
  <c r="U17" i="6"/>
  <c r="T17" i="6"/>
  <c r="S17" i="6"/>
  <c r="W17" i="6"/>
  <c r="T15" i="6"/>
  <c r="S15" i="6"/>
  <c r="W15" i="6"/>
  <c r="U15" i="6"/>
  <c r="V15" i="6"/>
  <c r="V14" i="6"/>
  <c r="U14" i="6"/>
  <c r="T14" i="6"/>
  <c r="W14" i="6"/>
  <c r="S14" i="6"/>
  <c r="M39" i="5"/>
  <c r="L39" i="5"/>
  <c r="K39" i="5"/>
  <c r="I39" i="5"/>
  <c r="J39" i="5"/>
  <c r="W37" i="5"/>
  <c r="V37" i="5"/>
  <c r="U37" i="5"/>
  <c r="S37" i="5"/>
  <c r="T37" i="5"/>
  <c r="S19" i="5"/>
  <c r="W19" i="5"/>
  <c r="V19" i="5"/>
  <c r="U19" i="5"/>
  <c r="T19" i="5"/>
  <c r="M17" i="5"/>
  <c r="K17" i="5"/>
  <c r="I17" i="5"/>
  <c r="J17" i="5"/>
  <c r="L17" i="5"/>
  <c r="S16" i="5"/>
  <c r="W16" i="5"/>
  <c r="V16" i="5"/>
  <c r="U16" i="5"/>
  <c r="T16" i="5"/>
  <c r="K9" i="5"/>
  <c r="M9" i="5"/>
  <c r="L9" i="5"/>
  <c r="J9" i="5"/>
  <c r="I9" i="5"/>
  <c r="W7" i="5"/>
  <c r="S7" i="5"/>
  <c r="V7" i="5"/>
  <c r="U7" i="5"/>
  <c r="T7" i="5"/>
  <c r="W30" i="6"/>
  <c r="U30" i="6"/>
  <c r="T30" i="6"/>
  <c r="S30" i="6"/>
  <c r="V30" i="6"/>
  <c r="T26" i="6"/>
  <c r="S26" i="6"/>
  <c r="W26" i="6"/>
  <c r="U26" i="6"/>
  <c r="V26" i="6"/>
  <c r="V25" i="6"/>
  <c r="U25" i="6"/>
  <c r="T25" i="6"/>
  <c r="S25" i="6"/>
  <c r="W25" i="6"/>
  <c r="I29" i="5"/>
  <c r="M29" i="5"/>
  <c r="J29" i="5"/>
  <c r="K29" i="5"/>
  <c r="L29" i="5"/>
  <c r="S27" i="5"/>
  <c r="W27" i="5"/>
  <c r="T27" i="5"/>
  <c r="U27" i="5"/>
  <c r="V27" i="5"/>
  <c r="U25" i="5"/>
  <c r="S25" i="5"/>
  <c r="T25" i="5"/>
  <c r="V25" i="5"/>
  <c r="W25" i="5"/>
  <c r="L20" i="5"/>
  <c r="J20" i="5"/>
  <c r="I20" i="5"/>
  <c r="K20" i="5"/>
  <c r="M20" i="5"/>
  <c r="I12" i="5"/>
  <c r="J12" i="5"/>
  <c r="L12" i="5"/>
  <c r="M12" i="5"/>
  <c r="K12" i="5"/>
  <c r="S10" i="5"/>
  <c r="T10" i="5"/>
  <c r="W10" i="5"/>
  <c r="V10" i="5"/>
  <c r="U10" i="5"/>
  <c r="J211" i="3"/>
  <c r="K211" i="3"/>
  <c r="N211" i="3"/>
  <c r="M211" i="3"/>
  <c r="L211" i="3"/>
  <c r="G196" i="3"/>
  <c r="J184" i="3"/>
  <c r="K184" i="3"/>
  <c r="I195" i="3"/>
  <c r="N184" i="3"/>
  <c r="M184" i="3"/>
  <c r="L184" i="3"/>
  <c r="E193" i="3"/>
  <c r="I191" i="3"/>
  <c r="J180" i="3"/>
  <c r="M180" i="3"/>
  <c r="K180" i="3"/>
  <c r="N180" i="3"/>
  <c r="L180" i="3"/>
  <c r="E189" i="3"/>
  <c r="J176" i="3"/>
  <c r="M176" i="3"/>
  <c r="I187" i="3"/>
  <c r="N176" i="3"/>
  <c r="L176" i="3"/>
  <c r="K176" i="3"/>
  <c r="J172" i="3"/>
  <c r="M172" i="3"/>
  <c r="K172" i="3"/>
  <c r="N172" i="3"/>
  <c r="L172" i="3"/>
  <c r="J168" i="3"/>
  <c r="M168" i="3"/>
  <c r="N168" i="3"/>
  <c r="L168" i="3"/>
  <c r="K168" i="3"/>
  <c r="J164" i="3"/>
  <c r="M164" i="3"/>
  <c r="K164" i="3"/>
  <c r="N164" i="3"/>
  <c r="L164" i="3"/>
  <c r="J160" i="3"/>
  <c r="M160" i="3"/>
  <c r="N160" i="3"/>
  <c r="K160" i="3"/>
  <c r="L160" i="3"/>
  <c r="J156" i="3"/>
  <c r="M156" i="3"/>
  <c r="K156" i="3"/>
  <c r="N156" i="3"/>
  <c r="L156" i="3"/>
  <c r="J138" i="3"/>
  <c r="K138" i="3"/>
  <c r="N138" i="3"/>
  <c r="M138" i="3"/>
  <c r="L138" i="3"/>
  <c r="J61" i="2"/>
  <c r="M61" i="2"/>
  <c r="L61" i="2"/>
  <c r="N61" i="2"/>
  <c r="K61" i="2"/>
  <c r="J57" i="2"/>
  <c r="L57" i="2"/>
  <c r="N57" i="2"/>
  <c r="M57" i="2"/>
  <c r="K57" i="2"/>
  <c r="J41" i="2"/>
  <c r="K41" i="2"/>
  <c r="M41" i="2"/>
  <c r="L41" i="2"/>
  <c r="J37" i="2"/>
  <c r="K37" i="2"/>
  <c r="L37" i="2"/>
  <c r="M37" i="2"/>
  <c r="N37" i="2"/>
  <c r="J33" i="2"/>
  <c r="M33" i="2"/>
  <c r="K33" i="2"/>
  <c r="N33" i="2"/>
  <c r="L33" i="2"/>
  <c r="J24" i="2"/>
  <c r="M24" i="2"/>
  <c r="L24" i="2"/>
  <c r="K24" i="2"/>
  <c r="N24" i="2"/>
  <c r="J13" i="2"/>
  <c r="M13" i="2"/>
  <c r="L13" i="2"/>
  <c r="N13" i="2"/>
  <c r="K13" i="2"/>
  <c r="J9" i="2"/>
  <c r="K9" i="2"/>
  <c r="L9" i="2"/>
  <c r="N9" i="2"/>
  <c r="M9" i="2"/>
  <c r="V18" i="5"/>
  <c r="T18" i="5"/>
  <c r="W18" i="5"/>
  <c r="U18" i="5"/>
  <c r="S18" i="5"/>
  <c r="M8" i="5"/>
  <c r="L8" i="5"/>
  <c r="K8" i="5"/>
  <c r="J8" i="5"/>
  <c r="I8" i="5"/>
  <c r="G67" i="2"/>
  <c r="N35" i="2"/>
  <c r="M35" i="2"/>
  <c r="L35" i="2"/>
  <c r="K35" i="2"/>
  <c r="J35" i="2"/>
  <c r="T42" i="6"/>
  <c r="S42" i="6"/>
  <c r="W42" i="6"/>
  <c r="V42" i="6"/>
  <c r="U42" i="6"/>
  <c r="W38" i="6"/>
  <c r="U38" i="6"/>
  <c r="T38" i="6"/>
  <c r="S38" i="6"/>
  <c r="V38" i="6"/>
  <c r="T34" i="6"/>
  <c r="S34" i="6"/>
  <c r="W34" i="6"/>
  <c r="V34" i="6"/>
  <c r="U34" i="6"/>
  <c r="V33" i="6"/>
  <c r="U33" i="6"/>
  <c r="T33" i="6"/>
  <c r="W33" i="6"/>
  <c r="S33" i="6"/>
  <c r="M49" i="5"/>
  <c r="K49" i="5"/>
  <c r="J49" i="5"/>
  <c r="I49" i="5"/>
  <c r="L49" i="5"/>
  <c r="J45" i="5"/>
  <c r="I45" i="5"/>
  <c r="M45" i="5"/>
  <c r="L45" i="5"/>
  <c r="K45" i="5"/>
  <c r="L44" i="5"/>
  <c r="K44" i="5"/>
  <c r="J44" i="5"/>
  <c r="M44" i="5"/>
  <c r="I44" i="5"/>
  <c r="M41" i="5"/>
  <c r="K41" i="5"/>
  <c r="J41" i="5"/>
  <c r="I41" i="5"/>
  <c r="L41" i="5"/>
  <c r="W39" i="5"/>
  <c r="U39" i="5"/>
  <c r="T39" i="5"/>
  <c r="S39" i="5"/>
  <c r="V39" i="5"/>
  <c r="M23" i="5"/>
  <c r="K23" i="5"/>
  <c r="J23" i="5"/>
  <c r="I23" i="5"/>
  <c r="L23" i="5"/>
  <c r="U17" i="5"/>
  <c r="S17" i="5"/>
  <c r="V17" i="5"/>
  <c r="T17" i="5"/>
  <c r="W17" i="5"/>
  <c r="T13" i="5"/>
  <c r="S13" i="5"/>
  <c r="U13" i="5"/>
  <c r="W13" i="5"/>
  <c r="V13" i="5"/>
  <c r="J7" i="5"/>
  <c r="I7" i="5"/>
  <c r="K7" i="5"/>
  <c r="M7" i="5"/>
  <c r="L7" i="5"/>
  <c r="H195" i="3"/>
  <c r="H191" i="3"/>
  <c r="H187" i="3"/>
  <c r="H68" i="2"/>
  <c r="K68" i="2" s="1"/>
  <c r="E191" i="3"/>
  <c r="E187" i="3"/>
  <c r="F67" i="2"/>
  <c r="W11" i="6"/>
  <c r="U11" i="6"/>
  <c r="T11" i="6"/>
  <c r="S11" i="6"/>
  <c r="V11" i="6"/>
  <c r="L36" i="5"/>
  <c r="K36" i="5"/>
  <c r="J36" i="5"/>
  <c r="M36" i="5"/>
  <c r="I36" i="5"/>
  <c r="L52" i="5"/>
  <c r="K52" i="5"/>
  <c r="J52" i="5"/>
  <c r="M52" i="5"/>
  <c r="I52" i="5"/>
  <c r="L28" i="5"/>
  <c r="K28" i="5"/>
  <c r="J28" i="5"/>
  <c r="M28" i="5"/>
  <c r="I28" i="5"/>
  <c r="W23" i="5"/>
  <c r="U23" i="5"/>
  <c r="S23" i="5"/>
  <c r="V23" i="5"/>
  <c r="T23" i="5"/>
  <c r="K10" i="5"/>
  <c r="J10" i="5"/>
  <c r="I10" i="5"/>
  <c r="L10" i="5"/>
  <c r="M10" i="5"/>
  <c r="U8" i="5"/>
  <c r="T8" i="5"/>
  <c r="S8" i="5"/>
  <c r="V8" i="5"/>
  <c r="W8" i="5"/>
  <c r="L218" i="3"/>
  <c r="K218" i="3"/>
  <c r="M218" i="3"/>
  <c r="J218" i="3"/>
  <c r="N218" i="3"/>
  <c r="L214" i="3"/>
  <c r="K214" i="3"/>
  <c r="M214" i="3"/>
  <c r="J214" i="3"/>
  <c r="N214" i="3"/>
  <c r="L210" i="3"/>
  <c r="K210" i="3"/>
  <c r="J210" i="3"/>
  <c r="N210" i="3"/>
  <c r="M210" i="3"/>
  <c r="E196" i="3"/>
  <c r="G195" i="3"/>
  <c r="L183" i="3"/>
  <c r="K183" i="3"/>
  <c r="J183" i="3"/>
  <c r="M183" i="3"/>
  <c r="I194" i="3"/>
  <c r="N183" i="3"/>
  <c r="E192" i="3"/>
  <c r="G191" i="3"/>
  <c r="L179" i="3"/>
  <c r="I190" i="3"/>
  <c r="K179" i="3"/>
  <c r="J179" i="3"/>
  <c r="M179" i="3"/>
  <c r="N179" i="3"/>
  <c r="E188" i="3"/>
  <c r="G187" i="3"/>
  <c r="L175" i="3"/>
  <c r="K175" i="3"/>
  <c r="I186" i="3"/>
  <c r="J175" i="3"/>
  <c r="M175" i="3"/>
  <c r="N175" i="3"/>
  <c r="L171" i="3"/>
  <c r="M171" i="3"/>
  <c r="K171" i="3"/>
  <c r="J171" i="3"/>
  <c r="N171" i="3"/>
  <c r="L167" i="3"/>
  <c r="K167" i="3"/>
  <c r="J167" i="3"/>
  <c r="N167" i="3"/>
  <c r="M167" i="3"/>
  <c r="L163" i="3"/>
  <c r="K163" i="3"/>
  <c r="J163" i="3"/>
  <c r="M163" i="3"/>
  <c r="N163" i="3"/>
  <c r="L159" i="3"/>
  <c r="K159" i="3"/>
  <c r="M159" i="3"/>
  <c r="J159" i="3"/>
  <c r="N159" i="3"/>
  <c r="L155" i="3"/>
  <c r="K155" i="3"/>
  <c r="J155" i="3"/>
  <c r="M155" i="3"/>
  <c r="N155" i="3"/>
  <c r="L145" i="3"/>
  <c r="K145" i="3"/>
  <c r="J145" i="3"/>
  <c r="M145" i="3"/>
  <c r="N145" i="3"/>
  <c r="L141" i="3"/>
  <c r="K141" i="3"/>
  <c r="J141" i="3"/>
  <c r="M141" i="3"/>
  <c r="N141" i="3"/>
  <c r="L137" i="3"/>
  <c r="K137" i="3"/>
  <c r="J137" i="3"/>
  <c r="N137" i="3"/>
  <c r="M137" i="3"/>
  <c r="L74" i="2"/>
  <c r="K74" i="2"/>
  <c r="N74" i="2"/>
  <c r="J74" i="2"/>
  <c r="M74" i="2"/>
  <c r="G68" i="2"/>
  <c r="L64" i="2"/>
  <c r="N64" i="2"/>
  <c r="K64" i="2"/>
  <c r="J64" i="2"/>
  <c r="I67" i="2"/>
  <c r="M64" i="2"/>
  <c r="L60" i="2"/>
  <c r="K60" i="2"/>
  <c r="N60" i="2"/>
  <c r="J60" i="2"/>
  <c r="M60" i="2"/>
  <c r="L47" i="2"/>
  <c r="K47" i="2"/>
  <c r="M47" i="2"/>
  <c r="J47" i="2"/>
  <c r="N47" i="2"/>
  <c r="L40" i="2"/>
  <c r="I43" i="2"/>
  <c r="K40" i="2"/>
  <c r="N40" i="2"/>
  <c r="J40" i="2"/>
  <c r="M40" i="2"/>
  <c r="L36" i="2"/>
  <c r="M36" i="2"/>
  <c r="K36" i="2"/>
  <c r="J36" i="2"/>
  <c r="N36" i="2"/>
  <c r="L32" i="2"/>
  <c r="K32" i="2"/>
  <c r="J32" i="2"/>
  <c r="N32" i="2"/>
  <c r="M32" i="2"/>
  <c r="L23" i="2"/>
  <c r="M23" i="2"/>
  <c r="K23" i="2"/>
  <c r="J23" i="2"/>
  <c r="N23" i="2"/>
  <c r="L16" i="2"/>
  <c r="K16" i="2"/>
  <c r="J16" i="2"/>
  <c r="M16" i="2"/>
  <c r="L12" i="2"/>
  <c r="N12" i="2"/>
  <c r="K12" i="2"/>
  <c r="J12" i="2"/>
  <c r="M12" i="2"/>
  <c r="L8" i="2"/>
  <c r="K8" i="2"/>
  <c r="N8" i="2"/>
  <c r="J8" i="2"/>
  <c r="M8" i="2"/>
  <c r="V49" i="6"/>
  <c r="U49" i="6"/>
  <c r="T49" i="6"/>
  <c r="S49" i="6"/>
  <c r="W49" i="6"/>
  <c r="I37" i="5"/>
  <c r="M37" i="5"/>
  <c r="L37" i="5"/>
  <c r="K37" i="5"/>
  <c r="J37" i="5"/>
  <c r="S35" i="5"/>
  <c r="W35" i="5"/>
  <c r="V35" i="5"/>
  <c r="U35" i="5"/>
  <c r="T35" i="5"/>
  <c r="M25" i="5"/>
  <c r="K25" i="5"/>
  <c r="I25" i="5"/>
  <c r="L25" i="5"/>
  <c r="J25" i="5"/>
  <c r="L22" i="5"/>
  <c r="J22" i="5"/>
  <c r="K22" i="5"/>
  <c r="M22" i="5"/>
  <c r="I22" i="5"/>
  <c r="L30" i="5"/>
  <c r="J30" i="5"/>
  <c r="I30" i="5"/>
  <c r="K30" i="5"/>
  <c r="M30" i="5"/>
  <c r="L38" i="5"/>
  <c r="J38" i="5"/>
  <c r="I38" i="5"/>
  <c r="M38" i="5"/>
  <c r="K38" i="5"/>
  <c r="M46" i="5"/>
  <c r="L46" i="5"/>
  <c r="J46" i="5"/>
  <c r="I46" i="5"/>
  <c r="K46" i="5"/>
  <c r="K27" i="5"/>
  <c r="I27" i="5"/>
  <c r="M27" i="5"/>
  <c r="L27" i="5"/>
  <c r="J27" i="5"/>
  <c r="K35" i="5"/>
  <c r="I35" i="5"/>
  <c r="L35" i="5"/>
  <c r="J35" i="5"/>
  <c r="M35" i="5"/>
  <c r="L43" i="5"/>
  <c r="K43" i="5"/>
  <c r="I43" i="5"/>
  <c r="M43" i="5"/>
  <c r="J43" i="5"/>
  <c r="L51" i="5"/>
  <c r="K51" i="5"/>
  <c r="I51" i="5"/>
  <c r="M51" i="5"/>
  <c r="J51" i="5"/>
  <c r="J24" i="5"/>
  <c r="M24" i="5"/>
  <c r="L24" i="5"/>
  <c r="K24" i="5"/>
  <c r="I24" i="5"/>
  <c r="J32" i="5"/>
  <c r="K32" i="5"/>
  <c r="I32" i="5"/>
  <c r="L32" i="5"/>
  <c r="M32" i="5"/>
  <c r="J40" i="5"/>
  <c r="I40" i="5"/>
  <c r="M40" i="5"/>
  <c r="L40" i="5"/>
  <c r="K40" i="5"/>
  <c r="K48" i="5"/>
  <c r="J48" i="5"/>
  <c r="M48" i="5"/>
  <c r="L48" i="5"/>
  <c r="I48" i="5"/>
  <c r="L15" i="5"/>
  <c r="M15" i="5"/>
  <c r="K15" i="5"/>
  <c r="J15" i="5"/>
  <c r="I15" i="5"/>
  <c r="L18" i="5"/>
  <c r="M18" i="5"/>
  <c r="K18" i="5"/>
  <c r="J18" i="5"/>
  <c r="I18" i="5"/>
  <c r="L26" i="5"/>
  <c r="K26" i="5"/>
  <c r="M26" i="5"/>
  <c r="J26" i="5"/>
  <c r="I26" i="5"/>
  <c r="M34" i="5"/>
  <c r="L34" i="5"/>
  <c r="K34" i="5"/>
  <c r="J34" i="5"/>
  <c r="I34" i="5"/>
  <c r="I42" i="5"/>
  <c r="M42" i="5"/>
  <c r="L42" i="5"/>
  <c r="K42" i="5"/>
  <c r="J42" i="5"/>
  <c r="I50" i="5"/>
  <c r="M50" i="5"/>
  <c r="L50" i="5"/>
  <c r="K50" i="5"/>
  <c r="J50" i="5"/>
  <c r="M47" i="5"/>
  <c r="L47" i="5"/>
  <c r="K47" i="5"/>
  <c r="J47" i="5"/>
  <c r="I47" i="5"/>
  <c r="J20" i="6"/>
  <c r="I20" i="6"/>
  <c r="M20" i="6"/>
  <c r="L20" i="6"/>
  <c r="K20" i="6"/>
  <c r="L19" i="6"/>
  <c r="K19" i="6"/>
  <c r="J19" i="6"/>
  <c r="M19" i="6"/>
  <c r="I19" i="6"/>
  <c r="W29" i="5"/>
  <c r="V29" i="5"/>
  <c r="U29" i="5"/>
  <c r="T29" i="5"/>
  <c r="S29" i="5"/>
  <c r="V26" i="5"/>
  <c r="T26" i="5"/>
  <c r="W26" i="5"/>
  <c r="U26" i="5"/>
  <c r="S26" i="5"/>
  <c r="I21" i="5"/>
  <c r="M21" i="5"/>
  <c r="L21" i="5"/>
  <c r="K21" i="5"/>
  <c r="J21" i="5"/>
  <c r="L13" i="5"/>
  <c r="K13" i="5"/>
  <c r="M13" i="5"/>
  <c r="J13" i="5"/>
  <c r="I13" i="5"/>
  <c r="V11" i="5"/>
  <c r="U11" i="5"/>
  <c r="T11" i="5"/>
  <c r="S11" i="5"/>
  <c r="W11" i="5"/>
  <c r="F195" i="3"/>
  <c r="H194" i="3"/>
  <c r="F191" i="3"/>
  <c r="H190" i="3"/>
  <c r="F187" i="3"/>
  <c r="H186" i="3"/>
  <c r="F68" i="2"/>
  <c r="H67" i="2"/>
  <c r="H43" i="2"/>
  <c r="V15" i="5"/>
  <c r="T15" i="5"/>
  <c r="W15" i="5"/>
  <c r="U15" i="5"/>
  <c r="S15" i="5"/>
  <c r="W14" i="5"/>
  <c r="V14" i="5"/>
  <c r="U14" i="5"/>
  <c r="T14" i="5"/>
  <c r="S14" i="5"/>
  <c r="V20" i="5"/>
  <c r="T20" i="5"/>
  <c r="W20" i="5"/>
  <c r="U20" i="5"/>
  <c r="S20" i="5"/>
  <c r="V28" i="5"/>
  <c r="T28" i="5"/>
  <c r="S28" i="5"/>
  <c r="U28" i="5"/>
  <c r="W28" i="5"/>
  <c r="V36" i="5"/>
  <c r="T36" i="5"/>
  <c r="S36" i="5"/>
  <c r="W36" i="5"/>
  <c r="U36" i="5"/>
  <c r="W44" i="5"/>
  <c r="V44" i="5"/>
  <c r="T44" i="5"/>
  <c r="S44" i="5"/>
  <c r="U44" i="5"/>
  <c r="W52" i="5"/>
  <c r="V52" i="5"/>
  <c r="T52" i="5"/>
  <c r="S52" i="5"/>
  <c r="U52" i="5"/>
  <c r="U33" i="5"/>
  <c r="S33" i="5"/>
  <c r="V33" i="5"/>
  <c r="W33" i="5"/>
  <c r="T33" i="5"/>
  <c r="V41" i="5"/>
  <c r="U41" i="5"/>
  <c r="S41" i="5"/>
  <c r="T41" i="5"/>
  <c r="W41" i="5"/>
  <c r="V49" i="5"/>
  <c r="U49" i="5"/>
  <c r="S49" i="5"/>
  <c r="W49" i="5"/>
  <c r="T49" i="5"/>
  <c r="T22" i="5"/>
  <c r="S22" i="5"/>
  <c r="U22" i="5"/>
  <c r="W22" i="5"/>
  <c r="V22" i="5"/>
  <c r="T30" i="5"/>
  <c r="U30" i="5"/>
  <c r="S30" i="5"/>
  <c r="V30" i="5"/>
  <c r="W30" i="5"/>
  <c r="T38" i="5"/>
  <c r="W38" i="5"/>
  <c r="V38" i="5"/>
  <c r="S38" i="5"/>
  <c r="U38" i="5"/>
  <c r="U46" i="5"/>
  <c r="T46" i="5"/>
  <c r="W46" i="5"/>
  <c r="V46" i="5"/>
  <c r="S46" i="5"/>
  <c r="V24" i="5"/>
  <c r="W24" i="5"/>
  <c r="U24" i="5"/>
  <c r="T24" i="5"/>
  <c r="S24" i="5"/>
  <c r="W32" i="5"/>
  <c r="V32" i="5"/>
  <c r="U32" i="5"/>
  <c r="T32" i="5"/>
  <c r="S32" i="5"/>
  <c r="W40" i="5"/>
  <c r="V40" i="5"/>
  <c r="S40" i="5"/>
  <c r="T40" i="5"/>
  <c r="U40" i="5"/>
  <c r="S48" i="5"/>
  <c r="W48" i="5"/>
  <c r="V48" i="5"/>
  <c r="U48" i="5"/>
  <c r="T48" i="5"/>
  <c r="W45" i="5"/>
  <c r="V45" i="5"/>
  <c r="U45" i="5"/>
  <c r="T45" i="5"/>
  <c r="S45" i="5"/>
  <c r="I42" i="2"/>
  <c r="N39" i="2"/>
  <c r="M39" i="2"/>
  <c r="L39" i="2"/>
  <c r="K39" i="2"/>
  <c r="J39" i="2"/>
  <c r="H42" i="2"/>
  <c r="V41" i="6"/>
  <c r="U41" i="6"/>
  <c r="T41" i="6"/>
  <c r="S41" i="6"/>
  <c r="W41" i="6"/>
  <c r="T7" i="6"/>
  <c r="S7" i="6"/>
  <c r="W7" i="6"/>
  <c r="V7" i="6"/>
  <c r="U7" i="6"/>
  <c r="J14" i="5"/>
  <c r="M14" i="5"/>
  <c r="L14" i="5"/>
  <c r="K14" i="5"/>
  <c r="I14" i="5"/>
  <c r="T43" i="5"/>
  <c r="S43" i="5"/>
  <c r="W43" i="5"/>
  <c r="U43" i="5"/>
  <c r="V43" i="5"/>
  <c r="V42" i="5"/>
  <c r="U42" i="5"/>
  <c r="T42" i="5"/>
  <c r="W42" i="5"/>
  <c r="S42" i="5"/>
  <c r="M33" i="5"/>
  <c r="K33" i="5"/>
  <c r="J33" i="5"/>
  <c r="I33" i="5"/>
  <c r="L33" i="5"/>
  <c r="W31" i="5"/>
  <c r="U31" i="5"/>
  <c r="T31" i="5"/>
  <c r="S31" i="5"/>
  <c r="V31" i="5"/>
  <c r="W21" i="5"/>
  <c r="U21" i="5"/>
  <c r="S21" i="5"/>
  <c r="V21" i="5"/>
  <c r="T21" i="5"/>
  <c r="K19" i="5"/>
  <c r="I19" i="5"/>
  <c r="J19" i="5"/>
  <c r="M19" i="5"/>
  <c r="L19" i="5"/>
  <c r="K16" i="5"/>
  <c r="I16" i="5"/>
  <c r="M16" i="5"/>
  <c r="L16" i="5"/>
  <c r="J16" i="5"/>
  <c r="M11" i="5"/>
  <c r="L11" i="5"/>
  <c r="I11" i="5"/>
  <c r="K11" i="5"/>
  <c r="J11" i="5"/>
  <c r="W9" i="5"/>
  <c r="V9" i="5"/>
  <c r="S9" i="5"/>
  <c r="U9" i="5"/>
  <c r="T9" i="5"/>
  <c r="W46" i="6"/>
  <c r="U46" i="6"/>
  <c r="T46" i="6"/>
  <c r="S46" i="6"/>
  <c r="V46" i="6"/>
  <c r="W8" i="6"/>
  <c r="V8" i="6"/>
  <c r="T8" i="6"/>
  <c r="S8" i="6"/>
  <c r="U8" i="6"/>
  <c r="W16" i="6"/>
  <c r="V16" i="6"/>
  <c r="T16" i="6"/>
  <c r="S16" i="6"/>
  <c r="U16" i="6"/>
  <c r="W19" i="6"/>
  <c r="V19" i="6"/>
  <c r="T19" i="6"/>
  <c r="S19" i="6"/>
  <c r="U19" i="6"/>
  <c r="W27" i="6"/>
  <c r="V27" i="6"/>
  <c r="T27" i="6"/>
  <c r="S27" i="6"/>
  <c r="U27" i="6"/>
  <c r="W35" i="6"/>
  <c r="V35" i="6"/>
  <c r="T35" i="6"/>
  <c r="S35" i="6"/>
  <c r="U35" i="6"/>
  <c r="W43" i="6"/>
  <c r="V43" i="6"/>
  <c r="T43" i="6"/>
  <c r="S43" i="6"/>
  <c r="U43" i="6"/>
  <c r="W51" i="6"/>
  <c r="V51" i="6"/>
  <c r="T51" i="6"/>
  <c r="S51" i="6"/>
  <c r="U51" i="6"/>
  <c r="V13" i="6"/>
  <c r="U13" i="6"/>
  <c r="S13" i="6"/>
  <c r="T13" i="6"/>
  <c r="W13" i="6"/>
  <c r="V24" i="6"/>
  <c r="U24" i="6"/>
  <c r="S24" i="6"/>
  <c r="T24" i="6"/>
  <c r="W24" i="6"/>
  <c r="V32" i="6"/>
  <c r="U32" i="6"/>
  <c r="S32" i="6"/>
  <c r="W32" i="6"/>
  <c r="T32" i="6"/>
  <c r="V40" i="6"/>
  <c r="U40" i="6"/>
  <c r="S40" i="6"/>
  <c r="W40" i="6"/>
  <c r="T40" i="6"/>
  <c r="V48" i="6"/>
  <c r="U48" i="6"/>
  <c r="S48" i="6"/>
  <c r="W48" i="6"/>
  <c r="T48" i="6"/>
  <c r="U10" i="6"/>
  <c r="T10" i="6"/>
  <c r="S10" i="6"/>
  <c r="W10" i="6"/>
  <c r="V10" i="6"/>
  <c r="U21" i="6"/>
  <c r="T21" i="6"/>
  <c r="S21" i="6"/>
  <c r="V21" i="6"/>
  <c r="W21" i="6"/>
  <c r="U29" i="6"/>
  <c r="T29" i="6"/>
  <c r="V29" i="6"/>
  <c r="W29" i="6"/>
  <c r="S29" i="6"/>
  <c r="U37" i="6"/>
  <c r="T37" i="6"/>
  <c r="W37" i="6"/>
  <c r="V37" i="6"/>
  <c r="S37" i="6"/>
  <c r="U45" i="6"/>
  <c r="T45" i="6"/>
  <c r="W45" i="6"/>
  <c r="V45" i="6"/>
  <c r="S45" i="6"/>
  <c r="S12" i="6"/>
  <c r="W12" i="6"/>
  <c r="V12" i="6"/>
  <c r="T12" i="6"/>
  <c r="U12" i="6"/>
  <c r="S23" i="6"/>
  <c r="W23" i="6"/>
  <c r="V23" i="6"/>
  <c r="T23" i="6"/>
  <c r="U23" i="6"/>
  <c r="S31" i="6"/>
  <c r="W31" i="6"/>
  <c r="V31" i="6"/>
  <c r="U31" i="6"/>
  <c r="T31" i="6"/>
  <c r="S39" i="6"/>
  <c r="W39" i="6"/>
  <c r="V39" i="6"/>
  <c r="U39" i="6"/>
  <c r="T39" i="6"/>
  <c r="S47" i="6"/>
  <c r="W47" i="6"/>
  <c r="V47" i="6"/>
  <c r="U47" i="6"/>
  <c r="T47" i="6"/>
  <c r="W9" i="6"/>
  <c r="V9" i="6"/>
  <c r="U9" i="6"/>
  <c r="T9" i="6"/>
  <c r="S9" i="6"/>
  <c r="W20" i="6"/>
  <c r="V20" i="6"/>
  <c r="U20" i="6"/>
  <c r="S20" i="6"/>
  <c r="T20" i="6"/>
  <c r="W28" i="6"/>
  <c r="V28" i="6"/>
  <c r="U28" i="6"/>
  <c r="T28" i="6"/>
  <c r="S28" i="6"/>
  <c r="W36" i="6"/>
  <c r="V36" i="6"/>
  <c r="U36" i="6"/>
  <c r="T36" i="6"/>
  <c r="S36" i="6"/>
  <c r="W44" i="6"/>
  <c r="V44" i="6"/>
  <c r="U44" i="6"/>
  <c r="T44" i="6"/>
  <c r="S44" i="6"/>
  <c r="W52" i="6"/>
  <c r="V52" i="6"/>
  <c r="U52" i="6"/>
  <c r="T52" i="6"/>
  <c r="S52" i="6"/>
  <c r="N16" i="43"/>
  <c r="L16" i="43"/>
  <c r="M16" i="43"/>
  <c r="R16" i="43"/>
  <c r="Q16" i="43"/>
  <c r="P16" i="43"/>
  <c r="T16" i="43"/>
  <c r="S16" i="43"/>
  <c r="J16" i="43"/>
  <c r="I16" i="43"/>
  <c r="H16" i="43"/>
  <c r="M146" i="42"/>
  <c r="L146" i="42"/>
  <c r="O146" i="42"/>
  <c r="N146" i="42"/>
  <c r="T16" i="42"/>
  <c r="S16" i="42"/>
  <c r="R16" i="42"/>
  <c r="Q16" i="42"/>
  <c r="P16" i="42"/>
  <c r="J16" i="42"/>
  <c r="H16" i="42"/>
  <c r="I16" i="42"/>
  <c r="I146" i="42"/>
  <c r="G146" i="42"/>
  <c r="H146" i="42"/>
  <c r="K146" i="42" s="1"/>
  <c r="G146" i="41"/>
  <c r="I146" i="41"/>
  <c r="H146" i="41"/>
  <c r="K146" i="41" s="1"/>
  <c r="I146" i="43"/>
  <c r="H146" i="43"/>
  <c r="K146" i="43" s="1"/>
  <c r="G146" i="43"/>
  <c r="O146" i="41"/>
  <c r="N146" i="41"/>
  <c r="M146" i="41"/>
  <c r="L146" i="41"/>
  <c r="N16" i="42"/>
  <c r="L16" i="42"/>
  <c r="M16" i="42"/>
  <c r="H16" i="41"/>
  <c r="J16" i="41"/>
  <c r="I16" i="41"/>
  <c r="M11" i="37"/>
  <c r="L11" i="37"/>
  <c r="K11" i="37"/>
  <c r="I129" i="37"/>
  <c r="H129" i="37"/>
  <c r="G129" i="37"/>
  <c r="Q11" i="37"/>
  <c r="P11" i="37"/>
  <c r="O11" i="37"/>
  <c r="T11" i="37"/>
  <c r="S11" i="37"/>
  <c r="R11" i="37"/>
  <c r="I11" i="37"/>
  <c r="H11" i="37"/>
  <c r="G11" i="37"/>
  <c r="J104" i="27"/>
  <c r="I104" i="27"/>
  <c r="M104" i="27"/>
  <c r="L104" i="27"/>
  <c r="K104" i="27"/>
  <c r="K118" i="27"/>
  <c r="J118" i="27"/>
  <c r="I118" i="27"/>
  <c r="M118" i="27"/>
  <c r="L118" i="27"/>
  <c r="L132" i="27"/>
  <c r="K132" i="27"/>
  <c r="J132" i="27"/>
  <c r="I132" i="27"/>
  <c r="M132" i="27"/>
  <c r="M146" i="27"/>
  <c r="L146" i="27"/>
  <c r="K146" i="27"/>
  <c r="J146" i="27"/>
  <c r="I146" i="27"/>
  <c r="M160" i="27"/>
  <c r="L160" i="27"/>
  <c r="K160" i="27"/>
  <c r="J160" i="27"/>
  <c r="I160" i="27"/>
  <c r="M20" i="27"/>
  <c r="L20" i="27"/>
  <c r="K20" i="27"/>
  <c r="J20" i="27"/>
  <c r="I20" i="27"/>
  <c r="M118" i="26"/>
  <c r="L118" i="26"/>
  <c r="K118" i="26"/>
  <c r="J118" i="26"/>
  <c r="I118" i="26"/>
  <c r="I34" i="27"/>
  <c r="M34" i="27"/>
  <c r="L34" i="27"/>
  <c r="K34" i="27"/>
  <c r="J34" i="27"/>
  <c r="I132" i="26"/>
  <c r="M132" i="26"/>
  <c r="L132" i="26"/>
  <c r="K132" i="26"/>
  <c r="J132" i="26"/>
  <c r="I20" i="26"/>
  <c r="M20" i="26"/>
  <c r="L20" i="26"/>
  <c r="K20" i="26"/>
  <c r="J20" i="26"/>
  <c r="J48" i="27"/>
  <c r="I48" i="27"/>
  <c r="M48" i="27"/>
  <c r="L48" i="27"/>
  <c r="K48" i="27"/>
  <c r="J146" i="26"/>
  <c r="I146" i="26"/>
  <c r="M146" i="26"/>
  <c r="L146" i="26"/>
  <c r="K146" i="26"/>
  <c r="J34" i="26"/>
  <c r="I34" i="26"/>
  <c r="M34" i="26"/>
  <c r="K34" i="26"/>
  <c r="L34" i="26"/>
  <c r="K62" i="27"/>
  <c r="J62" i="27"/>
  <c r="I62" i="27"/>
  <c r="M62" i="27"/>
  <c r="L62" i="27"/>
  <c r="K160" i="26"/>
  <c r="J160" i="26"/>
  <c r="I160" i="26"/>
  <c r="M160" i="26"/>
  <c r="L160" i="26"/>
  <c r="L76" i="27"/>
  <c r="K76" i="27"/>
  <c r="J76" i="27"/>
  <c r="I76" i="27"/>
  <c r="M76" i="27"/>
  <c r="L62" i="26"/>
  <c r="K62" i="26"/>
  <c r="J62" i="26"/>
  <c r="M62" i="26"/>
  <c r="I62" i="26"/>
  <c r="I90" i="27"/>
  <c r="M90" i="27"/>
  <c r="L90" i="27"/>
  <c r="K90" i="27"/>
  <c r="J90" i="27"/>
  <c r="M76" i="26"/>
  <c r="L76" i="26"/>
  <c r="K76" i="26"/>
  <c r="J76" i="26"/>
  <c r="I76" i="26"/>
  <c r="M104" i="26"/>
  <c r="L104" i="26"/>
  <c r="K104" i="26"/>
  <c r="J104" i="26"/>
  <c r="I104" i="26"/>
  <c r="K48" i="26"/>
  <c r="J48" i="26"/>
  <c r="I48" i="26"/>
  <c r="M48" i="26"/>
  <c r="L48" i="26"/>
  <c r="N161" i="22"/>
  <c r="M161" i="22"/>
  <c r="L161" i="22"/>
  <c r="K161" i="22"/>
  <c r="J161" i="22"/>
  <c r="N133" i="22"/>
  <c r="M133" i="22"/>
  <c r="L133" i="22"/>
  <c r="K133" i="22"/>
  <c r="J133" i="22"/>
  <c r="N105" i="22"/>
  <c r="M105" i="22"/>
  <c r="L105" i="22"/>
  <c r="J105" i="22"/>
  <c r="K105" i="22"/>
  <c r="N77" i="22"/>
  <c r="M77" i="22"/>
  <c r="L77" i="22"/>
  <c r="K77" i="22"/>
  <c r="J77" i="22"/>
  <c r="M90" i="26"/>
  <c r="L90" i="26"/>
  <c r="K90" i="26"/>
  <c r="J90" i="26"/>
  <c r="I90" i="26"/>
  <c r="M147" i="22"/>
  <c r="L147" i="22"/>
  <c r="K147" i="22"/>
  <c r="J147" i="22"/>
  <c r="N147" i="22"/>
  <c r="M119" i="22"/>
  <c r="L119" i="22"/>
  <c r="K119" i="22"/>
  <c r="J119" i="22"/>
  <c r="N119" i="22"/>
  <c r="M91" i="22"/>
  <c r="L91" i="22"/>
  <c r="K91" i="22"/>
  <c r="J91" i="22"/>
  <c r="N91" i="22"/>
  <c r="M63" i="22"/>
  <c r="L63" i="22"/>
  <c r="K63" i="22"/>
  <c r="J63" i="22"/>
  <c r="N63" i="22"/>
  <c r="Z21" i="22"/>
  <c r="Y21" i="22"/>
  <c r="X21" i="22"/>
  <c r="AB21" i="22"/>
  <c r="AA21" i="22"/>
  <c r="N49" i="22"/>
  <c r="M49" i="22"/>
  <c r="L49" i="22"/>
  <c r="K49" i="22"/>
  <c r="J49" i="22"/>
  <c r="J162" i="21"/>
  <c r="I162" i="21"/>
  <c r="H162" i="21"/>
  <c r="J106" i="21"/>
  <c r="I106" i="21"/>
  <c r="H106" i="21"/>
  <c r="J50" i="21"/>
  <c r="I50" i="21"/>
  <c r="H50" i="21"/>
  <c r="N21" i="22"/>
  <c r="M21" i="22"/>
  <c r="L21" i="22"/>
  <c r="K21" i="22"/>
  <c r="J21" i="22"/>
  <c r="J148" i="21"/>
  <c r="I148" i="21"/>
  <c r="H148" i="21"/>
  <c r="J92" i="21"/>
  <c r="I92" i="21"/>
  <c r="H92" i="21"/>
  <c r="J36" i="21"/>
  <c r="I36" i="21"/>
  <c r="H36" i="21"/>
  <c r="J35" i="22"/>
  <c r="K35" i="22"/>
  <c r="N35" i="22"/>
  <c r="M35" i="22"/>
  <c r="L35" i="22"/>
  <c r="J134" i="21"/>
  <c r="I134" i="21"/>
  <c r="H134" i="21"/>
  <c r="J78" i="21"/>
  <c r="I78" i="21"/>
  <c r="H78" i="21"/>
  <c r="T22" i="21"/>
  <c r="S22" i="21"/>
  <c r="R22" i="21"/>
  <c r="K160" i="18"/>
  <c r="I160" i="18"/>
  <c r="J160" i="18"/>
  <c r="J134" i="18"/>
  <c r="I134" i="18"/>
  <c r="K134" i="18"/>
  <c r="K104" i="18"/>
  <c r="J104" i="18"/>
  <c r="I104" i="18"/>
  <c r="J78" i="18"/>
  <c r="I78" i="18"/>
  <c r="K78" i="18"/>
  <c r="K48" i="18"/>
  <c r="J48" i="18"/>
  <c r="I48" i="18"/>
  <c r="J22" i="18"/>
  <c r="I22" i="18"/>
  <c r="K22" i="18"/>
  <c r="Z146" i="18"/>
  <c r="AA146" i="18"/>
  <c r="AB146" i="18"/>
  <c r="R146" i="18"/>
  <c r="T146" i="18"/>
  <c r="S146" i="18"/>
  <c r="AB120" i="18"/>
  <c r="AA120" i="18"/>
  <c r="Z120" i="18"/>
  <c r="T120" i="18"/>
  <c r="S120" i="18"/>
  <c r="R120" i="18"/>
  <c r="Z90" i="18"/>
  <c r="AB90" i="18"/>
  <c r="AA90" i="18"/>
  <c r="R90" i="18"/>
  <c r="T90" i="18"/>
  <c r="S90" i="18"/>
  <c r="AB64" i="18"/>
  <c r="AA64" i="18"/>
  <c r="Z64" i="18"/>
  <c r="T64" i="18"/>
  <c r="S64" i="18"/>
  <c r="R64" i="18"/>
  <c r="Z34" i="18"/>
  <c r="AB34" i="18"/>
  <c r="AA34" i="18"/>
  <c r="R34" i="18"/>
  <c r="T34" i="18"/>
  <c r="S34" i="18"/>
  <c r="AB8" i="18"/>
  <c r="AA8" i="18"/>
  <c r="Z8" i="18"/>
  <c r="T8" i="18"/>
  <c r="S8" i="18"/>
  <c r="R8" i="18"/>
  <c r="I35" i="17"/>
  <c r="M35" i="17"/>
  <c r="L35" i="17"/>
  <c r="K35" i="17"/>
  <c r="J35" i="17"/>
  <c r="R79" i="19"/>
  <c r="P79" i="19"/>
  <c r="J146" i="18"/>
  <c r="I146" i="18"/>
  <c r="K146" i="18"/>
  <c r="K120" i="18"/>
  <c r="J120" i="18"/>
  <c r="I120" i="18"/>
  <c r="J90" i="18"/>
  <c r="I90" i="18"/>
  <c r="K90" i="18"/>
  <c r="K64" i="18"/>
  <c r="J64" i="18"/>
  <c r="I64" i="18"/>
  <c r="J34" i="18"/>
  <c r="I34" i="18"/>
  <c r="K34" i="18"/>
  <c r="K8" i="18"/>
  <c r="J8" i="18"/>
  <c r="I8" i="18"/>
  <c r="AB132" i="18"/>
  <c r="AA132" i="18"/>
  <c r="Z132" i="18"/>
  <c r="T132" i="18"/>
  <c r="S132" i="18"/>
  <c r="R132" i="18"/>
  <c r="AB106" i="18"/>
  <c r="AA106" i="18"/>
  <c r="Z106" i="18"/>
  <c r="T106" i="18"/>
  <c r="S106" i="18"/>
  <c r="R106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M37" i="17"/>
  <c r="K37" i="17"/>
  <c r="J37" i="17"/>
  <c r="I37" i="17"/>
  <c r="L37" i="17"/>
  <c r="K21" i="17"/>
  <c r="J21" i="17"/>
  <c r="M21" i="17"/>
  <c r="L21" i="17"/>
  <c r="I21" i="17"/>
  <c r="J120" i="21"/>
  <c r="I120" i="21"/>
  <c r="H120" i="21"/>
  <c r="K132" i="18"/>
  <c r="J132" i="18"/>
  <c r="I132" i="18"/>
  <c r="K106" i="18"/>
  <c r="J106" i="18"/>
  <c r="I106" i="18"/>
  <c r="K76" i="18"/>
  <c r="J76" i="18"/>
  <c r="I76" i="18"/>
  <c r="K50" i="18"/>
  <c r="J50" i="18"/>
  <c r="I50" i="18"/>
  <c r="K20" i="18"/>
  <c r="J20" i="18"/>
  <c r="I20" i="18"/>
  <c r="H21" i="19"/>
  <c r="J21" i="19"/>
  <c r="AB148" i="18"/>
  <c r="AA148" i="18"/>
  <c r="Z148" i="18"/>
  <c r="T148" i="18"/>
  <c r="S148" i="18"/>
  <c r="R148" i="18"/>
  <c r="AB118" i="18"/>
  <c r="AA118" i="18"/>
  <c r="Z118" i="18"/>
  <c r="T118" i="18"/>
  <c r="S118" i="18"/>
  <c r="R118" i="18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J22" i="21"/>
  <c r="I22" i="21"/>
  <c r="H22" i="21"/>
  <c r="AB160" i="18"/>
  <c r="AA160" i="18"/>
  <c r="Z160" i="18"/>
  <c r="Z134" i="18"/>
  <c r="AB134" i="18"/>
  <c r="AA134" i="18"/>
  <c r="M77" i="16"/>
  <c r="L77" i="16"/>
  <c r="K77" i="16"/>
  <c r="J77" i="16"/>
  <c r="I77" i="16"/>
  <c r="K51" i="16"/>
  <c r="J51" i="16"/>
  <c r="I51" i="16"/>
  <c r="L51" i="16"/>
  <c r="M51" i="16"/>
  <c r="M119" i="15"/>
  <c r="L119" i="15"/>
  <c r="K119" i="15"/>
  <c r="J119" i="15"/>
  <c r="I119" i="15"/>
  <c r="K135" i="14"/>
  <c r="I135" i="14"/>
  <c r="J135" i="14"/>
  <c r="J149" i="19"/>
  <c r="H149" i="19"/>
  <c r="R9" i="19"/>
  <c r="P9" i="19"/>
  <c r="K118" i="18"/>
  <c r="J118" i="18"/>
  <c r="I118" i="18"/>
  <c r="K92" i="18"/>
  <c r="I92" i="18"/>
  <c r="J92" i="18"/>
  <c r="J49" i="17"/>
  <c r="I49" i="17"/>
  <c r="M49" i="17"/>
  <c r="K49" i="17"/>
  <c r="L49" i="17"/>
  <c r="I91" i="16"/>
  <c r="M91" i="16"/>
  <c r="L91" i="16"/>
  <c r="K91" i="16"/>
  <c r="J91" i="16"/>
  <c r="L65" i="16"/>
  <c r="K65" i="16"/>
  <c r="J65" i="16"/>
  <c r="I65" i="16"/>
  <c r="M65" i="16"/>
  <c r="M9" i="16"/>
  <c r="L9" i="16"/>
  <c r="K9" i="16"/>
  <c r="J9" i="16"/>
  <c r="I9" i="16"/>
  <c r="I133" i="15"/>
  <c r="M133" i="15"/>
  <c r="L133" i="15"/>
  <c r="K133" i="15"/>
  <c r="J133" i="15"/>
  <c r="I65" i="14"/>
  <c r="K65" i="14"/>
  <c r="J65" i="14"/>
  <c r="J64" i="21"/>
  <c r="I64" i="21"/>
  <c r="H64" i="21"/>
  <c r="R105" i="19"/>
  <c r="P105" i="19"/>
  <c r="J9" i="19"/>
  <c r="H9" i="19"/>
  <c r="T160" i="18"/>
  <c r="S160" i="18"/>
  <c r="R160" i="18"/>
  <c r="R134" i="18"/>
  <c r="S134" i="18"/>
  <c r="T134" i="18"/>
  <c r="AB104" i="18"/>
  <c r="AA104" i="18"/>
  <c r="Z104" i="18"/>
  <c r="Z78" i="18"/>
  <c r="AA78" i="18"/>
  <c r="AB78" i="18"/>
  <c r="J105" i="16"/>
  <c r="I105" i="16"/>
  <c r="M105" i="16"/>
  <c r="L105" i="16"/>
  <c r="K105" i="16"/>
  <c r="M79" i="16"/>
  <c r="L79" i="16"/>
  <c r="K79" i="16"/>
  <c r="J79" i="16"/>
  <c r="I79" i="16"/>
  <c r="J147" i="15"/>
  <c r="I147" i="15"/>
  <c r="M147" i="15"/>
  <c r="L147" i="15"/>
  <c r="K147" i="15"/>
  <c r="J35" i="15"/>
  <c r="I35" i="15"/>
  <c r="M35" i="15"/>
  <c r="L35" i="15"/>
  <c r="K35" i="15"/>
  <c r="J107" i="14"/>
  <c r="I107" i="14"/>
  <c r="K107" i="14"/>
  <c r="X77" i="19"/>
  <c r="P21" i="19"/>
  <c r="R21" i="19"/>
  <c r="K62" i="18"/>
  <c r="J62" i="18"/>
  <c r="I62" i="18"/>
  <c r="K36" i="18"/>
  <c r="J36" i="18"/>
  <c r="I36" i="18"/>
  <c r="M23" i="17"/>
  <c r="L23" i="17"/>
  <c r="J23" i="17"/>
  <c r="I23" i="17"/>
  <c r="K23" i="17"/>
  <c r="K119" i="16"/>
  <c r="J119" i="16"/>
  <c r="I119" i="16"/>
  <c r="M119" i="16"/>
  <c r="L119" i="16"/>
  <c r="M93" i="16"/>
  <c r="L93" i="16"/>
  <c r="K93" i="16"/>
  <c r="J93" i="16"/>
  <c r="I93" i="16"/>
  <c r="K161" i="15"/>
  <c r="J161" i="15"/>
  <c r="I161" i="15"/>
  <c r="M161" i="15"/>
  <c r="L161" i="15"/>
  <c r="K49" i="15"/>
  <c r="J49" i="15"/>
  <c r="I49" i="15"/>
  <c r="M49" i="15"/>
  <c r="L49" i="15"/>
  <c r="T104" i="18"/>
  <c r="S104" i="18"/>
  <c r="R104" i="18"/>
  <c r="R78" i="18"/>
  <c r="T78" i="18"/>
  <c r="S78" i="18"/>
  <c r="AB48" i="18"/>
  <c r="AA48" i="18"/>
  <c r="Z48" i="18"/>
  <c r="Z22" i="18"/>
  <c r="AB22" i="18"/>
  <c r="AA22" i="18"/>
  <c r="J9" i="17"/>
  <c r="I9" i="17"/>
  <c r="M9" i="17"/>
  <c r="L9" i="17"/>
  <c r="K9" i="17"/>
  <c r="L133" i="16"/>
  <c r="K133" i="16"/>
  <c r="J133" i="16"/>
  <c r="I133" i="16"/>
  <c r="M133" i="16"/>
  <c r="M107" i="16"/>
  <c r="L107" i="16"/>
  <c r="K107" i="16"/>
  <c r="J107" i="16"/>
  <c r="I107" i="16"/>
  <c r="L63" i="15"/>
  <c r="K63" i="15"/>
  <c r="J63" i="15"/>
  <c r="I63" i="15"/>
  <c r="M63" i="15"/>
  <c r="L21" i="15"/>
  <c r="K21" i="15"/>
  <c r="J21" i="15"/>
  <c r="M21" i="15"/>
  <c r="I21" i="15"/>
  <c r="K79" i="14"/>
  <c r="J79" i="14"/>
  <c r="I79" i="14"/>
  <c r="M147" i="16"/>
  <c r="L147" i="16"/>
  <c r="K147" i="16"/>
  <c r="J147" i="16"/>
  <c r="I147" i="16"/>
  <c r="M121" i="16"/>
  <c r="L121" i="16"/>
  <c r="K121" i="16"/>
  <c r="J121" i="16"/>
  <c r="I121" i="16"/>
  <c r="M35" i="16"/>
  <c r="L35" i="16"/>
  <c r="K35" i="16"/>
  <c r="J35" i="16"/>
  <c r="I35" i="16"/>
  <c r="M77" i="15"/>
  <c r="L77" i="15"/>
  <c r="K77" i="15"/>
  <c r="J77" i="15"/>
  <c r="I77" i="15"/>
  <c r="K121" i="14"/>
  <c r="I121" i="14"/>
  <c r="J121" i="14"/>
  <c r="I23" i="16"/>
  <c r="M23" i="16"/>
  <c r="L23" i="16"/>
  <c r="J23" i="16"/>
  <c r="K23" i="16"/>
  <c r="M63" i="16"/>
  <c r="L63" i="16"/>
  <c r="K63" i="16"/>
  <c r="J63" i="16"/>
  <c r="I63" i="16"/>
  <c r="K148" i="18"/>
  <c r="J148" i="18"/>
  <c r="I148" i="18"/>
  <c r="I135" i="16"/>
  <c r="M135" i="16"/>
  <c r="L135" i="16"/>
  <c r="K135" i="16"/>
  <c r="J135" i="16"/>
  <c r="M135" i="17"/>
  <c r="L135" i="17"/>
  <c r="J135" i="17"/>
  <c r="I135" i="17"/>
  <c r="K135" i="17"/>
  <c r="J93" i="17"/>
  <c r="I93" i="17"/>
  <c r="M93" i="17"/>
  <c r="L93" i="17"/>
  <c r="K93" i="17"/>
  <c r="M49" i="16"/>
  <c r="L49" i="16"/>
  <c r="K49" i="16"/>
  <c r="J49" i="16"/>
  <c r="I49" i="16"/>
  <c r="M161" i="16"/>
  <c r="L161" i="16"/>
  <c r="K161" i="16"/>
  <c r="J161" i="16"/>
  <c r="I161" i="16"/>
  <c r="R22" i="18"/>
  <c r="T22" i="18"/>
  <c r="S22" i="18"/>
  <c r="J149" i="16"/>
  <c r="I149" i="16"/>
  <c r="M149" i="16"/>
  <c r="L149" i="16"/>
  <c r="K149" i="16"/>
  <c r="T48" i="18"/>
  <c r="S48" i="18"/>
  <c r="R48" i="18"/>
  <c r="M91" i="15"/>
  <c r="L91" i="15"/>
  <c r="K91" i="15"/>
  <c r="J91" i="15"/>
  <c r="I91" i="15"/>
  <c r="J51" i="14"/>
  <c r="I51" i="14"/>
  <c r="K51" i="14"/>
  <c r="J37" i="14"/>
  <c r="I37" i="14"/>
  <c r="K37" i="14"/>
  <c r="J163" i="14"/>
  <c r="I163" i="14"/>
  <c r="K163" i="14"/>
  <c r="J37" i="16"/>
  <c r="I37" i="16"/>
  <c r="M37" i="16"/>
  <c r="L37" i="16"/>
  <c r="K37" i="16"/>
  <c r="Z9" i="16"/>
  <c r="Y9" i="16"/>
  <c r="X9" i="16"/>
  <c r="W9" i="16"/>
  <c r="AA9" i="16"/>
  <c r="K23" i="14"/>
  <c r="I23" i="14"/>
  <c r="J23" i="14"/>
  <c r="M21" i="16"/>
  <c r="L21" i="16"/>
  <c r="K21" i="16"/>
  <c r="J21" i="16"/>
  <c r="I21" i="16"/>
  <c r="K93" i="14"/>
  <c r="J93" i="14"/>
  <c r="I93" i="14"/>
  <c r="M105" i="15"/>
  <c r="L105" i="15"/>
  <c r="K105" i="15"/>
  <c r="J105" i="15"/>
  <c r="I105" i="15"/>
  <c r="K149" i="14"/>
  <c r="J149" i="14"/>
  <c r="I149" i="14"/>
  <c r="N55" i="12"/>
  <c r="M55" i="12"/>
  <c r="L55" i="12"/>
  <c r="K55" i="12"/>
  <c r="J55" i="12"/>
  <c r="I55" i="12"/>
  <c r="M90" i="13"/>
  <c r="L90" i="13"/>
  <c r="K90" i="13"/>
  <c r="J90" i="13"/>
  <c r="I90" i="13"/>
  <c r="K189" i="3"/>
  <c r="J189" i="3"/>
  <c r="L189" i="3"/>
  <c r="M189" i="3"/>
  <c r="K200" i="3"/>
  <c r="M200" i="3"/>
  <c r="L200" i="3"/>
  <c r="J200" i="3"/>
  <c r="J120" i="3"/>
  <c r="M120" i="3"/>
  <c r="L120" i="3"/>
  <c r="K120" i="3"/>
  <c r="L131" i="3"/>
  <c r="M131" i="3"/>
  <c r="K131" i="3"/>
  <c r="J131" i="3"/>
  <c r="M122" i="3"/>
  <c r="L122" i="3"/>
  <c r="K122" i="3"/>
  <c r="J122" i="3"/>
  <c r="J133" i="3"/>
  <c r="M133" i="3"/>
  <c r="K133" i="3"/>
  <c r="L133" i="3"/>
  <c r="M129" i="3"/>
  <c r="L129" i="3"/>
  <c r="K129" i="3"/>
  <c r="J129" i="3"/>
  <c r="L118" i="3"/>
  <c r="J118" i="3"/>
  <c r="M118" i="3"/>
  <c r="K118" i="3"/>
  <c r="M114" i="3"/>
  <c r="L114" i="3"/>
  <c r="K114" i="3"/>
  <c r="J114" i="3"/>
  <c r="J125" i="3"/>
  <c r="M125" i="3"/>
  <c r="K125" i="3"/>
  <c r="L125" i="3"/>
  <c r="J193" i="3"/>
  <c r="M193" i="3"/>
  <c r="L193" i="3"/>
  <c r="K193" i="3"/>
  <c r="L204" i="3"/>
  <c r="K204" i="3"/>
  <c r="M204" i="3"/>
  <c r="J204" i="3"/>
  <c r="J18" i="2"/>
  <c r="K18" i="2"/>
  <c r="L18" i="2"/>
  <c r="M18" i="2"/>
  <c r="K192" i="3"/>
  <c r="M192" i="3"/>
  <c r="L192" i="3"/>
  <c r="J192" i="3"/>
  <c r="M203" i="3"/>
  <c r="L203" i="3"/>
  <c r="K203" i="3"/>
  <c r="J203" i="3"/>
  <c r="J44" i="2"/>
  <c r="M44" i="2"/>
  <c r="L44" i="2"/>
  <c r="K44" i="2"/>
  <c r="L196" i="3"/>
  <c r="K196" i="3"/>
  <c r="J196" i="3"/>
  <c r="M196" i="3"/>
  <c r="L207" i="3"/>
  <c r="J207" i="3"/>
  <c r="M207" i="3"/>
  <c r="K207" i="3"/>
  <c r="M119" i="3"/>
  <c r="L119" i="3"/>
  <c r="K119" i="3"/>
  <c r="J119" i="3"/>
  <c r="M130" i="3"/>
  <c r="L130" i="3"/>
  <c r="K130" i="3"/>
  <c r="J130" i="3"/>
  <c r="K17" i="2"/>
  <c r="M17" i="2"/>
  <c r="J17" i="2"/>
  <c r="L17" i="2"/>
  <c r="K132" i="3"/>
  <c r="J132" i="3"/>
  <c r="L132" i="3"/>
  <c r="M132" i="3"/>
  <c r="M121" i="3"/>
  <c r="L121" i="3"/>
  <c r="K121" i="3"/>
  <c r="J121" i="3"/>
  <c r="M128" i="3"/>
  <c r="J128" i="3"/>
  <c r="L128" i="3"/>
  <c r="K128" i="3"/>
  <c r="J117" i="3"/>
  <c r="M117" i="3"/>
  <c r="L117" i="3"/>
  <c r="K117" i="3"/>
  <c r="M113" i="3"/>
  <c r="L113" i="3"/>
  <c r="K113" i="3"/>
  <c r="J113" i="3"/>
  <c r="K124" i="3"/>
  <c r="J124" i="3"/>
  <c r="L124" i="3"/>
  <c r="M124" i="3"/>
  <c r="L69" i="2"/>
  <c r="K69" i="2"/>
  <c r="J69" i="2"/>
  <c r="M69" i="2"/>
  <c r="L188" i="3"/>
  <c r="M188" i="3"/>
  <c r="K188" i="3"/>
  <c r="J188" i="3"/>
  <c r="L199" i="3"/>
  <c r="M199" i="3"/>
  <c r="J199" i="3"/>
  <c r="K199" i="3"/>
  <c r="K127" i="3"/>
  <c r="M127" i="3"/>
  <c r="L127" i="3"/>
  <c r="J127" i="3"/>
  <c r="K116" i="3"/>
  <c r="L116" i="3"/>
  <c r="J116" i="3"/>
  <c r="M116" i="3"/>
  <c r="L115" i="3"/>
  <c r="K115" i="3"/>
  <c r="M115" i="3"/>
  <c r="J115" i="3"/>
  <c r="J126" i="3"/>
  <c r="M126" i="3"/>
  <c r="L126" i="3"/>
  <c r="K126" i="3"/>
  <c r="L123" i="3"/>
  <c r="K123" i="3"/>
  <c r="J123" i="3"/>
  <c r="M123" i="3"/>
  <c r="J134" i="3"/>
  <c r="L134" i="3"/>
  <c r="M134" i="3"/>
  <c r="K134" i="3"/>
  <c r="N68" i="2"/>
  <c r="M68" i="2"/>
  <c r="L68" i="2"/>
  <c r="J71" i="2"/>
  <c r="L71" i="2"/>
  <c r="N71" i="2"/>
  <c r="M71" i="2"/>
  <c r="K71" i="2"/>
  <c r="AA13" i="17" l="1"/>
  <c r="AA15" i="17"/>
  <c r="AA17" i="17"/>
  <c r="AA19" i="17"/>
  <c r="AA10" i="17"/>
  <c r="AA11" i="17"/>
  <c r="J68" i="2"/>
  <c r="M45" i="2"/>
  <c r="L45" i="2"/>
  <c r="K45" i="2"/>
  <c r="J45" i="2"/>
  <c r="K42" i="2"/>
  <c r="L42" i="2"/>
  <c r="J42" i="2"/>
  <c r="M42" i="2"/>
  <c r="M46" i="2"/>
  <c r="L46" i="2"/>
  <c r="K46" i="2"/>
  <c r="J46" i="2"/>
  <c r="K43" i="2"/>
  <c r="M43" i="2"/>
  <c r="L43" i="2"/>
  <c r="J43" i="2"/>
  <c r="M67" i="2"/>
  <c r="J67" i="2"/>
  <c r="L67" i="2"/>
  <c r="K67" i="2"/>
  <c r="K70" i="2"/>
  <c r="M70" i="2"/>
  <c r="J70" i="2"/>
  <c r="L70" i="2"/>
  <c r="K197" i="3"/>
  <c r="J197" i="3"/>
  <c r="L197" i="3"/>
  <c r="M197" i="3"/>
  <c r="M186" i="3"/>
  <c r="L186" i="3"/>
  <c r="K186" i="3"/>
  <c r="J186" i="3"/>
  <c r="M201" i="3"/>
  <c r="J201" i="3"/>
  <c r="L201" i="3"/>
  <c r="K201" i="3"/>
  <c r="J190" i="3"/>
  <c r="K190" i="3"/>
  <c r="M190" i="3"/>
  <c r="L190" i="3"/>
  <c r="M194" i="3"/>
  <c r="L194" i="3"/>
  <c r="K194" i="3"/>
  <c r="J194" i="3"/>
  <c r="K205" i="3"/>
  <c r="J205" i="3"/>
  <c r="L205" i="3"/>
  <c r="M205" i="3"/>
  <c r="M187" i="3"/>
  <c r="L187" i="3"/>
  <c r="K187" i="3"/>
  <c r="J187" i="3"/>
  <c r="J198" i="3"/>
  <c r="M198" i="3"/>
  <c r="K198" i="3"/>
  <c r="L198" i="3"/>
  <c r="M202" i="3"/>
  <c r="L202" i="3"/>
  <c r="K202" i="3"/>
  <c r="J202" i="3"/>
  <c r="L191" i="3"/>
  <c r="M191" i="3"/>
  <c r="J191" i="3"/>
  <c r="K191" i="3"/>
  <c r="M195" i="3"/>
  <c r="L195" i="3"/>
  <c r="K195" i="3"/>
  <c r="J195" i="3"/>
  <c r="J206" i="3"/>
  <c r="M206" i="3"/>
  <c r="K206" i="3"/>
  <c r="L206" i="3"/>
  <c r="N56" i="12"/>
  <c r="M56" i="12"/>
  <c r="L56" i="12"/>
  <c r="J56" i="12"/>
  <c r="I56" i="12"/>
  <c r="K56" i="12"/>
  <c r="L118" i="13"/>
  <c r="K118" i="13"/>
  <c r="I118" i="13"/>
  <c r="M118" i="13"/>
  <c r="J118" i="13"/>
  <c r="M104" i="13"/>
  <c r="L104" i="13"/>
  <c r="K104" i="13"/>
  <c r="J104" i="13"/>
  <c r="I104" i="13"/>
  <c r="L76" i="13"/>
  <c r="K76" i="13"/>
  <c r="J76" i="13"/>
  <c r="I76" i="13"/>
  <c r="M76" i="13"/>
  <c r="L54" i="12"/>
  <c r="K54" i="12"/>
  <c r="J54" i="12"/>
  <c r="I54" i="12"/>
  <c r="N54" i="12"/>
  <c r="M54" i="12"/>
  <c r="K20" i="13"/>
  <c r="J20" i="13"/>
  <c r="I20" i="13"/>
  <c r="M20" i="13"/>
  <c r="L20" i="13"/>
  <c r="K62" i="13"/>
  <c r="J62" i="13"/>
  <c r="I62" i="13"/>
  <c r="M62" i="13"/>
  <c r="L62" i="13"/>
  <c r="M146" i="13"/>
  <c r="K146" i="13"/>
  <c r="J146" i="13"/>
  <c r="L146" i="13"/>
  <c r="I146" i="13"/>
  <c r="L160" i="13"/>
  <c r="K160" i="13"/>
  <c r="I160" i="13"/>
  <c r="M160" i="13"/>
  <c r="J160" i="13"/>
  <c r="J48" i="13"/>
  <c r="I48" i="13"/>
  <c r="L48" i="13"/>
  <c r="K48" i="13"/>
  <c r="M48" i="13"/>
  <c r="J53" i="12"/>
  <c r="I53" i="12"/>
  <c r="H57" i="12"/>
  <c r="N53" i="12"/>
  <c r="L53" i="12"/>
  <c r="K53" i="12"/>
  <c r="M53" i="12"/>
  <c r="I34" i="13"/>
  <c r="M34" i="13"/>
  <c r="K34" i="13"/>
  <c r="J34" i="13"/>
  <c r="L34" i="13"/>
  <c r="AA20" i="13"/>
  <c r="Z20" i="13"/>
  <c r="X20" i="13"/>
  <c r="W20" i="13"/>
  <c r="Y20" i="13"/>
  <c r="M132" i="13"/>
  <c r="L132" i="13"/>
  <c r="J132" i="13"/>
  <c r="I132" i="13"/>
  <c r="K132" i="13"/>
  <c r="V23" i="14"/>
  <c r="T23" i="14"/>
  <c r="U23" i="14"/>
  <c r="L119" i="17"/>
  <c r="K119" i="17"/>
  <c r="J119" i="17"/>
  <c r="M119" i="17"/>
  <c r="I119" i="17"/>
  <c r="Z21" i="16"/>
  <c r="Y21" i="16"/>
  <c r="X21" i="16"/>
  <c r="W21" i="16"/>
  <c r="AA21" i="16"/>
  <c r="I79" i="17"/>
  <c r="M79" i="17"/>
  <c r="L79" i="17"/>
  <c r="J79" i="17"/>
  <c r="K79" i="17"/>
  <c r="J161" i="17"/>
  <c r="I161" i="17"/>
  <c r="M161" i="17"/>
  <c r="L161" i="17"/>
  <c r="K161" i="17"/>
  <c r="M105" i="17"/>
  <c r="K105" i="17"/>
  <c r="J105" i="17"/>
  <c r="I105" i="17"/>
  <c r="L105" i="17"/>
  <c r="W21" i="15"/>
  <c r="AA21" i="15"/>
  <c r="Z21" i="15"/>
  <c r="Y21" i="15"/>
  <c r="X21" i="15"/>
  <c r="M133" i="17"/>
  <c r="L133" i="17"/>
  <c r="K133" i="17"/>
  <c r="J133" i="17"/>
  <c r="I133" i="17"/>
  <c r="K107" i="17"/>
  <c r="J107" i="17"/>
  <c r="M107" i="17"/>
  <c r="L107" i="17"/>
  <c r="I107" i="17"/>
  <c r="I147" i="17"/>
  <c r="M147" i="17"/>
  <c r="L147" i="17"/>
  <c r="J147" i="17"/>
  <c r="K147" i="17"/>
  <c r="L121" i="17"/>
  <c r="K121" i="17"/>
  <c r="I121" i="17"/>
  <c r="M121" i="17"/>
  <c r="J121" i="17"/>
  <c r="M149" i="17"/>
  <c r="K149" i="17"/>
  <c r="J149" i="17"/>
  <c r="I149" i="17"/>
  <c r="L149" i="17"/>
  <c r="K63" i="17"/>
  <c r="J63" i="17"/>
  <c r="M63" i="17"/>
  <c r="L63" i="17"/>
  <c r="I63" i="17"/>
  <c r="L77" i="17"/>
  <c r="K77" i="17"/>
  <c r="I77" i="17"/>
  <c r="M77" i="17"/>
  <c r="J77" i="17"/>
  <c r="L51" i="17"/>
  <c r="K51" i="17"/>
  <c r="J51" i="17"/>
  <c r="M51" i="17"/>
  <c r="I51" i="17"/>
  <c r="M91" i="17"/>
  <c r="L91" i="17"/>
  <c r="J91" i="17"/>
  <c r="I91" i="17"/>
  <c r="K91" i="17"/>
  <c r="M65" i="17"/>
  <c r="L65" i="17"/>
  <c r="K65" i="17"/>
  <c r="J65" i="17"/>
  <c r="I65" i="17"/>
  <c r="AA9" i="17"/>
  <c r="Z9" i="17"/>
  <c r="Y9" i="17"/>
  <c r="X9" i="17"/>
  <c r="W9" i="17"/>
  <c r="AA21" i="17"/>
  <c r="Z21" i="17"/>
  <c r="Y21" i="17"/>
  <c r="X21" i="17"/>
  <c r="W21" i="17"/>
  <c r="X35" i="19"/>
  <c r="R37" i="19"/>
  <c r="P37" i="19"/>
  <c r="R135" i="19"/>
  <c r="P135" i="19"/>
  <c r="J147" i="19"/>
  <c r="H147" i="19"/>
  <c r="X149" i="19"/>
  <c r="R161" i="19"/>
  <c r="P161" i="19"/>
  <c r="J65" i="19"/>
  <c r="H65" i="19"/>
  <c r="X119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1" i="19"/>
  <c r="L9" i="19"/>
  <c r="L23" i="19"/>
  <c r="K7" i="19"/>
  <c r="Q7" i="19" s="1"/>
  <c r="Z7" i="19"/>
  <c r="T7" i="19"/>
  <c r="J49" i="19"/>
  <c r="H49" i="19"/>
  <c r="X51" i="19"/>
  <c r="X147" i="19"/>
  <c r="X121" i="19"/>
  <c r="X105" i="19"/>
  <c r="X79" i="19"/>
  <c r="X63" i="19"/>
  <c r="X37" i="19"/>
  <c r="X161" i="19"/>
  <c r="X135" i="19"/>
  <c r="X133" i="19"/>
  <c r="X107" i="19"/>
  <c r="X91" i="19"/>
  <c r="X65" i="19"/>
  <c r="X49" i="19"/>
  <c r="X23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23" i="19"/>
  <c r="E35" i="19"/>
  <c r="E9" i="19"/>
  <c r="D7" i="19"/>
  <c r="E21" i="19"/>
  <c r="R133" i="19"/>
  <c r="P133" i="19"/>
  <c r="R107" i="19"/>
  <c r="P107" i="19"/>
  <c r="P91" i="19"/>
  <c r="R91" i="19"/>
  <c r="R65" i="19"/>
  <c r="P65" i="19"/>
  <c r="P49" i="19"/>
  <c r="R49" i="19"/>
  <c r="R149" i="19"/>
  <c r="P149" i="19"/>
  <c r="R147" i="19"/>
  <c r="P147" i="19"/>
  <c r="R119" i="19"/>
  <c r="P119" i="19"/>
  <c r="P93" i="19"/>
  <c r="R93" i="19"/>
  <c r="P23" i="19"/>
  <c r="R23" i="19"/>
  <c r="R77" i="19"/>
  <c r="P77" i="19"/>
  <c r="R51" i="19"/>
  <c r="P51" i="19"/>
  <c r="R121" i="19"/>
  <c r="P121" i="19"/>
  <c r="R35" i="19"/>
  <c r="P35" i="19"/>
  <c r="X21" i="19"/>
  <c r="R63" i="19"/>
  <c r="P63" i="19"/>
  <c r="J119" i="19"/>
  <c r="H119" i="19"/>
  <c r="J93" i="19"/>
  <c r="H93" i="19"/>
  <c r="H77" i="19"/>
  <c r="J77" i="19"/>
  <c r="J51" i="19"/>
  <c r="H51" i="19"/>
  <c r="H121" i="19"/>
  <c r="J121" i="19"/>
  <c r="H23" i="19"/>
  <c r="J23" i="19"/>
  <c r="J161" i="19"/>
  <c r="H161" i="19"/>
  <c r="J135" i="19"/>
  <c r="H135" i="19"/>
  <c r="J105" i="19"/>
  <c r="H105" i="19"/>
  <c r="H79" i="19"/>
  <c r="J79" i="19"/>
  <c r="H35" i="19"/>
  <c r="J35" i="19"/>
  <c r="J63" i="19"/>
  <c r="H63" i="19"/>
  <c r="J37" i="19"/>
  <c r="H37" i="19"/>
  <c r="J133" i="19"/>
  <c r="H133" i="19"/>
  <c r="J107" i="19"/>
  <c r="H107" i="19"/>
  <c r="X9" i="19"/>
  <c r="J91" i="19"/>
  <c r="H91" i="19"/>
  <c r="X93" i="19"/>
  <c r="J20" i="28"/>
  <c r="I20" i="28"/>
  <c r="L20" i="28"/>
  <c r="M20" i="28"/>
  <c r="K20" i="28"/>
  <c r="M104" i="28"/>
  <c r="L104" i="28"/>
  <c r="J104" i="28"/>
  <c r="K104" i="28"/>
  <c r="I104" i="28"/>
  <c r="I118" i="28"/>
  <c r="M118" i="28"/>
  <c r="K118" i="28"/>
  <c r="L118" i="28"/>
  <c r="J118" i="28"/>
  <c r="K146" i="28"/>
  <c r="J146" i="28"/>
  <c r="I146" i="28"/>
  <c r="M146" i="28"/>
  <c r="L146" i="28"/>
  <c r="L160" i="28"/>
  <c r="K160" i="28"/>
  <c r="J160" i="28"/>
  <c r="I160" i="28"/>
  <c r="M160" i="28"/>
  <c r="L48" i="28"/>
  <c r="K48" i="28"/>
  <c r="M48" i="28"/>
  <c r="J48" i="28"/>
  <c r="I48" i="28"/>
  <c r="M76" i="28"/>
  <c r="K76" i="28"/>
  <c r="J76" i="28"/>
  <c r="L76" i="28"/>
  <c r="I76" i="28"/>
  <c r="M62" i="28"/>
  <c r="L62" i="28"/>
  <c r="I62" i="28"/>
  <c r="K62" i="28"/>
  <c r="J62" i="28"/>
  <c r="K34" i="28"/>
  <c r="J34" i="28"/>
  <c r="M34" i="28"/>
  <c r="L34" i="28"/>
  <c r="I34" i="28"/>
  <c r="L90" i="28"/>
  <c r="K90" i="28"/>
  <c r="I90" i="28"/>
  <c r="M90" i="28"/>
  <c r="J90" i="28"/>
  <c r="J132" i="28"/>
  <c r="I132" i="28"/>
  <c r="L132" i="28"/>
  <c r="M132" i="28"/>
  <c r="K132" i="28"/>
  <c r="O129" i="37"/>
  <c r="N129" i="37"/>
  <c r="M129" i="37"/>
  <c r="L129" i="37"/>
  <c r="K129" i="37"/>
  <c r="P16" i="41"/>
  <c r="T16" i="41"/>
  <c r="R16" i="41"/>
  <c r="S16" i="41"/>
  <c r="Q16" i="41"/>
  <c r="N16" i="41"/>
  <c r="M16" i="41"/>
  <c r="L16" i="41"/>
  <c r="O146" i="43"/>
  <c r="N146" i="43"/>
  <c r="M146" i="43"/>
  <c r="L146" i="43"/>
  <c r="D161" i="19" l="1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9" i="19"/>
  <c r="T21" i="19"/>
  <c r="S7" i="19"/>
  <c r="Y7" i="19" s="1"/>
  <c r="U21" i="19"/>
  <c r="Z21" i="19" s="1"/>
  <c r="Z13" i="19"/>
  <c r="U23" i="19"/>
  <c r="U9" i="19"/>
  <c r="Z10" i="19" s="1"/>
  <c r="U35" i="19"/>
  <c r="Z35" i="19" s="1"/>
  <c r="Z27" i="19"/>
  <c r="U37" i="19"/>
  <c r="Z37" i="19" s="1"/>
  <c r="Z38" i="19"/>
  <c r="U49" i="19"/>
  <c r="Z41" i="19"/>
  <c r="U51" i="19"/>
  <c r="Z51" i="19" s="1"/>
  <c r="U63" i="19"/>
  <c r="Z63" i="19" s="1"/>
  <c r="Z55" i="19"/>
  <c r="U65" i="19"/>
  <c r="Z65" i="19" s="1"/>
  <c r="Z66" i="19"/>
  <c r="U77" i="19"/>
  <c r="Z69" i="19"/>
  <c r="U79" i="19"/>
  <c r="Z79" i="19" s="1"/>
  <c r="U91" i="19"/>
  <c r="Z91" i="19" s="1"/>
  <c r="Z83" i="19"/>
  <c r="U93" i="19"/>
  <c r="Z93" i="19" s="1"/>
  <c r="Z94" i="19"/>
  <c r="U105" i="19"/>
  <c r="Z97" i="19"/>
  <c r="U107" i="19"/>
  <c r="Z107" i="19" s="1"/>
  <c r="U119" i="19"/>
  <c r="Z119" i="19" s="1"/>
  <c r="Z111" i="19"/>
  <c r="U121" i="19"/>
  <c r="Z121" i="19" s="1"/>
  <c r="Z122" i="19"/>
  <c r="U133" i="19"/>
  <c r="Z125" i="19"/>
  <c r="U135" i="19"/>
  <c r="Z135" i="19" s="1"/>
  <c r="U147" i="19"/>
  <c r="Z147" i="19" s="1"/>
  <c r="Z139" i="19"/>
  <c r="U149" i="19"/>
  <c r="Z149" i="19" s="1"/>
  <c r="Z150" i="19"/>
  <c r="U161" i="19"/>
  <c r="Z153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J57" i="12"/>
  <c r="I57" i="12"/>
  <c r="N57" i="12"/>
  <c r="L57" i="12"/>
  <c r="K57" i="12"/>
  <c r="M57" i="12"/>
  <c r="Z136" i="19" l="1"/>
  <c r="Z108" i="19"/>
  <c r="Z80" i="19"/>
  <c r="Z52" i="19"/>
  <c r="Z9" i="19"/>
  <c r="Z156" i="19"/>
  <c r="Z143" i="19"/>
  <c r="Z130" i="19"/>
  <c r="Z117" i="19"/>
  <c r="Z104" i="19"/>
  <c r="Z95" i="19"/>
  <c r="Z82" i="19"/>
  <c r="Z70" i="19"/>
  <c r="Z57" i="19"/>
  <c r="Z44" i="19"/>
  <c r="Z30" i="19"/>
  <c r="Z25" i="19"/>
  <c r="Z11" i="19"/>
  <c r="Z98" i="19"/>
  <c r="Z16" i="19"/>
  <c r="Z84" i="19"/>
  <c r="Z32" i="19"/>
  <c r="Z155" i="19"/>
  <c r="Z142" i="19"/>
  <c r="Z129" i="19"/>
  <c r="Z116" i="19"/>
  <c r="Z103" i="19"/>
  <c r="Z90" i="19"/>
  <c r="Z81" i="19"/>
  <c r="Z68" i="19"/>
  <c r="Z56" i="19"/>
  <c r="Z43" i="19"/>
  <c r="Z26" i="19"/>
  <c r="Z72" i="19"/>
  <c r="Z58" i="19"/>
  <c r="Z154" i="19"/>
  <c r="Z141" i="19"/>
  <c r="Z128" i="19"/>
  <c r="Z115" i="19"/>
  <c r="Z102" i="19"/>
  <c r="Z89" i="19"/>
  <c r="Z76" i="19"/>
  <c r="Z67" i="19"/>
  <c r="Z54" i="19"/>
  <c r="Z42" i="19"/>
  <c r="Z20" i="19"/>
  <c r="Z28" i="19"/>
  <c r="Z31" i="19"/>
  <c r="Z152" i="19"/>
  <c r="Z140" i="19"/>
  <c r="Z127" i="19"/>
  <c r="Z114" i="19"/>
  <c r="Z101" i="19"/>
  <c r="Z88" i="19"/>
  <c r="Z75" i="19"/>
  <c r="Z62" i="19"/>
  <c r="Z53" i="19"/>
  <c r="Z40" i="19"/>
  <c r="Z19" i="19"/>
  <c r="Z14" i="19"/>
  <c r="Z158" i="19"/>
  <c r="Z145" i="19"/>
  <c r="Z110" i="19"/>
  <c r="Z85" i="19"/>
  <c r="Z33" i="19"/>
  <c r="Z15" i="19"/>
  <c r="Z157" i="19"/>
  <c r="Z144" i="19"/>
  <c r="Z131" i="19"/>
  <c r="Z109" i="19"/>
  <c r="Z96" i="19"/>
  <c r="Z71" i="19"/>
  <c r="Z29" i="19"/>
  <c r="Z160" i="19"/>
  <c r="Z151" i="19"/>
  <c r="Z138" i="19"/>
  <c r="Z126" i="19"/>
  <c r="Z113" i="19"/>
  <c r="Z100" i="19"/>
  <c r="Z87" i="19"/>
  <c r="Z74" i="19"/>
  <c r="Z61" i="19"/>
  <c r="Z48" i="19"/>
  <c r="Z39" i="19"/>
  <c r="Z18" i="19"/>
  <c r="Z12" i="19"/>
  <c r="Z123" i="19"/>
  <c r="Z59" i="19"/>
  <c r="Z45" i="19"/>
  <c r="Z159" i="19"/>
  <c r="Z146" i="19"/>
  <c r="Z137" i="19"/>
  <c r="Z124" i="19"/>
  <c r="Z112" i="19"/>
  <c r="Z99" i="19"/>
  <c r="Z86" i="19"/>
  <c r="Z73" i="19"/>
  <c r="Z60" i="19"/>
  <c r="Z47" i="19"/>
  <c r="Z34" i="19"/>
  <c r="Z17" i="19"/>
  <c r="Z132" i="19"/>
  <c r="Z46" i="19"/>
  <c r="Z118" i="19"/>
  <c r="Z23" i="19"/>
  <c r="Z161" i="19"/>
  <c r="Z133" i="19"/>
  <c r="Z105" i="19"/>
  <c r="Z77" i="19"/>
  <c r="Z49" i="19"/>
  <c r="Z24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9" i="19"/>
  <c r="Y9" i="19" s="1"/>
  <c r="S21" i="19"/>
  <c r="Y21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1" i="19"/>
  <c r="I21" i="19" s="1"/>
  <c r="C9" i="19"/>
  <c r="I9" i="19" s="1"/>
  <c r="C23" i="19"/>
  <c r="I23" i="19" s="1"/>
</calcChain>
</file>

<file path=xl/sharedStrings.xml><?xml version="1.0" encoding="utf-8"?>
<sst xmlns="http://schemas.openxmlformats.org/spreadsheetml/2006/main" count="5627" uniqueCount="323">
  <si>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</si>
  <si>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</si>
  <si>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</si>
  <si>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</si>
  <si>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</si>
  <si>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</si>
  <si>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</si>
  <si>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</si>
  <si>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</si>
  <si>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</si>
  <si>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</si>
  <si>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</si>
  <si>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</si>
  <si>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</si>
  <si>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</si>
  <si>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</si>
  <si>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</si>
  <si>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</si>
  <si>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</si>
  <si>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</si>
  <si>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</si>
  <si>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</si>
  <si>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</si>
  <si>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</si>
  <si>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</si>
  <si>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</si>
  <si>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</si>
  <si>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</si>
  <si>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</si>
  <si>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</si>
  <si>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</si>
  <si>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</si>
  <si>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</si>
  <si>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</si>
  <si>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</si>
  <si>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</si>
  <si>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</si>
  <si>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</si>
  <si>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</si>
  <si>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</si>
  <si>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</si>
  <si>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</si>
  <si>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</si>
  <si>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</si>
  <si>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</si>
  <si>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</si>
  <si>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</si>
  <si>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</si>
  <si>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</si>
  <si>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</si>
  <si>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</si>
  <si>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</si>
  <si>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</si>
  <si>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</si>
  <si>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</si>
  <si>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</si>
  <si>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</si>
  <si>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</si>
  <si>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</si>
  <si>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</si>
  <si>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</si>
  <si>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</si>
  <si>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</si>
  <si>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</si>
  <si>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</si>
  <si>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</si>
  <si>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</si>
  <si>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</si>
  <si>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</si>
  <si>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</si>
  <si>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</si>
  <si>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</si>
  <si>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</si>
  <si>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</si>
  <si>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</si>
  <si>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</si>
  <si>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</si>
  <si>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</si>
  <si>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</si>
  <si>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</si>
  <si>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</si>
  <si>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</si>
  <si>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</si>
  <si>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</si>
  <si>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</si>
  <si>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</si>
  <si>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</si>
  <si>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</si>
  <si>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</si>
  <si>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</si>
  <si>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</si>
  <si>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</si>
  <si>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</si>
  <si>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</si>
  <si>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</si>
  <si>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</si>
  <si>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</si>
  <si>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</si>
  <si>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</si>
  <si>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</si>
  <si>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</si>
  <si>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</si>
  <si>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</si>
  <si>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</si>
  <si>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</si>
  <si>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</si>
  <si>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</si>
  <si>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</si>
  <si>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</si>
  <si>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</si>
  <si>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</si>
  <si>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</si>
  <si>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</si>
  <si>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</si>
  <si>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</si>
  <si>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</si>
  <si>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</si>
  <si>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</si>
  <si>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</si>
  <si>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</si>
  <si>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</si>
  <si>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</si>
  <si>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</si>
  <si>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</si>
  <si>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</si>
  <si>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</si>
  <si>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</si>
  <si>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</si>
  <si>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</si>
  <si>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</si>
  <si>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</si>
  <si>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</si>
  <si>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</si>
  <si>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</si>
  <si>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</si>
  <si>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</si>
  <si>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</si>
  <si>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</si>
  <si>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</si>
  <si>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</si>
  <si>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</si>
  <si>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</si>
  <si>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</si>
  <si>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</si>
  <si>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</si>
  <si>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</si>
  <si>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</si>
  <si>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</si>
  <si>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</si>
  <si>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</si>
  <si>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</si>
  <si>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</si>
  <si>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</si>
  <si>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</si>
  <si>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</si>
  <si>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</si>
  <si>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</si>
  <si>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</si>
  <si>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</si>
  <si>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</si>
  <si>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</si>
  <si>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</si>
  <si>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</si>
  <si>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</si>
  <si>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</si>
  <si>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</si>
  <si>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</si>
  <si>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</si>
  <si>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</si>
  <si>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</si>
  <si>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</si>
  <si>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</si>
  <si>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</si>
  <si>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</si>
  <si>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</si>
  <si>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</si>
  <si>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</si>
  <si>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</si>
  <si>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</si>
  <si>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</si>
  <si>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</si>
  <si>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</si>
  <si>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</si>
  <si>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</si>
  <si>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</si>
  <si>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</si>
  <si>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</si>
  <si>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</si>
  <si>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</si>
  <si>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</si>
  <si>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</si>
  <si>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</si>
  <si>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</si>
  <si>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</si>
  <si>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</si>
  <si>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</si>
  <si>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</si>
  <si>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</si>
  <si>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</si>
  <si>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</si>
  <si>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</si>
  <si>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</si>
  <si>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</si>
  <si>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</si>
  <si>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</si>
  <si>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</si>
  <si>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</si>
  <si>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</si>
  <si>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</si>
  <si>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</si>
  <si>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</si>
  <si>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</si>
  <si>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</si>
  <si>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</si>
  <si>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</si>
  <si>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</si>
  <si>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</si>
  <si>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</si>
  <si>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</si>
  <si>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</si>
  <si>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</si>
  <si>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</si>
  <si>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</si>
  <si>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</si>
  <si>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</si>
  <si>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</si>
  <si>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</si>
  <si>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</si>
  <si>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</si>
  <si>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</si>
  <si>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</si>
  <si>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</si>
  <si>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</si>
  <si>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</si>
  <si>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</si>
  <si>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</si>
  <si>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</si>
  <si>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</si>
  <si>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</si>
  <si>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</si>
  <si>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</si>
  <si>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</si>
  <si>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</si>
  <si>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</si>
  <si>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</si>
  <si>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</si>
  <si>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</si>
  <si>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</si>
  <si>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</si>
  <si>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</si>
  <si>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</si>
  <si>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</si>
  <si>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</si>
  <si>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</si>
  <si>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</si>
  <si>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</si>
  <si>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</si>
  <si>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</si>
  <si>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</si>
  <si>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diciembre 2020</t>
  </si>
  <si>
    <t>Viajeros entrados en los establecimientos alojativos de Santiago del Teide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</si>
  <si>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</si>
  <si>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</si>
  <si>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</si>
  <si>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</si>
  <si>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</si>
  <si>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</si>
  <si>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</si>
  <si>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</si>
  <si>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diciembre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</si>
  <si>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</si>
  <si>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</si>
  <si>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</si>
  <si>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</si>
  <si>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</si>
  <si>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</si>
  <si>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</si>
  <si>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</si>
  <si>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</si>
  <si>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</si>
  <si>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</si>
  <si>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</si>
  <si>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</si>
  <si>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</si>
  <si>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</si>
  <si>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</si>
  <si>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</si>
  <si>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</si>
  <si>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</si>
  <si>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</si>
  <si>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</si>
  <si>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</si>
  <si>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diciembre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</si>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</sst>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603902A-CA90-437E-A5BF-BC4753B3A7DA}"/>
    <cellStyle name="Normal 2 6" xfId="3" xr:uid="{BECAC021-82F4-4718-BE1A-7A1685F37802}"/>
    <cellStyle name="Porcentaje" xfId="1" builtinId="5"/>
  </cellStyles>
  <dxfs count="0"/>
  <tableStyles count="1" defaultTableStyle="TableStyleMedium2" defaultPivotStyle="PivotStyleLight16">
    <tableStyle name="Invisible" pivot="0" table="0" count="0" xr9:uid="{A7899C51-3235-49F4-A7BE-78280DFA2F6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B-46C8-89C4-CD92515662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B-46C8-89C4-CD92515662E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B-46C8-89C4-CD92515662E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B-46C8-89C4-CD92515662E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B-46C8-89C4-CD92515662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B-46C8-89C4-CD92515662E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BB-46C8-89C4-CD92515662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BB-46C8-89C4-CD92515662E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BB-46C8-89C4-CD925156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BB-46C8-89C4-CD92515662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BB-46C8-89C4-CD92515662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B-46C8-89C4-CD92515662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B-46C8-89C4-CD92515662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B-46C8-89C4-CD92515662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B-46C8-89C4-CD92515662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B-46C8-89C4-CD92515662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B-46C8-89C4-CD92515662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B-46C8-89C4-CD92515662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BB-46C8-89C4-CD92515662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BB-46C8-89C4-CD92515662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BB-46C8-89C4-CD92515662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BB-46C8-89C4-CD92515662E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0">
                  <c:v>-3.4865947866319691E-2</c:v>
                </c:pt>
                <c:pt idx="11">
                  <c:v>-3.5291193770193074E-2</c:v>
                </c:pt>
                <c:pt idx="12">
                  <c:v>3.3080396562739978E-2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BB-46C8-89C4-CD92515662E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0">
                  <c:v>0.19436634118910079</c:v>
                </c:pt>
                <c:pt idx="11">
                  <c:v>0.11042242776771238</c:v>
                </c:pt>
                <c:pt idx="12">
                  <c:v>0.15020941236651963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BB-46C8-89C4-CD925156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C-40AE-85E1-9A600A9DB4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C-40AE-85E1-9A600A9DB49F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7C-40AE-85E1-9A600A9DB49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7C-40AE-85E1-9A600A9DB49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7C-40AE-85E1-9A600A9DB4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7C-40AE-85E1-9A600A9DB49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7C-40AE-85E1-9A600A9DB4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7C-40AE-85E1-9A600A9DB4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7C-40AE-85E1-9A600A9DB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C-40AE-85E1-9A600A9DB4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C-40AE-85E1-9A600A9DB4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C-40AE-85E1-9A600A9DB4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C-40AE-85E1-9A600A9DB4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C-40AE-85E1-9A600A9DB4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C-40AE-85E1-9A600A9DB4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C-40AE-85E1-9A600A9DB4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C-40AE-85E1-9A600A9DB4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C-40AE-85E1-9A600A9DB4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C-40AE-85E1-9A600A9DB4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7C-40AE-85E1-9A600A9DB4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7C-40AE-85E1-9A600A9DB4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7C-40AE-85E1-9A600A9DB49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7">
                  <c:v>-0.51200768491834769</c:v>
                </c:pt>
                <c:pt idx="8">
                  <c:v>-0.4459627329192547</c:v>
                </c:pt>
                <c:pt idx="9">
                  <c:v>-5.5181695827725474E-2</c:v>
                </c:pt>
                <c:pt idx="10">
                  <c:v>-0.14742698191933246</c:v>
                </c:pt>
                <c:pt idx="11">
                  <c:v>-0.21129032258064517</c:v>
                </c:pt>
                <c:pt idx="12">
                  <c:v>-0.26402342870015771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7C-40AE-85E1-9A600A9DB49F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7">
                  <c:v>0.55351681957186538</c:v>
                </c:pt>
                <c:pt idx="8">
                  <c:v>0.30029154518950429</c:v>
                </c:pt>
                <c:pt idx="9">
                  <c:v>1.257234726688103</c:v>
                </c:pt>
                <c:pt idx="10">
                  <c:v>0.86890243902439024</c:v>
                </c:pt>
                <c:pt idx="11">
                  <c:v>0.49085365853658547</c:v>
                </c:pt>
                <c:pt idx="12">
                  <c:v>0.65208596713021483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7C-40AE-85E1-9A600A9DB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BF-43C5-8742-A41CC59DE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F-43C5-8742-A41CC59DE2E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BF-43C5-8742-A41CC59DE2E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BF-43C5-8742-A41CC59DE2E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BF-43C5-8742-A41CC59DE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BF-43C5-8742-A41CC59DE2E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BF-43C5-8742-A41CC59DE2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BF-43C5-8742-A41CC59DE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BF-43C5-8742-A41CC59D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F-43C5-8742-A41CC59DE2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F-43C5-8742-A41CC59DE2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F-43C5-8742-A41CC59DE2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F-43C5-8742-A41CC59DE2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F-43C5-8742-A41CC59DE2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F-43C5-8742-A41CC59DE2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BF-43C5-8742-A41CC59DE2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BF-43C5-8742-A41CC59DE2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BF-43C5-8742-A41CC59DE2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BF-43C5-8742-A41CC59DE2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BF-43C5-8742-A41CC59DE2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BF-43C5-8742-A41CC59DE2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BF-43C5-8742-A41CC59DE2E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0">
                  <c:v>-2.9748283752860427E-2</c:v>
                </c:pt>
                <c:pt idx="11">
                  <c:v>-4.789272030651337E-2</c:v>
                </c:pt>
                <c:pt idx="12">
                  <c:v>1.3296903460837894E-2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BF-43C5-8742-A41CC59DE2E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0">
                  <c:v>0.32499999999999996</c:v>
                </c:pt>
                <c:pt idx="11">
                  <c:v>0.15046296296296302</c:v>
                </c:pt>
                <c:pt idx="12">
                  <c:v>0.31668639053254433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BF-43C5-8742-A41CC59D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B-4894-B114-39C7571EA9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B-4894-B114-39C7571EA998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B-4894-B114-39C7571EA99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B-4894-B114-39C7571EA99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B-4894-B114-39C7571EA9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B-4894-B114-39C7571EA99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CB-4894-B114-39C7571EA9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CB-4894-B114-39C7571EA9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CB-4894-B114-39C7571E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B-4894-B114-39C7571EA9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B-4894-B114-39C7571EA9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B-4894-B114-39C7571EA9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B-4894-B114-39C7571EA9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B-4894-B114-39C7571EA9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B-4894-B114-39C7571EA9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B-4894-B114-39C7571EA9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B-4894-B114-39C7571EA9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B-4894-B114-39C7571EA9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B-4894-B114-39C7571EA9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CB-4894-B114-39C7571EA9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CB-4894-B114-39C7571EA9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CB-4894-B114-39C7571EA99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7">
                  <c:v>0.66666666666666674</c:v>
                </c:pt>
                <c:pt idx="8">
                  <c:v>-0.16666666666666663</c:v>
                </c:pt>
                <c:pt idx="9">
                  <c:v>1.2857142857142856</c:v>
                </c:pt>
                <c:pt idx="10">
                  <c:v>-0.34271099744245526</c:v>
                </c:pt>
                <c:pt idx="11">
                  <c:v>0.20714285714285707</c:v>
                </c:pt>
                <c:pt idx="12">
                  <c:v>-7.8298564074776533E-2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CB-4894-B114-39C7571EA998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7">
                  <c:v>-0.32432432432432434</c:v>
                </c:pt>
                <c:pt idx="8">
                  <c:v>0.11111111111111116</c:v>
                </c:pt>
                <c:pt idx="9">
                  <c:v>-0.30434782608695654</c:v>
                </c:pt>
                <c:pt idx="10">
                  <c:v>0.69636963696369647</c:v>
                </c:pt>
                <c:pt idx="11">
                  <c:v>1.1191222570532915</c:v>
                </c:pt>
                <c:pt idx="12">
                  <c:v>0.40115321252059299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CB-4894-B114-39C7571E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2-4B88-BAF2-3BC812B359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2-4B88-BAF2-3BC812B35978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2-4B88-BAF2-3BC812B3597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2-4B88-BAF2-3BC812B3597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2-4B88-BAF2-3BC812B359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52-4B88-BAF2-3BC812B3597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52-4B88-BAF2-3BC812B359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52-4B88-BAF2-3BC812B359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52-4B88-BAF2-3BC812B35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2-4B88-BAF2-3BC812B359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2-4B88-BAF2-3BC812B359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2-4B88-BAF2-3BC812B359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2-4B88-BAF2-3BC812B359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2-4B88-BAF2-3BC812B359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2-4B88-BAF2-3BC812B359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2-4B88-BAF2-3BC812B359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2-4B88-BAF2-3BC812B359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2-4B88-BAF2-3BC812B359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2-4B88-BAF2-3BC812B359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2-4B88-BAF2-3BC812B359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2-4B88-BAF2-3BC812B359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2-4B88-BAF2-3BC812B3597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7">
                  <c:v>-0.90625</c:v>
                </c:pt>
                <c:pt idx="8">
                  <c:v>9.0909090909090828E-2</c:v>
                </c:pt>
                <c:pt idx="9">
                  <c:v>0.73484848484848486</c:v>
                </c:pt>
                <c:pt idx="10">
                  <c:v>-4.4198895027624308E-2</c:v>
                </c:pt>
                <c:pt idx="11">
                  <c:v>-0.14938488576449915</c:v>
                </c:pt>
                <c:pt idx="12">
                  <c:v>-5.3379549393414161E-2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52-4B88-BAF2-3BC812B35978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7">
                  <c:v>-0.76923076923076916</c:v>
                </c:pt>
                <c:pt idx="8">
                  <c:v>-0.53846153846153844</c:v>
                </c:pt>
                <c:pt idx="9">
                  <c:v>-0.21305841924398627</c:v>
                </c:pt>
                <c:pt idx="10">
                  <c:v>-0.32333767926988266</c:v>
                </c:pt>
                <c:pt idx="11">
                  <c:v>-0.46341463414634143</c:v>
                </c:pt>
                <c:pt idx="12">
                  <c:v>-0.5610030541713551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52-4B88-BAF2-3BC812B35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7-45F6-A26B-D00002AB54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7-45F6-A26B-D00002AB54A4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A7-45F6-A26B-D00002AB54A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7-45F6-A26B-D00002AB54A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A7-45F6-A26B-D00002AB54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A7-45F6-A26B-D00002AB54A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A7-45F6-A26B-D00002AB54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A7-45F6-A26B-D00002AB54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A7-45F6-A26B-D00002AB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A7-45F6-A26B-D00002AB54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A7-45F6-A26B-D00002AB54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A7-45F6-A26B-D00002AB54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A7-45F6-A26B-D00002AB54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A7-45F6-A26B-D00002AB54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A7-45F6-A26B-D00002AB54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A7-45F6-A26B-D00002AB54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A7-45F6-A26B-D00002AB54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A7-45F6-A26B-D00002AB54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A7-45F6-A26B-D00002AB54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A7-45F6-A26B-D00002AB54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A7-45F6-A26B-D00002AB54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A7-45F6-A26B-D00002AB54A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9.3333866517375075E-2</c:v>
                </c:pt>
                <c:pt idx="10">
                  <c:v>-3.4865947866319691E-2</c:v>
                </c:pt>
                <c:pt idx="11">
                  <c:v>-3.5291193770193074E-2</c:v>
                </c:pt>
                <c:pt idx="12">
                  <c:v>3.3080396562739978E-2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A7-45F6-A26B-D00002AB54A4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0.19900890233741175</c:v>
                </c:pt>
                <c:pt idx="10">
                  <c:v>0.19436634118910079</c:v>
                </c:pt>
                <c:pt idx="11">
                  <c:v>0.11042242776771238</c:v>
                </c:pt>
                <c:pt idx="12">
                  <c:v>0.15020941236651963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A7-45F6-A26B-D00002AB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4-45C3-9C42-54CB2A55A6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4-45C3-9C42-54CB2A55A60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4-45C3-9C42-54CB2A55A60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4-45C3-9C42-54CB2A55A60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4-45C3-9C42-54CB2A55A6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4-45C3-9C42-54CB2A55A60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84-45C3-9C42-54CB2A55A6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84-45C3-9C42-54CB2A55A6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84-45C3-9C42-54CB2A55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4-45C3-9C42-54CB2A55A6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4-45C3-9C42-54CB2A55A6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4-45C3-9C42-54CB2A55A6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4-45C3-9C42-54CB2A55A6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4-45C3-9C42-54CB2A55A6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4-45C3-9C42-54CB2A55A6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4-45C3-9C42-54CB2A55A6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4-45C3-9C42-54CB2A55A6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4-45C3-9C42-54CB2A55A6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4-45C3-9C42-54CB2A55A6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4-45C3-9C42-54CB2A55A6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4-45C3-9C42-54CB2A55A6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4-45C3-9C42-54CB2A55A60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7">
                  <c:v>7.5523515276347819E-3</c:v>
                </c:pt>
                <c:pt idx="8">
                  <c:v>-4.8580093741384056E-2</c:v>
                </c:pt>
                <c:pt idx="9">
                  <c:v>9.9795341584640873E-2</c:v>
                </c:pt>
                <c:pt idx="10">
                  <c:v>-7.263100054947802E-2</c:v>
                </c:pt>
                <c:pt idx="11">
                  <c:v>-5.356137026985508E-2</c:v>
                </c:pt>
                <c:pt idx="12">
                  <c:v>3.0055098102564459E-2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84-45C3-9C42-54CB2A55A60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7">
                  <c:v>0.12507529708121123</c:v>
                </c:pt>
                <c:pt idx="8">
                  <c:v>1.5837503679717368E-2</c:v>
                </c:pt>
                <c:pt idx="9">
                  <c:v>0.30371996303142335</c:v>
                </c:pt>
                <c:pt idx="10">
                  <c:v>0.33850036049026677</c:v>
                </c:pt>
                <c:pt idx="11">
                  <c:v>0.24046979865771823</c:v>
                </c:pt>
                <c:pt idx="12">
                  <c:v>0.31366336854179089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84-45C3-9C42-54CB2A55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B-4D52-90C4-C29F9A3181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B-4D52-90C4-C29F9A3181E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B-4D52-90C4-C29F9A3181E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B-4D52-90C4-C29F9A3181E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B-4D52-90C4-C29F9A3181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B-4D52-90C4-C29F9A3181E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FB-4D52-90C4-C29F9A3181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FB-4D52-90C4-C29F9A3181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FB-4D52-90C4-C29F9A318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FB-4D52-90C4-C29F9A3181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B-4D52-90C4-C29F9A3181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B-4D52-90C4-C29F9A3181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B-4D52-90C4-C29F9A3181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B-4D52-90C4-C29F9A3181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B-4D52-90C4-C29F9A3181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B-4D52-90C4-C29F9A3181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B-4D52-90C4-C29F9A3181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B-4D52-90C4-C29F9A3181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B-4D52-90C4-C29F9A3181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B-4D52-90C4-C29F9A3181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B-4D52-90C4-C29F9A3181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B-4D52-90C4-C29F9A3181E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7">
                  <c:v>-1.9704749679075761E-2</c:v>
                </c:pt>
                <c:pt idx="8">
                  <c:v>-7.3207277916518043E-2</c:v>
                </c:pt>
                <c:pt idx="9">
                  <c:v>0.13131567356697915</c:v>
                </c:pt>
                <c:pt idx="10">
                  <c:v>-8.9058845837810541E-2</c:v>
                </c:pt>
                <c:pt idx="11">
                  <c:v>-4.90773713175785E-2</c:v>
                </c:pt>
                <c:pt idx="12">
                  <c:v>1.8312800630977843E-2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FB-4D52-90C4-C29F9A3181E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7">
                  <c:v>2.4284589131005063E-3</c:v>
                </c:pt>
                <c:pt idx="8">
                  <c:v>-0.11295499556101896</c:v>
                </c:pt>
                <c:pt idx="9">
                  <c:v>0.23387318144386504</c:v>
                </c:pt>
                <c:pt idx="10">
                  <c:v>0.23984858912594631</c:v>
                </c:pt>
                <c:pt idx="11">
                  <c:v>0.2300670016750419</c:v>
                </c:pt>
                <c:pt idx="12">
                  <c:v>0.22433102048175879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FB-4D52-90C4-C29F9A318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6-4FE6-9B3E-C2FBC185E4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6-4FE6-9B3E-C2FBC185E455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6-4FE6-9B3E-C2FBC185E45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6-4FE6-9B3E-C2FBC185E45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6-4FE6-9B3E-C2FBC185E4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6-4FE6-9B3E-C2FBC185E45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F6-4FE6-9B3E-C2FBC185E4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F6-4FE6-9B3E-C2FBC185E4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F6-4FE6-9B3E-C2FBC185E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6-4FE6-9B3E-C2FBC185E4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6-4FE6-9B3E-C2FBC185E4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6-4FE6-9B3E-C2FBC185E4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6-4FE6-9B3E-C2FBC185E4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6-4FE6-9B3E-C2FBC185E4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6-4FE6-9B3E-C2FBC185E4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6-4FE6-9B3E-C2FBC185E4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6-4FE6-9B3E-C2FBC185E4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6-4FE6-9B3E-C2FBC185E4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6-4FE6-9B3E-C2FBC185E4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6-4FE6-9B3E-C2FBC185E4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6-4FE6-9B3E-C2FBC185E4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6-4FE6-9B3E-C2FBC185E45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7">
                  <c:v>9.5822074412803993E-2</c:v>
                </c:pt>
                <c:pt idx="8">
                  <c:v>3.5194174757281482E-2</c:v>
                </c:pt>
                <c:pt idx="9">
                  <c:v>-8.4251458198314477E-3</c:v>
                </c:pt>
                <c:pt idx="10">
                  <c:v>-1.0719390185802813E-2</c:v>
                </c:pt>
                <c:pt idx="11">
                  <c:v>-7.0519098922624868E-2</c:v>
                </c:pt>
                <c:pt idx="12">
                  <c:v>7.3192131896833157E-2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F6-4FE6-9B3E-C2FBC185E455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7">
                  <c:v>0.74280991735537194</c:v>
                </c:pt>
                <c:pt idx="8">
                  <c:v>0.82109308283518367</c:v>
                </c:pt>
                <c:pt idx="9">
                  <c:v>0.67518248175182483</c:v>
                </c:pt>
                <c:pt idx="10">
                  <c:v>0.84906500445235977</c:v>
                </c:pt>
                <c:pt idx="11">
                  <c:v>0.28243243243243232</c:v>
                </c:pt>
                <c:pt idx="12">
                  <c:v>0.76174047028873848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F6-4FE6-9B3E-C2FBC185E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2-4FDC-B1CF-1E039586AF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2-4FDC-B1CF-1E039586AF6F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2-4FDC-B1CF-1E039586AF6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2-4FDC-B1CF-1E039586AF6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2-4FDC-B1CF-1E039586AF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2-4FDC-B1CF-1E039586AF6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82-4FDC-B1CF-1E039586A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82-4FDC-B1CF-1E039586AF6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82-4FDC-B1CF-1E039586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2-4FDC-B1CF-1E039586A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2-4FDC-B1CF-1E039586A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2-4FDC-B1CF-1E039586A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2-4FDC-B1CF-1E039586A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2-4FDC-B1CF-1E039586A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2-4FDC-B1CF-1E039586A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2-4FDC-B1CF-1E039586A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2-4FDC-B1CF-1E039586A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2-4FDC-B1CF-1E039586A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2-4FDC-B1CF-1E039586A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2-4FDC-B1CF-1E039586A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2-4FDC-B1CF-1E039586A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2-4FDC-B1CF-1E039586AF6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7">
                  <c:v>-6.4655172413793149E-2</c:v>
                </c:pt>
                <c:pt idx="8">
                  <c:v>-1.0828506673381977E-2</c:v>
                </c:pt>
                <c:pt idx="9">
                  <c:v>6.3768115942028913E-2</c:v>
                </c:pt>
                <c:pt idx="10">
                  <c:v>0.14565425023877743</c:v>
                </c:pt>
                <c:pt idx="11">
                  <c:v>4.2055061781920644E-2</c:v>
                </c:pt>
                <c:pt idx="12">
                  <c:v>4.7065471865665565E-2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82-4FDC-B1CF-1E039586AF6F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7">
                  <c:v>-0.25961538461538458</c:v>
                </c:pt>
                <c:pt idx="8">
                  <c:v>-0.23934934159566223</c:v>
                </c:pt>
                <c:pt idx="9">
                  <c:v>-0.1311236568930978</c:v>
                </c:pt>
                <c:pt idx="10">
                  <c:v>-0.15691442628712005</c:v>
                </c:pt>
                <c:pt idx="11">
                  <c:v>-0.2085940072439908</c:v>
                </c:pt>
                <c:pt idx="12">
                  <c:v>-0.26543673099522846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2-4FDC-B1CF-1E039586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4-4879-954D-07587B5D2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4-4879-954D-07587B5D2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7D-4283-8878-2BF83D7157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D-4283-8878-2BF83D7157F5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D-4283-8878-2BF83D7157F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D-4283-8878-2BF83D7157F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7D-4283-8878-2BF83D7157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7D-4283-8878-2BF83D7157F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7D-4283-8878-2BF83D7157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7D-4283-8878-2BF83D7157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7D-4283-8878-2BF83D71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7D-4283-8878-2BF83D7157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7D-4283-8878-2BF83D7157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7D-4283-8878-2BF83D7157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7D-4283-8878-2BF83D7157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7D-4283-8878-2BF83D7157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7D-4283-8878-2BF83D7157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7D-4283-8878-2BF83D7157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7D-4283-8878-2BF83D7157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7D-4283-8878-2BF83D7157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7D-4283-8878-2BF83D7157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7D-4283-8878-2BF83D7157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7D-4283-8878-2BF83D7157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7D-4283-8878-2BF83D7157F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7">
                  <c:v>0.17613903240958195</c:v>
                </c:pt>
                <c:pt idx="8">
                  <c:v>-0.16085156712004733</c:v>
                </c:pt>
                <c:pt idx="9">
                  <c:v>0.46781657551535538</c:v>
                </c:pt>
                <c:pt idx="10">
                  <c:v>1.5576323987538832E-2</c:v>
                </c:pt>
                <c:pt idx="11">
                  <c:v>-0.25703664365374401</c:v>
                </c:pt>
                <c:pt idx="12">
                  <c:v>-8.838778187269658E-2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7D-4283-8878-2BF83D7157F5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7">
                  <c:v>-0.29909027291812451</c:v>
                </c:pt>
                <c:pt idx="8">
                  <c:v>-0.51370801919122688</c:v>
                </c:pt>
                <c:pt idx="9">
                  <c:v>-9.5645412130637597E-2</c:v>
                </c:pt>
                <c:pt idx="10">
                  <c:v>-0.32400207361327116</c:v>
                </c:pt>
                <c:pt idx="11">
                  <c:v>-0.3686823104693141</c:v>
                </c:pt>
                <c:pt idx="12">
                  <c:v>-0.35958926651600587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7D-4283-8878-2BF83D71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5-4B30-B902-8C74547AD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5-4B30-B902-8C74547AD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4-4A2D-995D-854B75A9A3D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44-4A2D-995D-854B75A9A3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44-4A2D-995D-854B75A9A3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44-4A2D-995D-854B75A9A3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44-4A2D-995D-854B75A9A3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44-4A2D-995D-854B75A9A3D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44-4A2D-995D-854B75A9A3D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244-4A2D-995D-854B75A9A3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44-4A2D-995D-854B75A9A3D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44-4A2D-995D-854B75A9A3D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44-4A2D-995D-854B75A9A3D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44-4A2D-995D-854B75A9A3D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44-4A2D-995D-854B75A9A3D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44-4A2D-995D-854B75A9A3D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244-4A2D-995D-854B75A9A3D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244-4A2D-995D-854B75A9A3D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244-4A2D-995D-854B75A9A3D5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244-4A2D-995D-854B75A9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2-46F0-B8C9-45536FB356A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42-46F0-B8C9-45536FB356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42-46F0-B8C9-45536FB356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42-46F0-B8C9-45536FB356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42-46F0-B8C9-45536FB356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42-46F0-B8C9-45536FB356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42-46F0-B8C9-45536FB356A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42-46F0-B8C9-45536FB356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27164</c:v>
                </c:pt>
                <c:pt idx="1">
                  <c:v>1535</c:v>
                </c:pt>
                <c:pt idx="2">
                  <c:v>25629</c:v>
                </c:pt>
                <c:pt idx="3">
                  <c:v>10775</c:v>
                </c:pt>
                <c:pt idx="4">
                  <c:v>2175</c:v>
                </c:pt>
                <c:pt idx="5">
                  <c:v>1603</c:v>
                </c:pt>
                <c:pt idx="6">
                  <c:v>591</c:v>
                </c:pt>
                <c:pt idx="7">
                  <c:v>571</c:v>
                </c:pt>
                <c:pt idx="8">
                  <c:v>728</c:v>
                </c:pt>
                <c:pt idx="9">
                  <c:v>580</c:v>
                </c:pt>
                <c:pt idx="10">
                  <c:v>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42-46F0-B8C9-45536FB356A7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-3.7420269312544274E-2</c:v>
                </c:pt>
                <c:pt idx="1">
                  <c:v>-0.23707753479125249</c:v>
                </c:pt>
                <c:pt idx="2">
                  <c:v>-2.2092490842490875E-2</c:v>
                </c:pt>
                <c:pt idx="3">
                  <c:v>8.0633838130578672E-2</c:v>
                </c:pt>
                <c:pt idx="4">
                  <c:v>-7.1306575576430387E-2</c:v>
                </c:pt>
                <c:pt idx="5">
                  <c:v>-0.23264719961704161</c:v>
                </c:pt>
                <c:pt idx="6">
                  <c:v>-0.30877192982456136</c:v>
                </c:pt>
                <c:pt idx="7">
                  <c:v>-4.033613445378148E-2</c:v>
                </c:pt>
                <c:pt idx="8">
                  <c:v>-1.7543859649122862E-2</c:v>
                </c:pt>
                <c:pt idx="9">
                  <c:v>-0.18309859154929575</c:v>
                </c:pt>
                <c:pt idx="10">
                  <c:v>-3.3576642335766405E-2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42-46F0-B8C9-45536FB356A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42-46F0-B8C9-45536FB356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42-46F0-B8C9-45536FB356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42-46F0-B8C9-45536FB356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42-46F0-B8C9-45536FB356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42-46F0-B8C9-45536FB356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42-46F0-B8C9-45536FB356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42-46F0-B8C9-45536FB356A7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5.6508614342512149E-2</c:v>
                </c:pt>
                <c:pt idx="2">
                  <c:v>0.9434913856574878</c:v>
                </c:pt>
                <c:pt idx="3">
                  <c:v>0.39666470328375791</c:v>
                </c:pt>
                <c:pt idx="4">
                  <c:v>8.0069209247533496E-2</c:v>
                </c:pt>
                <c:pt idx="5">
                  <c:v>5.901192755117067E-2</c:v>
                </c:pt>
                <c:pt idx="6">
                  <c:v>2.1756736857605655E-2</c:v>
                </c:pt>
                <c:pt idx="7">
                  <c:v>2.1020468266823737E-2</c:v>
                </c:pt>
                <c:pt idx="8">
                  <c:v>2.6800176704461786E-2</c:v>
                </c:pt>
                <c:pt idx="9">
                  <c:v>2.1351789132675599E-2</c:v>
                </c:pt>
                <c:pt idx="10">
                  <c:v>0.31681637461345902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242-46F0-B8C9-45536FB35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D-437C-A8D9-9AAB1D33F3D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5D-437C-A8D9-9AAB1D33F3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5D-437C-A8D9-9AAB1D33F3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5D-437C-A8D9-9AAB1D33F3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5D-437C-A8D9-9AAB1D33F3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5D-437C-A8D9-9AAB1D33F3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5D-437C-A8D9-9AAB1D33F3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5D-437C-A8D9-9AAB1D33F3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5D-437C-A8D9-9AAB1D33F3D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5D-437C-A8D9-9AAB1D33F3D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5D-437C-A8D9-9AAB1D33F3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5D-437C-A8D9-9AAB1D33F3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5D-437C-A8D9-9AAB1D33F3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5D-437C-A8D9-9AAB1D33F3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5D-437C-A8D9-9AAB1D33F3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5D-437C-A8D9-9AAB1D33F3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5D-437C-A8D9-9AAB1D33F3D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5D-437C-A8D9-9AAB1D33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A7-43A1-9D22-CC1946D44C7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A7-43A1-9D22-CC1946D44C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A7-43A1-9D22-CC1946D44C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A7-43A1-9D22-CC1946D44C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A7-43A1-9D22-CC1946D44C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A7-43A1-9D22-CC1946D44C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A7-43A1-9D22-CC1946D44C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A7-43A1-9D22-CC1946D44C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235930</c:v>
                </c:pt>
                <c:pt idx="1">
                  <c:v>21463</c:v>
                </c:pt>
                <c:pt idx="2">
                  <c:v>214467</c:v>
                </c:pt>
                <c:pt idx="3">
                  <c:v>97266</c:v>
                </c:pt>
                <c:pt idx="4">
                  <c:v>18608</c:v>
                </c:pt>
                <c:pt idx="5">
                  <c:v>20511</c:v>
                </c:pt>
                <c:pt idx="6">
                  <c:v>5109</c:v>
                </c:pt>
                <c:pt idx="7">
                  <c:v>4722</c:v>
                </c:pt>
                <c:pt idx="8">
                  <c:v>3064</c:v>
                </c:pt>
                <c:pt idx="9">
                  <c:v>2046</c:v>
                </c:pt>
                <c:pt idx="10">
                  <c:v>63141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A7-43A1-9D22-CC1946D44C76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3.0055098102564459E-2</c:v>
                </c:pt>
                <c:pt idx="1">
                  <c:v>-7.3392911108232983E-2</c:v>
                </c:pt>
                <c:pt idx="2">
                  <c:v>4.1693583248738397E-2</c:v>
                </c:pt>
                <c:pt idx="3">
                  <c:v>8.5582267461327355E-2</c:v>
                </c:pt>
                <c:pt idx="4">
                  <c:v>3.0286252145506953E-2</c:v>
                </c:pt>
                <c:pt idx="5">
                  <c:v>-2.4168609353442116E-2</c:v>
                </c:pt>
                <c:pt idx="6">
                  <c:v>-0.30080744491583411</c:v>
                </c:pt>
                <c:pt idx="7">
                  <c:v>4.6808510638298717E-3</c:v>
                </c:pt>
                <c:pt idx="8">
                  <c:v>-5.5778120184899804E-2</c:v>
                </c:pt>
                <c:pt idx="9">
                  <c:v>-0.11236442516268985</c:v>
                </c:pt>
                <c:pt idx="10">
                  <c:v>5.8560219957081605E-2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A7-43A1-9D22-CC1946D44C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A7-43A1-9D22-CC1946D44C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6A7-43A1-9D22-CC1946D44C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6A7-43A1-9D22-CC1946D44C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6A7-43A1-9D22-CC1946D44C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6A7-43A1-9D22-CC1946D44C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6A7-43A1-9D22-CC1946D44C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6A7-43A1-9D22-CC1946D44C76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9.0971898444453858E-2</c:v>
                </c:pt>
                <c:pt idx="2">
                  <c:v>0.90902810155554614</c:v>
                </c:pt>
                <c:pt idx="3">
                  <c:v>0.41226635018861529</c:v>
                </c:pt>
                <c:pt idx="4">
                  <c:v>7.8870851523757043E-2</c:v>
                </c:pt>
                <c:pt idx="5">
                  <c:v>8.6936803289111172E-2</c:v>
                </c:pt>
                <c:pt idx="6">
                  <c:v>2.1654728097317E-2</c:v>
                </c:pt>
                <c:pt idx="7">
                  <c:v>2.0014411054126224E-2</c:v>
                </c:pt>
                <c:pt idx="8">
                  <c:v>1.2986902894926461E-2</c:v>
                </c:pt>
                <c:pt idx="9">
                  <c:v>8.6720637477217827E-3</c:v>
                </c:pt>
                <c:pt idx="10">
                  <c:v>0.26762599075997118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A7-43A1-9D22-CC1946D4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1-40E5-954E-421AAF9360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61-40E5-954E-421AAF9360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61-40E5-954E-421AAF9360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61-40E5-954E-421AAF9360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61-40E5-954E-421AAF9360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61-40E5-954E-421AAF9360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61-40E5-954E-421AAF9360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61-40E5-954E-421AAF9360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51880</c:v>
                </c:pt>
                <c:pt idx="1">
                  <c:v>7725</c:v>
                </c:pt>
                <c:pt idx="2">
                  <c:v>44155</c:v>
                </c:pt>
                <c:pt idx="3">
                  <c:v>18893</c:v>
                </c:pt>
                <c:pt idx="4">
                  <c:v>2851</c:v>
                </c:pt>
                <c:pt idx="5">
                  <c:v>4068</c:v>
                </c:pt>
                <c:pt idx="6">
                  <c:v>1425</c:v>
                </c:pt>
                <c:pt idx="7">
                  <c:v>841</c:v>
                </c:pt>
                <c:pt idx="8">
                  <c:v>338</c:v>
                </c:pt>
                <c:pt idx="9">
                  <c:v>685</c:v>
                </c:pt>
                <c:pt idx="10">
                  <c:v>15054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61-40E5-954E-421AAF9360AE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4.7065471865665565E-2</c:v>
                </c:pt>
                <c:pt idx="1">
                  <c:v>-0.12761151891586675</c:v>
                </c:pt>
                <c:pt idx="2">
                  <c:v>8.5076057307153619E-2</c:v>
                </c:pt>
                <c:pt idx="3">
                  <c:v>0.16393543617545592</c:v>
                </c:pt>
                <c:pt idx="4">
                  <c:v>4.6622613803230628E-2</c:v>
                </c:pt>
                <c:pt idx="5">
                  <c:v>-4.9140049140050657E-4</c:v>
                </c:pt>
                <c:pt idx="6">
                  <c:v>-9.2934436664544928E-2</c:v>
                </c:pt>
                <c:pt idx="7">
                  <c:v>6.4556962025316356E-2</c:v>
                </c:pt>
                <c:pt idx="8">
                  <c:v>-0.24215246636771304</c:v>
                </c:pt>
                <c:pt idx="9">
                  <c:v>0.18103448275862077</c:v>
                </c:pt>
                <c:pt idx="10">
                  <c:v>5.4201680672268937E-2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61-40E5-954E-421AAF9360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61-40E5-954E-421AAF9360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61-40E5-954E-421AAF9360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61-40E5-954E-421AAF9360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61-40E5-954E-421AAF9360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261-40E5-954E-421AAF9360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261-40E5-954E-421AAF9360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261-40E5-954E-421AAF9360AE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0.14890131071703933</c:v>
                </c:pt>
                <c:pt idx="2">
                  <c:v>0.85109868928296073</c:v>
                </c:pt>
                <c:pt idx="3">
                  <c:v>0.36416730917501927</c:v>
                </c:pt>
                <c:pt idx="4">
                  <c:v>5.4953739398612179E-2</c:v>
                </c:pt>
                <c:pt idx="5">
                  <c:v>7.8411719352351583E-2</c:v>
                </c:pt>
                <c:pt idx="6">
                  <c:v>2.7467232074016964E-2</c:v>
                </c:pt>
                <c:pt idx="7">
                  <c:v>1.6210485736314572E-2</c:v>
                </c:pt>
                <c:pt idx="8">
                  <c:v>6.5150346954510408E-3</c:v>
                </c:pt>
                <c:pt idx="9">
                  <c:v>1.3203546646106399E-2</c:v>
                </c:pt>
                <c:pt idx="10">
                  <c:v>0.29016962220508868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261-40E5-954E-421AAF93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B-48C5-B91F-FC953185D91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CB-48C5-B91F-FC953185D9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CB-48C5-B91F-FC953185D9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CB-48C5-B91F-FC953185D9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CB-48C5-B91F-FC953185D9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CB-48C5-B91F-FC953185D9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CB-48C5-B91F-FC953185D9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CB-48C5-B91F-FC953185D9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27164</c:v>
                </c:pt>
                <c:pt idx="1">
                  <c:v>1535</c:v>
                </c:pt>
                <c:pt idx="2">
                  <c:v>25629</c:v>
                </c:pt>
                <c:pt idx="3">
                  <c:v>10775</c:v>
                </c:pt>
                <c:pt idx="4">
                  <c:v>2175</c:v>
                </c:pt>
                <c:pt idx="5">
                  <c:v>1603</c:v>
                </c:pt>
                <c:pt idx="6">
                  <c:v>591</c:v>
                </c:pt>
                <c:pt idx="7">
                  <c:v>571</c:v>
                </c:pt>
                <c:pt idx="8">
                  <c:v>728</c:v>
                </c:pt>
                <c:pt idx="9">
                  <c:v>580</c:v>
                </c:pt>
                <c:pt idx="10">
                  <c:v>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CB-48C5-B91F-FC953185D91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-3.7420269312544274E-2</c:v>
                </c:pt>
                <c:pt idx="1">
                  <c:v>-0.23707753479125249</c:v>
                </c:pt>
                <c:pt idx="2">
                  <c:v>-2.2092490842490875E-2</c:v>
                </c:pt>
                <c:pt idx="3">
                  <c:v>8.0633838130578672E-2</c:v>
                </c:pt>
                <c:pt idx="4">
                  <c:v>-7.1306575576430387E-2</c:v>
                </c:pt>
                <c:pt idx="5">
                  <c:v>-0.23264719961704161</c:v>
                </c:pt>
                <c:pt idx="6">
                  <c:v>-0.30877192982456136</c:v>
                </c:pt>
                <c:pt idx="7">
                  <c:v>-4.033613445378148E-2</c:v>
                </c:pt>
                <c:pt idx="8">
                  <c:v>-1.7543859649122862E-2</c:v>
                </c:pt>
                <c:pt idx="9">
                  <c:v>-0.18309859154929575</c:v>
                </c:pt>
                <c:pt idx="10">
                  <c:v>-3.3576642335766405E-2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CB-48C5-B91F-FC953185D9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CB-48C5-B91F-FC953185D9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CB-48C5-B91F-FC953185D9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CB-48C5-B91F-FC953185D9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CB-48C5-B91F-FC953185D9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CB-48C5-B91F-FC953185D9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CB-48C5-B91F-FC953185D9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CB-48C5-B91F-FC953185D91A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5.6508614342512149E-2</c:v>
                </c:pt>
                <c:pt idx="2">
                  <c:v>0.9434913856574878</c:v>
                </c:pt>
                <c:pt idx="3">
                  <c:v>0.39666470328375791</c:v>
                </c:pt>
                <c:pt idx="4">
                  <c:v>8.0069209247533496E-2</c:v>
                </c:pt>
                <c:pt idx="5">
                  <c:v>5.901192755117067E-2</c:v>
                </c:pt>
                <c:pt idx="6">
                  <c:v>2.1756736857605655E-2</c:v>
                </c:pt>
                <c:pt idx="7">
                  <c:v>2.1020468266823737E-2</c:v>
                </c:pt>
                <c:pt idx="8">
                  <c:v>2.6800176704461786E-2</c:v>
                </c:pt>
                <c:pt idx="9">
                  <c:v>2.1351789132675599E-2</c:v>
                </c:pt>
                <c:pt idx="10">
                  <c:v>0.31681637461345902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CB-48C5-B91F-FC953185D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2-43D5-9587-3089DD26C71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2-43D5-9587-3089DD26C7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62-43D5-9587-3089DD26C7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62-43D5-9587-3089DD26C7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62-43D5-9587-3089DD26C7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62-43D5-9587-3089DD26C7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62-43D5-9587-3089DD26C71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62-43D5-9587-3089DD26C7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341990</c:v>
                </c:pt>
                <c:pt idx="1">
                  <c:v>31666</c:v>
                </c:pt>
                <c:pt idx="2">
                  <c:v>19218</c:v>
                </c:pt>
                <c:pt idx="3">
                  <c:v>12448</c:v>
                </c:pt>
                <c:pt idx="4">
                  <c:v>310324</c:v>
                </c:pt>
                <c:pt idx="5">
                  <c:v>139994</c:v>
                </c:pt>
                <c:pt idx="6">
                  <c:v>26633</c:v>
                </c:pt>
                <c:pt idx="7">
                  <c:v>29198</c:v>
                </c:pt>
                <c:pt idx="8">
                  <c:v>8208</c:v>
                </c:pt>
                <c:pt idx="9">
                  <c:v>6794</c:v>
                </c:pt>
                <c:pt idx="10">
                  <c:v>4135</c:v>
                </c:pt>
                <c:pt idx="11">
                  <c:v>3280</c:v>
                </c:pt>
                <c:pt idx="12">
                  <c:v>92082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62-43D5-9587-3089DD26C71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3.136092354738218E-2</c:v>
                </c:pt>
                <c:pt idx="1">
                  <c:v>-9.0789020328471359E-2</c:v>
                </c:pt>
                <c:pt idx="2">
                  <c:v>-0.13217430571235045</c:v>
                </c:pt>
                <c:pt idx="3">
                  <c:v>-1.8528739257273497E-2</c:v>
                </c:pt>
                <c:pt idx="4">
                  <c:v>4.5696397461947758E-2</c:v>
                </c:pt>
                <c:pt idx="5">
                  <c:v>0.10302715138908591</c:v>
                </c:pt>
                <c:pt idx="6">
                  <c:v>1.9796293459947822E-2</c:v>
                </c:pt>
                <c:pt idx="7">
                  <c:v>-1.6412500854817713E-3</c:v>
                </c:pt>
                <c:pt idx="8">
                  <c:v>-0.28037874802735407</c:v>
                </c:pt>
                <c:pt idx="9">
                  <c:v>-4.8337483521312397E-3</c:v>
                </c:pt>
                <c:pt idx="10">
                  <c:v>-6.3420158550396399E-2</c:v>
                </c:pt>
                <c:pt idx="11">
                  <c:v>-8.7367835281023876E-2</c:v>
                </c:pt>
                <c:pt idx="12">
                  <c:v>4.3528518489137635E-2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62-43D5-9587-3089DD26C7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62-43D5-9587-3089DD26C7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62-43D5-9587-3089DD26C7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62-43D5-9587-3089DD26C7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62-43D5-9587-3089DD26C7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662-43D5-9587-3089DD26C7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662-43D5-9587-3089DD26C7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662-43D5-9587-3089DD26C716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9.2593350682768499E-2</c:v>
                </c:pt>
                <c:pt idx="2">
                  <c:v>5.619462557384719E-2</c:v>
                </c:pt>
                <c:pt idx="3">
                  <c:v>3.6398725108921316E-2</c:v>
                </c:pt>
                <c:pt idx="4">
                  <c:v>0.90740664931723147</c:v>
                </c:pt>
                <c:pt idx="5">
                  <c:v>0.40935115061843913</c:v>
                </c:pt>
                <c:pt idx="6">
                  <c:v>7.7876546097839117E-2</c:v>
                </c:pt>
                <c:pt idx="7">
                  <c:v>8.5376765402497154E-2</c:v>
                </c:pt>
                <c:pt idx="8">
                  <c:v>2.4000701774905698E-2</c:v>
                </c:pt>
                <c:pt idx="9">
                  <c:v>1.9866077955495776E-2</c:v>
                </c:pt>
                <c:pt idx="10">
                  <c:v>1.2090996812772304E-2</c:v>
                </c:pt>
                <c:pt idx="11">
                  <c:v>9.5909237112196261E-3</c:v>
                </c:pt>
                <c:pt idx="12">
                  <c:v>0.2692534869440627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662-43D5-9587-3089DD26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D-405F-9E7F-B7DD059E5D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D-405F-9E7F-B7DD059E5DED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DD-405F-9E7F-B7DD059E5DE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DD-405F-9E7F-B7DD059E5DE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D-405F-9E7F-B7DD059E5D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DD-405F-9E7F-B7DD059E5DE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DD-405F-9E7F-B7DD059E5D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DD-405F-9E7F-B7DD059E5D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DD-405F-9E7F-B7DD059E5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D-405F-9E7F-B7DD059E5D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D-405F-9E7F-B7DD059E5D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D-405F-9E7F-B7DD059E5D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DD-405F-9E7F-B7DD059E5D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DD-405F-9E7F-B7DD059E5D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DD-405F-9E7F-B7DD059E5D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DD-405F-9E7F-B7DD059E5D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DD-405F-9E7F-B7DD059E5D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DD-405F-9E7F-B7DD059E5D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DD-405F-9E7F-B7DD059E5D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DD-405F-9E7F-B7DD059E5D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DD-405F-9E7F-B7DD059E5D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DD-405F-9E7F-B7DD059E5DE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0">
                  <c:v>-1.0633314881166034E-2</c:v>
                </c:pt>
                <c:pt idx="11">
                  <c:v>1.271100905856537E-2</c:v>
                </c:pt>
                <c:pt idx="12">
                  <c:v>5.4083820859069931E-2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DD-405F-9E7F-B7DD059E5DED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0">
                  <c:v>0.11924604130394401</c:v>
                </c:pt>
                <c:pt idx="11">
                  <c:v>7.4112483440607058E-2</c:v>
                </c:pt>
                <c:pt idx="12">
                  <c:v>7.110465780102504E-2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DD-405F-9E7F-B7DD059E5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7-4C0F-AAAE-40C7EB1250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77-4C0F-AAAE-40C7EB125098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77-4C0F-AAAE-40C7EB12509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77-4C0F-AAAE-40C7EB12509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77-4C0F-AAAE-40C7EB1250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77-4C0F-AAAE-40C7EB12509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77-4C0F-AAAE-40C7EB1250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77-4C0F-AAAE-40C7EB1250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77-4C0F-AAAE-40C7EB12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77-4C0F-AAAE-40C7EB1250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77-4C0F-AAAE-40C7EB1250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77-4C0F-AAAE-40C7EB1250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77-4C0F-AAAE-40C7EB1250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77-4C0F-AAAE-40C7EB1250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77-4C0F-AAAE-40C7EB1250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77-4C0F-AAAE-40C7EB1250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77-4C0F-AAAE-40C7EB1250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77-4C0F-AAAE-40C7EB1250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77-4C0F-AAAE-40C7EB1250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77-4C0F-AAAE-40C7EB1250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77-4C0F-AAAE-40C7EB1250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77-4C0F-AAAE-40C7EB12509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7">
                  <c:v>5.6161971830985813E-2</c:v>
                </c:pt>
                <c:pt idx="8">
                  <c:v>-8.3224649494620162E-2</c:v>
                </c:pt>
                <c:pt idx="9">
                  <c:v>0.51413982717989004</c:v>
                </c:pt>
                <c:pt idx="10">
                  <c:v>0.28748870822041561</c:v>
                </c:pt>
                <c:pt idx="11">
                  <c:v>-0.13523631258773983</c:v>
                </c:pt>
                <c:pt idx="12">
                  <c:v>-9.0662061832174845E-2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77-4C0F-AAAE-40C7EB125098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7">
                  <c:v>-0.33563439034294362</c:v>
                </c:pt>
                <c:pt idx="8">
                  <c:v>-0.57036442814577126</c:v>
                </c:pt>
                <c:pt idx="9">
                  <c:v>-0.21262254901960786</c:v>
                </c:pt>
                <c:pt idx="10">
                  <c:v>-0.17184776292852988</c:v>
                </c:pt>
                <c:pt idx="11">
                  <c:v>-0.30958904109589036</c:v>
                </c:pt>
                <c:pt idx="12">
                  <c:v>-0.46222512519050729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77-4C0F-AAAE-40C7EB12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B-46CA-999D-4B6A147D0A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6CA-999D-4B6A147D0A1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AB-46CA-999D-4B6A147D0A1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B-46CA-999D-4B6A147D0A1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AB-46CA-999D-4B6A147D0A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B-46CA-999D-4B6A147D0A1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AB-46CA-999D-4B6A147D0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AB-46CA-999D-4B6A147D0A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AB-46CA-999D-4B6A147D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B-46CA-999D-4B6A147D0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B-46CA-999D-4B6A147D0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B-46CA-999D-4B6A147D0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B-46CA-999D-4B6A147D0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B-46CA-999D-4B6A147D0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B-46CA-999D-4B6A147D0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B-46CA-999D-4B6A147D0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AB-46CA-999D-4B6A147D0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AB-46CA-999D-4B6A147D0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AB-46CA-999D-4B6A147D0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AB-46CA-999D-4B6A147D0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AB-46CA-999D-4B6A147D0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AB-46CA-999D-4B6A147D0A1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7">
                  <c:v>0.11994784876140807</c:v>
                </c:pt>
                <c:pt idx="8">
                  <c:v>0.11684518013631928</c:v>
                </c:pt>
                <c:pt idx="9">
                  <c:v>0.35465116279069764</c:v>
                </c:pt>
                <c:pt idx="10">
                  <c:v>0.54876033057851248</c:v>
                </c:pt>
                <c:pt idx="11">
                  <c:v>-2.5588536335721557E-2</c:v>
                </c:pt>
                <c:pt idx="12">
                  <c:v>-4.1489361702127692E-2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AB-46CA-999D-4B6A147D0A1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7">
                  <c:v>-0.35243120995099886</c:v>
                </c:pt>
                <c:pt idx="8">
                  <c:v>-0.71417891851482684</c:v>
                </c:pt>
                <c:pt idx="9">
                  <c:v>-0.53608760577401693</c:v>
                </c:pt>
                <c:pt idx="10">
                  <c:v>-5.8291457286432147E-2</c:v>
                </c:pt>
                <c:pt idx="11">
                  <c:v>-0.25391849529780564</c:v>
                </c:pt>
                <c:pt idx="12">
                  <c:v>-0.4773529269589597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AB-46CA-999D-4B6A147D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1-47E1-8F48-E607C586C9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1-47E1-8F48-E607C586C9B0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1-47E1-8F48-E607C586C9B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1-47E1-8F48-E607C586C9B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1-47E1-8F48-E607C586C9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1-47E1-8F48-E607C586C9B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21-47E1-8F48-E607C586C9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21-47E1-8F48-E607C586C9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21-47E1-8F48-E607C586C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1-47E1-8F48-E607C586C9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1-47E1-8F48-E607C586C9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1-47E1-8F48-E607C586C9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1-47E1-8F48-E607C586C9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1-47E1-8F48-E607C586C9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1-47E1-8F48-E607C586C9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1-47E1-8F48-E607C586C9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1-47E1-8F48-E607C586C9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1-47E1-8F48-E607C586C9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1-47E1-8F48-E607C586C9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1-47E1-8F48-E607C586C9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1-47E1-8F48-E607C586C9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1-47E1-8F48-E607C586C9B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7">
                  <c:v>0.16854454640492511</c:v>
                </c:pt>
                <c:pt idx="8">
                  <c:v>0.18678211698179892</c:v>
                </c:pt>
                <c:pt idx="9">
                  <c:v>0.41517323775388282</c:v>
                </c:pt>
                <c:pt idx="10">
                  <c:v>0.57553151809026493</c:v>
                </c:pt>
                <c:pt idx="11">
                  <c:v>0.11488948263298515</c:v>
                </c:pt>
                <c:pt idx="12">
                  <c:v>3.4485951882651467E-2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21-47E1-8F48-E607C586C9B0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7">
                  <c:v>-0.29199802941797448</c:v>
                </c:pt>
                <c:pt idx="8">
                  <c:v>-0.60837366610297972</c:v>
                </c:pt>
                <c:pt idx="9">
                  <c:v>-0.39287544848795486</c:v>
                </c:pt>
                <c:pt idx="10">
                  <c:v>-2.8965517241379302E-2</c:v>
                </c:pt>
                <c:pt idx="11">
                  <c:v>-0.20118343195266275</c:v>
                </c:pt>
                <c:pt idx="12">
                  <c:v>-0.43050429250188627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21-47E1-8F48-E607C586C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10-4133-A8F2-9C82A01DBD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0-4133-A8F2-9C82A01DBD0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10-4133-A8F2-9C82A01DBD0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10-4133-A8F2-9C82A01DBD0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10-4133-A8F2-9C82A01DBD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0-4133-A8F2-9C82A01DBD0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10-4133-A8F2-9C82A01DBD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10-4133-A8F2-9C82A01DBD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10-4133-A8F2-9C82A01DB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10-4133-A8F2-9C82A01DBD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10-4133-A8F2-9C82A01DBD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10-4133-A8F2-9C82A01DBD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10-4133-A8F2-9C82A01DBD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10-4133-A8F2-9C82A01DBD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10-4133-A8F2-9C82A01DBD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10-4133-A8F2-9C82A01DBD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10-4133-A8F2-9C82A01DBD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10-4133-A8F2-9C82A01DBD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10-4133-A8F2-9C82A01DBD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10-4133-A8F2-9C82A01DBD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10-4133-A8F2-9C82A01DBD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10-4133-A8F2-9C82A01DBD0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7">
                  <c:v>-5.8593286680109102E-2</c:v>
                </c:pt>
                <c:pt idx="8">
                  <c:v>-0.31441973067029805</c:v>
                </c:pt>
                <c:pt idx="9">
                  <c:v>0.59137529137529143</c:v>
                </c:pt>
                <c:pt idx="10">
                  <c:v>-0.15455065827132231</c:v>
                </c:pt>
                <c:pt idx="11">
                  <c:v>-0.58413251961639057</c:v>
                </c:pt>
                <c:pt idx="12">
                  <c:v>-0.2031119986686637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10-4133-A8F2-9C82A01DBD0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7">
                  <c:v>-0.38377329192546583</c:v>
                </c:pt>
                <c:pt idx="8">
                  <c:v>-0.49817255510023262</c:v>
                </c:pt>
                <c:pt idx="9">
                  <c:v>-8.2800697269029833E-3</c:v>
                </c:pt>
                <c:pt idx="10">
                  <c:v>-0.41712707182320441</c:v>
                </c:pt>
                <c:pt idx="11">
                  <c:v>-0.58231173380035028</c:v>
                </c:pt>
                <c:pt idx="12">
                  <c:v>-0.49503311258278149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10-4133-A8F2-9C82A01DB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B-4218-8047-77A62A22F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B-4218-8047-77A62A22FC0A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B-4218-8047-77A62A22FC0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B-4218-8047-77A62A22FC0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B-4218-8047-77A62A22F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B-4218-8047-77A62A22FC0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2B-4218-8047-77A62A22FC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2B-4218-8047-77A62A22FC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2B-4218-8047-77A62A22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B-4218-8047-77A62A22FC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B-4218-8047-77A62A22FC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B-4218-8047-77A62A22FC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B-4218-8047-77A62A22FC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B-4218-8047-77A62A22FC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B-4218-8047-77A62A22FC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B-4218-8047-77A62A22FC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B-4218-8047-77A62A22FC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B-4218-8047-77A62A22FC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B-4218-8047-77A62A22FC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2B-4218-8047-77A62A22FC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2B-4218-8047-77A62A22FC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2B-4218-8047-77A62A22FC0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7">
                  <c:v>-2.012327553781379E-2</c:v>
                </c:pt>
                <c:pt idx="8">
                  <c:v>-2.8266000678499492E-2</c:v>
                </c:pt>
                <c:pt idx="9">
                  <c:v>1.8863064941436303E-2</c:v>
                </c:pt>
                <c:pt idx="10">
                  <c:v>-1.8885853426772736E-2</c:v>
                </c:pt>
                <c:pt idx="11">
                  <c:v>1.8946441132579039E-2</c:v>
                </c:pt>
                <c:pt idx="12">
                  <c:v>6.3399251405377832E-2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2B-4218-8047-77A62A22FC0A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7">
                  <c:v>4.3654409056545163E-2</c:v>
                </c:pt>
                <c:pt idx="8">
                  <c:v>-2.4010961525913976E-2</c:v>
                </c:pt>
                <c:pt idx="9">
                  <c:v>0.13178474114441419</c:v>
                </c:pt>
                <c:pt idx="10">
                  <c:v>0.13372198022090753</c:v>
                </c:pt>
                <c:pt idx="11">
                  <c:v>9.5897675207873734E-2</c:v>
                </c:pt>
                <c:pt idx="12">
                  <c:v>0.13293866634612495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2B-4218-8047-77A62A22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1-473A-826C-309A88084D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1-473A-826C-309A88084D3C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B1-473A-826C-309A88084D3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B1-473A-826C-309A88084D3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B1-473A-826C-309A88084D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B1-473A-826C-309A88084D3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B1-473A-826C-309A88084D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B1-473A-826C-309A88084D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B1-473A-826C-309A88084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B1-473A-826C-309A88084D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B1-473A-826C-309A88084D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B1-473A-826C-309A88084D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B1-473A-826C-309A88084D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B1-473A-826C-309A88084D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B1-473A-826C-309A88084D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B1-473A-826C-309A88084D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B1-473A-826C-309A88084D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B1-473A-826C-309A88084D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B1-473A-826C-309A88084D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B1-473A-826C-309A88084D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B1-473A-826C-309A88084D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B1-473A-826C-309A88084D3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7">
                  <c:v>7.4148453393145797E-2</c:v>
                </c:pt>
                <c:pt idx="8">
                  <c:v>-3.4314636622295724E-3</c:v>
                </c:pt>
                <c:pt idx="9">
                  <c:v>7.2365664606682811E-2</c:v>
                </c:pt>
                <c:pt idx="10">
                  <c:v>7.0380325640312602E-2</c:v>
                </c:pt>
                <c:pt idx="11">
                  <c:v>8.7141903114779318E-2</c:v>
                </c:pt>
                <c:pt idx="12">
                  <c:v>0.1498246018676952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B1-473A-826C-309A88084D3C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7">
                  <c:v>-5.8714631805092066E-2</c:v>
                </c:pt>
                <c:pt idx="8">
                  <c:v>-9.3980320027037267E-2</c:v>
                </c:pt>
                <c:pt idx="9">
                  <c:v>6.1937608588543469E-2</c:v>
                </c:pt>
                <c:pt idx="10">
                  <c:v>3.5848830951384247E-2</c:v>
                </c:pt>
                <c:pt idx="11">
                  <c:v>-5.2149116913751681E-2</c:v>
                </c:pt>
                <c:pt idx="12">
                  <c:v>1.1495595222928534E-2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B1-473A-826C-309A88084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B-48D0-AAE1-251F78A7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B-48D0-AAE1-251F78A7E7A6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B-48D0-AAE1-251F78A7E7A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B-48D0-AAE1-251F78A7E7A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B-48D0-AAE1-251F78A7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B-48D0-AAE1-251F78A7E7A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9B-48D0-AAE1-251F78A7E7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9B-48D0-AAE1-251F78A7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9B-48D0-AAE1-251F78A7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9B-48D0-AAE1-251F78A7E7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9B-48D0-AAE1-251F78A7E7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B-48D0-AAE1-251F78A7E7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B-48D0-AAE1-251F78A7E7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B-48D0-AAE1-251F78A7E7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B-48D0-AAE1-251F78A7E7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B-48D0-AAE1-251F78A7E7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B-48D0-AAE1-251F78A7E7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B-48D0-AAE1-251F78A7E7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B-48D0-AAE1-251F78A7E7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9B-48D0-AAE1-251F78A7E7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9B-48D0-AAE1-251F78A7E7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9B-48D0-AAE1-251F78A7E7A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7">
                  <c:v>-0.22719701512425883</c:v>
                </c:pt>
                <c:pt idx="8">
                  <c:v>-0.19030788564247569</c:v>
                </c:pt>
                <c:pt idx="9">
                  <c:v>-8.9619158139044197E-2</c:v>
                </c:pt>
                <c:pt idx="10">
                  <c:v>5.3259018423904569E-2</c:v>
                </c:pt>
                <c:pt idx="11">
                  <c:v>-7.506751780014731E-2</c:v>
                </c:pt>
                <c:pt idx="12">
                  <c:v>5.0201678539306682E-2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9B-48D0-AAE1-251F78A7E7A6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7">
                  <c:v>0.2917919590154805</c:v>
                </c:pt>
                <c:pt idx="8">
                  <c:v>4.4901682546117927E-2</c:v>
                </c:pt>
                <c:pt idx="9">
                  <c:v>0.51182550805886473</c:v>
                </c:pt>
                <c:pt idx="10">
                  <c:v>0.92175141242937864</c:v>
                </c:pt>
                <c:pt idx="11">
                  <c:v>0.42496453900709219</c:v>
                </c:pt>
                <c:pt idx="12">
                  <c:v>0.67289555334839291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9B-48D0-AAE1-251F78A7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2-461F-9B69-1AD66E5448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2-461F-9B69-1AD66E5448F5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2-461F-9B69-1AD66E5448F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2-461F-9B69-1AD66E5448F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2-461F-9B69-1AD66E5448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2-461F-9B69-1AD66E5448F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22-461F-9B69-1AD66E5448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22-461F-9B69-1AD66E5448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22-461F-9B69-1AD66E544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2-461F-9B69-1AD66E5448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2-461F-9B69-1AD66E5448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2-461F-9B69-1AD66E5448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2-461F-9B69-1AD66E5448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2-461F-9B69-1AD66E5448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2-461F-9B69-1AD66E5448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2-461F-9B69-1AD66E5448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2-461F-9B69-1AD66E5448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2-461F-9B69-1AD66E5448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2-461F-9B69-1AD66E5448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2-461F-9B69-1AD66E5448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2-461F-9B69-1AD66E5448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2-461F-9B69-1AD66E5448F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7">
                  <c:v>2.8604467165723291E-2</c:v>
                </c:pt>
                <c:pt idx="8">
                  <c:v>-0.18462568834648008</c:v>
                </c:pt>
                <c:pt idx="9">
                  <c:v>0.1008682328907049</c:v>
                </c:pt>
                <c:pt idx="10">
                  <c:v>-0.24498675747256904</c:v>
                </c:pt>
                <c:pt idx="11">
                  <c:v>-9.7932222860425022E-2</c:v>
                </c:pt>
                <c:pt idx="12">
                  <c:v>2.6830380245939978E-2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22-461F-9B69-1AD66E5448F5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7">
                  <c:v>1.6907340553550032E-2</c:v>
                </c:pt>
                <c:pt idx="8">
                  <c:v>2.5840277127609834E-2</c:v>
                </c:pt>
                <c:pt idx="9">
                  <c:v>0.3273804941882843</c:v>
                </c:pt>
                <c:pt idx="10">
                  <c:v>0.33746648793565681</c:v>
                </c:pt>
                <c:pt idx="11">
                  <c:v>0.34672002286694292</c:v>
                </c:pt>
                <c:pt idx="12">
                  <c:v>0.25579029851870838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22-461F-9B69-1AD66E544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6B-44FA-B1AE-B8A98358B1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B-44FA-B1AE-B8A98358B16B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6B-44FA-B1AE-B8A98358B16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6B-44FA-B1AE-B8A98358B16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6B-44FA-B1AE-B8A98358B1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6B-44FA-B1AE-B8A98358B16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6B-44FA-B1AE-B8A98358B1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6B-44FA-B1AE-B8A98358B1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6B-44FA-B1AE-B8A98358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6B-44FA-B1AE-B8A98358B1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6B-44FA-B1AE-B8A98358B1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B-44FA-B1AE-B8A98358B1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B-44FA-B1AE-B8A98358B1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B-44FA-B1AE-B8A98358B1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B-44FA-B1AE-B8A98358B1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B-44FA-B1AE-B8A98358B1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B-44FA-B1AE-B8A98358B1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B-44FA-B1AE-B8A98358B1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6B-44FA-B1AE-B8A98358B1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6B-44FA-B1AE-B8A98358B1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6B-44FA-B1AE-B8A98358B1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6B-44FA-B1AE-B8A98358B16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7">
                  <c:v>-0.16089504528502929</c:v>
                </c:pt>
                <c:pt idx="8">
                  <c:v>-0.34115384615384614</c:v>
                </c:pt>
                <c:pt idx="9">
                  <c:v>-0.44266399599399098</c:v>
                </c:pt>
                <c:pt idx="10">
                  <c:v>-0.19437939110070257</c:v>
                </c:pt>
                <c:pt idx="11">
                  <c:v>-7.8947368421052655E-2</c:v>
                </c:pt>
                <c:pt idx="12">
                  <c:v>2.4139363287644544E-2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6B-44FA-B1AE-B8A98358B16B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7">
                  <c:v>-0.18011452368558045</c:v>
                </c:pt>
                <c:pt idx="8">
                  <c:v>-0.50290191526407435</c:v>
                </c:pt>
                <c:pt idx="9">
                  <c:v>-7.4428274428274377E-2</c:v>
                </c:pt>
                <c:pt idx="10">
                  <c:v>-1.6791711325473413E-2</c:v>
                </c:pt>
                <c:pt idx="11">
                  <c:v>-0.11967169711411174</c:v>
                </c:pt>
                <c:pt idx="12">
                  <c:v>6.9447633626738003E-2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6B-44FA-B1AE-B8A98358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B-40D0-A34B-79D326B540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B-40D0-A34B-79D326B540B4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0B-40D0-A34B-79D326B540B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B-40D0-A34B-79D326B540B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B-40D0-A34B-79D326B540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B-40D0-A34B-79D326B540B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0B-40D0-A34B-79D326B540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0B-40D0-A34B-79D326B540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0B-40D0-A34B-79D326B5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B-40D0-A34B-79D326B540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B-40D0-A34B-79D326B540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B-40D0-A34B-79D326B540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B-40D0-A34B-79D326B540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B-40D0-A34B-79D326B540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B-40D0-A34B-79D326B540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B-40D0-A34B-79D326B540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B-40D0-A34B-79D326B540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B-40D0-A34B-79D326B540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B-40D0-A34B-79D326B540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B-40D0-A34B-79D326B540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B-40D0-A34B-79D326B540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B-40D0-A34B-79D326B540B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7">
                  <c:v>-0.5577638624194573</c:v>
                </c:pt>
                <c:pt idx="8">
                  <c:v>-0.50033196122692869</c:v>
                </c:pt>
                <c:pt idx="9">
                  <c:v>-0.3092922744462453</c:v>
                </c:pt>
                <c:pt idx="10">
                  <c:v>-0.40667015889645541</c:v>
                </c:pt>
                <c:pt idx="11">
                  <c:v>-0.33608815426997241</c:v>
                </c:pt>
                <c:pt idx="12">
                  <c:v>-0.24979631327019047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0B-40D0-A34B-79D326B540B4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7">
                  <c:v>0.23554766734279919</c:v>
                </c:pt>
                <c:pt idx="8">
                  <c:v>0.20686337395766508</c:v>
                </c:pt>
                <c:pt idx="9">
                  <c:v>0.81090651558073645</c:v>
                </c:pt>
                <c:pt idx="10">
                  <c:v>0.43922066920796277</c:v>
                </c:pt>
                <c:pt idx="11">
                  <c:v>0.19751552795031047</c:v>
                </c:pt>
                <c:pt idx="12">
                  <c:v>0.51701590897389682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0B-40D0-A34B-79D326B5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59-49D0-9EBD-B653DDCD5C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9-49D0-9EBD-B653DDCD5C9B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59-49D0-9EBD-B653DDCD5C9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9D0-9EBD-B653DDCD5C9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59-49D0-9EBD-B653DDCD5C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59-49D0-9EBD-B653DDCD5C9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59-49D0-9EBD-B653DDCD5C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59-49D0-9EBD-B653DDCD5C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59-49D0-9EBD-B653DDCD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59-49D0-9EBD-B653DDCD5C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59-49D0-9EBD-B653DDCD5C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59-49D0-9EBD-B653DDCD5C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59-49D0-9EBD-B653DDCD5C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59-49D0-9EBD-B653DDCD5C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59-49D0-9EBD-B653DDCD5C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59-49D0-9EBD-B653DDCD5C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59-49D0-9EBD-B653DDCD5C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59-49D0-9EBD-B653DDCD5C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59-49D0-9EBD-B653DDCD5C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59-49D0-9EBD-B653DDCD5C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59-49D0-9EBD-B653DDCD5C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59-49D0-9EBD-B653DDCD5C9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7">
                  <c:v>0.46363636363636362</c:v>
                </c:pt>
                <c:pt idx="8">
                  <c:v>1.0434782608695654</c:v>
                </c:pt>
                <c:pt idx="9">
                  <c:v>1.0440366972477064</c:v>
                </c:pt>
                <c:pt idx="10">
                  <c:v>-0.19267743914911029</c:v>
                </c:pt>
                <c:pt idx="11">
                  <c:v>0.20539877300613507</c:v>
                </c:pt>
                <c:pt idx="12">
                  <c:v>-5.554963594388207E-2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59-49D0-9EBD-B653DDCD5C9B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7">
                  <c:v>-0.51359516616314194</c:v>
                </c:pt>
                <c:pt idx="8">
                  <c:v>1.088888888888889</c:v>
                </c:pt>
                <c:pt idx="9">
                  <c:v>-0.32729468599033817</c:v>
                </c:pt>
                <c:pt idx="10">
                  <c:v>0.63708004977187893</c:v>
                </c:pt>
                <c:pt idx="11">
                  <c:v>0.97507036590269403</c:v>
                </c:pt>
                <c:pt idx="12">
                  <c:v>0.42342487018896202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59-49D0-9EBD-B653DDCD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6-430D-ACDD-C35A46953C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6-430D-ACDD-C35A46953C40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6-430D-ACDD-C35A46953C4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6-430D-ACDD-C35A46953C4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36-430D-ACDD-C35A46953C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6-430D-ACDD-C35A46953C4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36-430D-ACDD-C35A46953C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36-430D-ACDD-C35A46953C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36-430D-ACDD-C35A46953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6-430D-ACDD-C35A46953C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6-430D-ACDD-C35A46953C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6-430D-ACDD-C35A46953C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6-430D-ACDD-C35A46953C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6-430D-ACDD-C35A46953C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6-430D-ACDD-C35A46953C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36-430D-ACDD-C35A46953C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36-430D-ACDD-C35A46953C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36-430D-ACDD-C35A46953C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36-430D-ACDD-C35A46953C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36-430D-ACDD-C35A46953C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36-430D-ACDD-C35A46953C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36-430D-ACDD-C35A46953C4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7">
                  <c:v>-0.98404255319148937</c:v>
                </c:pt>
                <c:pt idx="8">
                  <c:v>0.92452830188679247</c:v>
                </c:pt>
                <c:pt idx="9">
                  <c:v>1.0160714285714287</c:v>
                </c:pt>
                <c:pt idx="10">
                  <c:v>-0.10598847406664991</c:v>
                </c:pt>
                <c:pt idx="11">
                  <c:v>-5.8808488877524878E-2</c:v>
                </c:pt>
                <c:pt idx="12">
                  <c:v>-0.10657309941520465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36-430D-ACDD-C35A46953C40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7">
                  <c:v>-0.98333333333333328</c:v>
                </c:pt>
                <c:pt idx="8">
                  <c:v>-0.25</c:v>
                </c:pt>
                <c:pt idx="9">
                  <c:v>-0.3103237629810629</c:v>
                </c:pt>
                <c:pt idx="10">
                  <c:v>-0.43238943684377984</c:v>
                </c:pt>
                <c:pt idx="11">
                  <c:v>-0.39457236842105259</c:v>
                </c:pt>
                <c:pt idx="12">
                  <c:v>-0.60116536485526928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36-430D-ACDD-C35A46953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2-4CD8-8E5D-6F759192BA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2-4CD8-8E5D-6F759192BA2C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F2-4CD8-8E5D-6F759192BA2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2-4CD8-8E5D-6F759192BA2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2-4CD8-8E5D-6F759192BA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F2-4CD8-8E5D-6F759192BA2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F2-4CD8-8E5D-6F759192BA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F2-4CD8-8E5D-6F759192BA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F2-4CD8-8E5D-6F759192B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F2-4CD8-8E5D-6F759192BA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F2-4CD8-8E5D-6F759192BA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F2-4CD8-8E5D-6F759192BA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F2-4CD8-8E5D-6F759192BA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F2-4CD8-8E5D-6F759192BA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F2-4CD8-8E5D-6F759192BA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F2-4CD8-8E5D-6F759192BA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F2-4CD8-8E5D-6F759192BA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F2-4CD8-8E5D-6F759192BA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F2-4CD8-8E5D-6F759192BA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F2-4CD8-8E5D-6F759192BA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F2-4CD8-8E5D-6F759192BA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F2-4CD8-8E5D-6F759192BA2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7">
                  <c:v>0.20778267254038174</c:v>
                </c:pt>
                <c:pt idx="8">
                  <c:v>-0.28195329087048837</c:v>
                </c:pt>
                <c:pt idx="9">
                  <c:v>0.51391355831853169</c:v>
                </c:pt>
                <c:pt idx="10">
                  <c:v>-0.459499263622975</c:v>
                </c:pt>
                <c:pt idx="11">
                  <c:v>-0.50662251655629142</c:v>
                </c:pt>
                <c:pt idx="12">
                  <c:v>-0.1138971935577201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F2-4CD8-8E5D-6F759192BA2C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7">
                  <c:v>-0.26758682101513798</c:v>
                </c:pt>
                <c:pt idx="8">
                  <c:v>-7.240811848601203E-2</c:v>
                </c:pt>
                <c:pt idx="9">
                  <c:v>0.38290968090859923</c:v>
                </c:pt>
                <c:pt idx="10">
                  <c:v>-0.60706638115631684</c:v>
                </c:pt>
                <c:pt idx="11">
                  <c:v>-0.52446808510638299</c:v>
                </c:pt>
                <c:pt idx="12">
                  <c:v>-0.26171153073523501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F2-4CD8-8E5D-6F759192B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2-4F64-9397-3834FEC491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2-4F64-9397-3834FEC4918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2-4F64-9397-3834FEC4918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2-4F64-9397-3834FEC4918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2-4F64-9397-3834FEC491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2-4F64-9397-3834FEC4918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42-4F64-9397-3834FEC491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42-4F64-9397-3834FEC491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42-4F64-9397-3834FEC4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2-4F64-9397-3834FEC491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42-4F64-9397-3834FEC491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2-4F64-9397-3834FEC491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2-4F64-9397-3834FEC491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2-4F64-9397-3834FEC491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2-4F64-9397-3834FEC491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2-4F64-9397-3834FEC491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2-4F64-9397-3834FEC491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2-4F64-9397-3834FEC491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2-4F64-9397-3834FEC491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2-4F64-9397-3834FEC491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2-4F64-9397-3834FEC491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2-4F64-9397-3834FEC4918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4.1023267802329233E-2</c:v>
                </c:pt>
                <c:pt idx="10">
                  <c:v>-1.0633314881166034E-2</c:v>
                </c:pt>
                <c:pt idx="11">
                  <c:v>1.271100905856537E-2</c:v>
                </c:pt>
                <c:pt idx="12">
                  <c:v>5.4083820859069931E-2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42-4F64-9397-3834FEC4918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0.10045947686515411</c:v>
                </c:pt>
                <c:pt idx="10">
                  <c:v>0.11924604130394401</c:v>
                </c:pt>
                <c:pt idx="11">
                  <c:v>7.4112483440607058E-2</c:v>
                </c:pt>
                <c:pt idx="12">
                  <c:v>7.110465780102504E-2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42-4F64-9397-3834FEC4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4F-46F5-8A86-0E25B8FB657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F-46F5-8A86-0E25B8FB657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4F-46F5-8A86-0E25B8FB657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4F-46F5-8A86-0E25B8FB657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4F-46F5-8A86-0E25B8FB657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4F-46F5-8A86-0E25B8FB657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4F-46F5-8A86-0E25B8FB65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4F-46F5-8A86-0E25B8FB657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4F-46F5-8A86-0E25B8FB6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4F-46F5-8A86-0E25B8FB65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4F-46F5-8A86-0E25B8FB65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F-46F5-8A86-0E25B8FB65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F-46F5-8A86-0E25B8FB65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F-46F5-8A86-0E25B8FB65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F-46F5-8A86-0E25B8FB65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F-46F5-8A86-0E25B8FB65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F-46F5-8A86-0E25B8FB65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F-46F5-8A86-0E25B8FB65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F-46F5-8A86-0E25B8FB65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4F-46F5-8A86-0E25B8FB65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4F-46F5-8A86-0E25B8FB65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4F-46F5-8A86-0E25B8FB657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7">
                  <c:v>-1.4201789013384425E-2</c:v>
                </c:pt>
                <c:pt idx="8">
                  <c:v>-3.4854215918045717E-2</c:v>
                </c:pt>
                <c:pt idx="9">
                  <c:v>4.4819569815904625E-2</c:v>
                </c:pt>
                <c:pt idx="10">
                  <c:v>-2.7794379145730463E-2</c:v>
                </c:pt>
                <c:pt idx="11">
                  <c:v>1.4395445861114409E-2</c:v>
                </c:pt>
                <c:pt idx="12">
                  <c:v>6.1481161094949055E-2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4F-46F5-8A86-0E25B8FB657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7">
                  <c:v>0.10123161669178393</c:v>
                </c:pt>
                <c:pt idx="8">
                  <c:v>-3.0837039264405619E-2</c:v>
                </c:pt>
                <c:pt idx="9">
                  <c:v>0.19522265525172511</c:v>
                </c:pt>
                <c:pt idx="10">
                  <c:v>0.25861113764447419</c:v>
                </c:pt>
                <c:pt idx="11">
                  <c:v>0.18921414466466757</c:v>
                </c:pt>
                <c:pt idx="12">
                  <c:v>0.20910935227995009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4F-46F5-8A86-0E25B8FB6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B8-4386-A37C-4BD57B27CA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8-4386-A37C-4BD57B27CADF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B8-4386-A37C-4BD57B27CAD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B8-4386-A37C-4BD57B27CAD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B8-4386-A37C-4BD57B27CA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B8-4386-A37C-4BD57B27CAD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B8-4386-A37C-4BD57B27CA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B8-4386-A37C-4BD57B27CA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B8-4386-A37C-4BD57B27C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8-4386-A37C-4BD57B27CA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8-4386-A37C-4BD57B27CA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8-4386-A37C-4BD57B27CA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8-4386-A37C-4BD57B27CA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8-4386-A37C-4BD57B27CA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8-4386-A37C-4BD57B27CA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8-4386-A37C-4BD57B27CA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8-4386-A37C-4BD57B27CA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8-4386-A37C-4BD57B27CA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8-4386-A37C-4BD57B27CA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8-4386-A37C-4BD57B27CA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8-4386-A37C-4BD57B27CA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8-4386-A37C-4BD57B27CAD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7">
                  <c:v>-2.926380520632188E-2</c:v>
                </c:pt>
                <c:pt idx="8">
                  <c:v>-2.0723344863159188E-2</c:v>
                </c:pt>
                <c:pt idx="9">
                  <c:v>5.734364140274395E-2</c:v>
                </c:pt>
                <c:pt idx="10">
                  <c:v>-4.8778066565590916E-2</c:v>
                </c:pt>
                <c:pt idx="11">
                  <c:v>1.7372610539771127E-2</c:v>
                </c:pt>
                <c:pt idx="12">
                  <c:v>4.3006750575765862E-2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B8-4386-A37C-4BD57B27CADF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7">
                  <c:v>0.10382328272690433</c:v>
                </c:pt>
                <c:pt idx="8">
                  <c:v>-5.9749299331670613E-3</c:v>
                </c:pt>
                <c:pt idx="9">
                  <c:v>0.26425837958735587</c:v>
                </c:pt>
                <c:pt idx="10">
                  <c:v>0.34898572982658216</c:v>
                </c:pt>
                <c:pt idx="11">
                  <c:v>0.27123566139102651</c:v>
                </c:pt>
                <c:pt idx="12">
                  <c:v>0.19290038500328244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B8-4386-A37C-4BD57B27C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B-4966-9586-C44562209F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B-4966-9586-C44562209F1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B-4966-9586-C44562209F1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B-4966-9586-C44562209F1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B-4966-9586-C44562209F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B-4966-9586-C44562209F1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3B-4966-9586-C44562209F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3B-4966-9586-C44562209F1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3B-4966-9586-C4456220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B-4966-9586-C44562209F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B-4966-9586-C44562209F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B-4966-9586-C44562209F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B-4966-9586-C44562209F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B-4966-9586-C44562209F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B-4966-9586-C44562209F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B-4966-9586-C44562209F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B-4966-9586-C44562209F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B-4966-9586-C44562209F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3B-4966-9586-C44562209F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3B-4966-9586-C44562209F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3B-4966-9586-C44562209F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3B-4966-9586-C44562209F1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7">
                  <c:v>4.6758125649884352E-2</c:v>
                </c:pt>
                <c:pt idx="8">
                  <c:v>-8.470705773210585E-2</c:v>
                </c:pt>
                <c:pt idx="9">
                  <c:v>-9.8509251629335104E-3</c:v>
                </c:pt>
                <c:pt idx="10">
                  <c:v>6.6254095376774735E-2</c:v>
                </c:pt>
                <c:pt idx="11">
                  <c:v>2.0825824021786232E-3</c:v>
                </c:pt>
                <c:pt idx="12">
                  <c:v>0.14087439512455213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3B-4966-9586-C44562209F1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7">
                  <c:v>9.1611865118231384E-2</c:v>
                </c:pt>
                <c:pt idx="8">
                  <c:v>-0.11444057030413923</c:v>
                </c:pt>
                <c:pt idx="9">
                  <c:v>-4.728439110534477E-2</c:v>
                </c:pt>
                <c:pt idx="10">
                  <c:v>-7.30559216720017E-3</c:v>
                </c:pt>
                <c:pt idx="11">
                  <c:v>-6.4285714285714279E-2</c:v>
                </c:pt>
                <c:pt idx="12">
                  <c:v>0.27729692358259261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3B-4966-9586-C4456220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8-46F7-9615-CA98F18DC2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8-46F7-9615-CA98F18DC2CE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8-46F7-9615-CA98F18DC2C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8-46F7-9615-CA98F18DC2C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8-46F7-9615-CA98F18DC2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8-46F7-9615-CA98F18DC2C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B8-46F7-9615-CA98F18DC2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B8-46F7-9615-CA98F18DC2C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B8-46F7-9615-CA98F18D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8-46F7-9615-CA98F18DC2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8-46F7-9615-CA98F18DC2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8-46F7-9615-CA98F18DC2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8-46F7-9615-CA98F18DC2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8-46F7-9615-CA98F18DC2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8-46F7-9615-CA98F18DC2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8-46F7-9615-CA98F18DC2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8-46F7-9615-CA98F18DC2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8-46F7-9615-CA98F18DC2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8-46F7-9615-CA98F18DC2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B8-46F7-9615-CA98F18DC2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B8-46F7-9615-CA98F18DC2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B8-46F7-9615-CA98F18DC2C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7">
                  <c:v>-7.1019108280254706E-3</c:v>
                </c:pt>
                <c:pt idx="8">
                  <c:v>-2.1498180601447148E-2</c:v>
                </c:pt>
                <c:pt idx="9">
                  <c:v>2.1225470564677718E-2</c:v>
                </c:pt>
                <c:pt idx="10">
                  <c:v>6.9963268417769786E-2</c:v>
                </c:pt>
                <c:pt idx="11">
                  <c:v>5.5795833470897449E-3</c:v>
                </c:pt>
                <c:pt idx="12">
                  <c:v>1.7435897435897463E-2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B8-46F7-9615-CA98F18DC2CE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7">
                  <c:v>-0.33875585908502837</c:v>
                </c:pt>
                <c:pt idx="8">
                  <c:v>-0.38011711401393711</c:v>
                </c:pt>
                <c:pt idx="9">
                  <c:v>-0.22667622408469346</c:v>
                </c:pt>
                <c:pt idx="10">
                  <c:v>-0.23991334958028698</c:v>
                </c:pt>
                <c:pt idx="11">
                  <c:v>-0.24003193772144316</c:v>
                </c:pt>
                <c:pt idx="12">
                  <c:v>-0.32632353187007912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B8-46F7-9615-CA98F18D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4-48F2-9361-6E34AC5F02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4-48F2-9361-6E34AC5F0243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4-48F2-9361-6E34AC5F024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4-48F2-9361-6E34AC5F024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4-48F2-9361-6E34AC5F02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4-48F2-9361-6E34AC5F024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14-48F2-9361-6E34AC5F0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14-48F2-9361-6E34AC5F02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14-48F2-9361-6E34AC5F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4-48F2-9361-6E34AC5F0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4-48F2-9361-6E34AC5F0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4-48F2-9361-6E34AC5F0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4-48F2-9361-6E34AC5F0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4-48F2-9361-6E34AC5F0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4-48F2-9361-6E34AC5F0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4-48F2-9361-6E34AC5F0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4-48F2-9361-6E34AC5F0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4-48F2-9361-6E34AC5F0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4-48F2-9361-6E34AC5F0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4-48F2-9361-6E34AC5F0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4-48F2-9361-6E34AC5F0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4-48F2-9361-6E34AC5F024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0.17050799571101383</c:v>
                </c:pt>
                <c:pt idx="11">
                  <c:v>0.32672826110889197</c:v>
                </c:pt>
                <c:pt idx="12">
                  <c:v>0.13768791477019171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14-48F2-9361-6E34AC5F0243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-0.46723263866848441</c:v>
                </c:pt>
                <c:pt idx="11">
                  <c:v>-0.23301661223777703</c:v>
                </c:pt>
                <c:pt idx="12">
                  <c:v>-0.51033052245581967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14-48F2-9361-6E34AC5F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5-4F88-B2AA-7CD60107AF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5-4F88-B2AA-7CD60107AF3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5-4F88-B2AA-7CD60107AF3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5-4F88-B2AA-7CD60107AF3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5-4F88-B2AA-7CD60107AF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5-4F88-B2AA-7CD60107AF3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5-4F88-B2AA-7CD60107AF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B5-4F88-B2AA-7CD60107AF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B5-4F88-B2AA-7CD60107A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5-4F88-B2AA-7CD60107AF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B5-4F88-B2AA-7CD60107AF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B5-4F88-B2AA-7CD60107AF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B5-4F88-B2AA-7CD60107AF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B5-4F88-B2AA-7CD60107AF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B5-4F88-B2AA-7CD60107AF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B5-4F88-B2AA-7CD60107AF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B5-4F88-B2AA-7CD60107AF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B5-4F88-B2AA-7CD60107AF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B5-4F88-B2AA-7CD60107AF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B5-4F88-B2AA-7CD60107AF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B5-4F88-B2AA-7CD60107AF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B5-4F88-B2AA-7CD60107AF3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7">
                  <c:v>-0.40822865660129359</c:v>
                </c:pt>
                <c:pt idx="8">
                  <c:v>0.33556272918560293</c:v>
                </c:pt>
                <c:pt idx="9">
                  <c:v>0.10140928524325465</c:v>
                </c:pt>
                <c:pt idx="10">
                  <c:v>0.92333438449630201</c:v>
                </c:pt>
                <c:pt idx="11">
                  <c:v>0.55815719975993794</c:v>
                </c:pt>
                <c:pt idx="12">
                  <c:v>-8.8891558386032798E-3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B5-4F88-B2AA-7CD60107AF3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7">
                  <c:v>-0.19767244347462531</c:v>
                </c:pt>
                <c:pt idx="8">
                  <c:v>-0.52260446568430696</c:v>
                </c:pt>
                <c:pt idx="9">
                  <c:v>-0.49245061238899224</c:v>
                </c:pt>
                <c:pt idx="10">
                  <c:v>0.80324407573140988</c:v>
                </c:pt>
                <c:pt idx="11">
                  <c:v>0.33918438389463335</c:v>
                </c:pt>
                <c:pt idx="12">
                  <c:v>-0.67832920904013161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B5-4F88-B2AA-7CD60107A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0-4A1A-8CCC-D49CD5094E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0-4A1A-8CCC-D49CD5094E5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00-4A1A-8CCC-D49CD5094E5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0-4A1A-8CCC-D49CD5094E5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00-4A1A-8CCC-D49CD5094E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0-4A1A-8CCC-D49CD5094E5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00-4A1A-8CCC-D49CD5094E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00-4A1A-8CCC-D49CD5094E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00-4A1A-8CCC-D49CD509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00-4A1A-8CCC-D49CD5094E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00-4A1A-8CCC-D49CD5094E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00-4A1A-8CCC-D49CD5094E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00-4A1A-8CCC-D49CD5094E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00-4A1A-8CCC-D49CD5094E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00-4A1A-8CCC-D49CD5094E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00-4A1A-8CCC-D49CD5094E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00-4A1A-8CCC-D49CD5094E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00-4A1A-8CCC-D49CD5094E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00-4A1A-8CCC-D49CD5094E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00-4A1A-8CCC-D49CD5094E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00-4A1A-8CCC-D49CD5094E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00-4A1A-8CCC-D49CD5094E5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7">
                  <c:v>0.24352093714379386</c:v>
                </c:pt>
                <c:pt idx="8">
                  <c:v>0.34505067620624974</c:v>
                </c:pt>
                <c:pt idx="9">
                  <c:v>0.2174119173570217</c:v>
                </c:pt>
                <c:pt idx="10">
                  <c:v>7.6599310265749843E-2</c:v>
                </c:pt>
                <c:pt idx="11">
                  <c:v>0.60750840766193903</c:v>
                </c:pt>
                <c:pt idx="12">
                  <c:v>0.37940576270652837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00-4A1A-8CCC-D49CD5094E5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7">
                  <c:v>0.49982250418727769</c:v>
                </c:pt>
                <c:pt idx="8">
                  <c:v>1.5819130545865434</c:v>
                </c:pt>
                <c:pt idx="9">
                  <c:v>1.1991713256013181</c:v>
                </c:pt>
                <c:pt idx="10">
                  <c:v>0.13614497246102442</c:v>
                </c:pt>
                <c:pt idx="11">
                  <c:v>0.31829377519032676</c:v>
                </c:pt>
                <c:pt idx="12">
                  <c:v>0.42497413709589882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00-4A1A-8CCC-D49CD509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2-4FD3-B0C9-64C90766D2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2-4FD3-B0C9-64C90766D2E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2-4FD3-B0C9-64C90766D2E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2-4FD3-B0C9-64C90766D2E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2-4FD3-B0C9-64C90766D2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D2-4FD3-B0C9-64C90766D2E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D2-4FD3-B0C9-64C90766D2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D2-4FD3-B0C9-64C90766D2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D2-4FD3-B0C9-64C90766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2-4FD3-B0C9-64C90766D2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2-4FD3-B0C9-64C90766D2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2-4FD3-B0C9-64C90766D2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2-4FD3-B0C9-64C90766D2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2-4FD3-B0C9-64C90766D2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2-4FD3-B0C9-64C90766D2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2-4FD3-B0C9-64C90766D2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2-4FD3-B0C9-64C90766D2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2-4FD3-B0C9-64C90766D2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2-4FD3-B0C9-64C90766D2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2-4FD3-B0C9-64C90766D2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2-4FD3-B0C9-64C90766D2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2-4FD3-B0C9-64C90766D2E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7">
                  <c:v>-0.68261875750393886</c:v>
                </c:pt>
                <c:pt idx="8">
                  <c:v>-0.12688982888051026</c:v>
                </c:pt>
                <c:pt idx="9">
                  <c:v>0.1299612181515446</c:v>
                </c:pt>
                <c:pt idx="10">
                  <c:v>1.4516218352842976</c:v>
                </c:pt>
                <c:pt idx="11">
                  <c:v>-0.39778064210261199</c:v>
                </c:pt>
                <c:pt idx="12">
                  <c:v>-0.29173474309515646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D2-4FD3-B0C9-64C90766D2E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7">
                  <c:v>-0.45485767335107097</c:v>
                </c:pt>
                <c:pt idx="8">
                  <c:v>-2.2733454158425763</c:v>
                </c:pt>
                <c:pt idx="9">
                  <c:v>-1.0531678699158378</c:v>
                </c:pt>
                <c:pt idx="10">
                  <c:v>1.3114610622618721</c:v>
                </c:pt>
                <c:pt idx="11">
                  <c:v>-0.29555904612309014</c:v>
                </c:pt>
                <c:pt idx="12">
                  <c:v>-1.2040389074575057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2-4FD3-B0C9-64C90766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B-4293-9813-C8FE0A526D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B-4293-9813-C8FE0A526DA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B-4293-9813-C8FE0A526DA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B-4293-9813-C8FE0A526DA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B-4293-9813-C8FE0A526D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B-4293-9813-C8FE0A526DA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BB-4293-9813-C8FE0A526D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BB-4293-9813-C8FE0A526D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BB-4293-9813-C8FE0A52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BB-4293-9813-C8FE0A526D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BB-4293-9813-C8FE0A526D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B-4293-9813-C8FE0A526D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B-4293-9813-C8FE0A526D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B-4293-9813-C8FE0A526D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B-4293-9813-C8FE0A526D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B-4293-9813-C8FE0A526D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B-4293-9813-C8FE0A526D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B-4293-9813-C8FE0A526D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B-4293-9813-C8FE0A526D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B-4293-9813-C8FE0A526D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B-4293-9813-C8FE0A526D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B-4293-9813-C8FE0A526DA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7">
                  <c:v>0.19055097620567274</c:v>
                </c:pt>
                <c:pt idx="8">
                  <c:v>-6.0201531499460614E-2</c:v>
                </c:pt>
                <c:pt idx="9">
                  <c:v>-0.24021616139414448</c:v>
                </c:pt>
                <c:pt idx="10">
                  <c:v>0.13636857061405827</c:v>
                </c:pt>
                <c:pt idx="11">
                  <c:v>0.24653187326352199</c:v>
                </c:pt>
                <c:pt idx="12">
                  <c:v>9.9702741043455667E-2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BB-4293-9813-C8FE0A526DA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7">
                  <c:v>-0.85906827885815407</c:v>
                </c:pt>
                <c:pt idx="8">
                  <c:v>-1.116736963199922</c:v>
                </c:pt>
                <c:pt idx="9">
                  <c:v>-0.7830411891187703</c:v>
                </c:pt>
                <c:pt idx="10">
                  <c:v>-0.73645311124867252</c:v>
                </c:pt>
                <c:pt idx="11">
                  <c:v>-0.45951603338018643</c:v>
                </c:pt>
                <c:pt idx="12">
                  <c:v>-0.84155711140891398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BB-4293-9813-C8FE0A52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B-4F69-9A09-EAE7E9A15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B-4F69-9A09-EAE7E9A15FF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B-4F69-9A09-EAE7E9A15FF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B-4F69-9A09-EAE7E9A15FF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B-4F69-9A09-EAE7E9A15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7B-4F69-9A09-EAE7E9A15FF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7B-4F69-9A09-EAE7E9A15F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7B-4F69-9A09-EAE7E9A15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7B-4F69-9A09-EAE7E9A15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B-4F69-9A09-EAE7E9A15F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B-4F69-9A09-EAE7E9A15F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B-4F69-9A09-EAE7E9A15F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B-4F69-9A09-EAE7E9A15F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B-4F69-9A09-EAE7E9A15F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B-4F69-9A09-EAE7E9A15F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B-4F69-9A09-EAE7E9A15F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B-4F69-9A09-EAE7E9A15F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B-4F69-9A09-EAE7E9A15F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B-4F69-9A09-EAE7E9A15F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B-4F69-9A09-EAE7E9A15F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7B-4F69-9A09-EAE7E9A15F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7B-4F69-9A09-EAE7E9A15FF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7">
                  <c:v>-4.3603145453689263E-2</c:v>
                </c:pt>
                <c:pt idx="8">
                  <c:v>-2.0294808801538111E-2</c:v>
                </c:pt>
                <c:pt idx="9">
                  <c:v>5.3999116217410492E-2</c:v>
                </c:pt>
                <c:pt idx="10">
                  <c:v>-3.7691401648998868E-2</c:v>
                </c:pt>
                <c:pt idx="11">
                  <c:v>-1.6532638483310103E-2</c:v>
                </c:pt>
                <c:pt idx="12">
                  <c:v>4.8853091947310467E-2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7B-4F69-9A09-EAE7E9A15FF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7">
                  <c:v>0.15639945342746531</c:v>
                </c:pt>
                <c:pt idx="8">
                  <c:v>0.12450193097529572</c:v>
                </c:pt>
                <c:pt idx="9">
                  <c:v>0.2590129321720771</c:v>
                </c:pt>
                <c:pt idx="10">
                  <c:v>0.25107758620689657</c:v>
                </c:pt>
                <c:pt idx="11">
                  <c:v>0.16702207058321772</c:v>
                </c:pt>
                <c:pt idx="12">
                  <c:v>0.26374684212326582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7B-4F69-9A09-EAE7E9A15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5-443E-B4BF-F3521148C0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5-443E-B4BF-F3521148C0DB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5-443E-B4BF-F3521148C0D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5-443E-B4BF-F3521148C0D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5-443E-B4BF-F3521148C0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05-443E-B4BF-F3521148C0D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05-443E-B4BF-F3521148C0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05-443E-B4BF-F3521148C0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05-443E-B4BF-F3521148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05-443E-B4BF-F3521148C0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05-443E-B4BF-F3521148C0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05-443E-B4BF-F3521148C0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05-443E-B4BF-F3521148C0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05-443E-B4BF-F3521148C0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05-443E-B4BF-F3521148C0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05-443E-B4BF-F3521148C0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05-443E-B4BF-F3521148C0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05-443E-B4BF-F3521148C0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05-443E-B4BF-F3521148C0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05-443E-B4BF-F3521148C0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05-443E-B4BF-F3521148C0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05-443E-B4BF-F3521148C0D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7">
                  <c:v>0.78174275622744105</c:v>
                </c:pt>
                <c:pt idx="8">
                  <c:v>7.4514160092178372E-3</c:v>
                </c:pt>
                <c:pt idx="9">
                  <c:v>0.32483056049288628</c:v>
                </c:pt>
                <c:pt idx="10">
                  <c:v>0.34969160925932563</c:v>
                </c:pt>
                <c:pt idx="11">
                  <c:v>0.15196481084171065</c:v>
                </c:pt>
                <c:pt idx="12">
                  <c:v>0.33527848184013642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05-443E-B4BF-F3521148C0DB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7">
                  <c:v>-0.52184209921388636</c:v>
                </c:pt>
                <c:pt idx="8">
                  <c:v>-1.3343385091280746</c:v>
                </c:pt>
                <c:pt idx="9">
                  <c:v>-0.45289743916855585</c:v>
                </c:pt>
                <c:pt idx="10">
                  <c:v>-0.73503051552266285</c:v>
                </c:pt>
                <c:pt idx="11">
                  <c:v>-0.48136427339049526</c:v>
                </c:pt>
                <c:pt idx="12">
                  <c:v>-1.0462375831953112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05-443E-B4BF-F3521148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9-4DBC-8010-79F2278F67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9-4DBC-8010-79F2278F6738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19-4DBC-8010-79F2278F673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19-4DBC-8010-79F2278F673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9-4DBC-8010-79F2278F67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19-4DBC-8010-79F2278F673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19-4DBC-8010-79F2278F67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19-4DBC-8010-79F2278F67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19-4DBC-8010-79F2278F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219-4DBC-8010-79F2278F673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219-4DBC-8010-79F2278F67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19-4DBC-8010-79F2278F67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19-4DBC-8010-79F2278F67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19-4DBC-8010-79F2278F67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9-4DBC-8010-79F2278F67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9-4DBC-8010-79F2278F67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19-4DBC-8010-79F2278F67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19-4DBC-8010-79F2278F67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19-4DBC-8010-79F2278F67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19-4DBC-8010-79F2278F67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19-4DBC-8010-79F2278F67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19-4DBC-8010-79F2278F67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19-4DBC-8010-79F2278F67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19-4DBC-8010-79F2278F673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7">
                  <c:v>-0.55136273089460452</c:v>
                </c:pt>
                <c:pt idx="8">
                  <c:v>0.56325451437184704</c:v>
                </c:pt>
                <c:pt idx="9">
                  <c:v>-0.74146614004568789</c:v>
                </c:pt>
                <c:pt idx="10">
                  <c:v>-0.21593130762729906</c:v>
                </c:pt>
                <c:pt idx="11">
                  <c:v>-0.35973760756271922</c:v>
                </c:pt>
                <c:pt idx="12">
                  <c:v>0.15011162314856463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19-4DBC-8010-79F2278F6738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7">
                  <c:v>1.1997681527073105</c:v>
                </c:pt>
                <c:pt idx="8">
                  <c:v>2.3547387980063021</c:v>
                </c:pt>
                <c:pt idx="9">
                  <c:v>0.99371565384971383</c:v>
                </c:pt>
                <c:pt idx="10">
                  <c:v>1.1172530935958056</c:v>
                </c:pt>
                <c:pt idx="11">
                  <c:v>0.76142911148190695</c:v>
                </c:pt>
                <c:pt idx="12">
                  <c:v>1.3313344676214047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19-4DBC-8010-79F2278F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E4-4E55-ABEE-F01A22F7B1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4-4E55-ABEE-F01A22F7B1A4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E4-4E55-ABEE-F01A22F7B1A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E4-4E55-ABEE-F01A22F7B1A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E4-4E55-ABEE-F01A22F7B1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E4-4E55-ABEE-F01A22F7B1A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E4-4E55-ABEE-F01A22F7B1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E4-4E55-ABEE-F01A22F7B1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E4-4E55-ABEE-F01A22F7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E4-4E55-ABEE-F01A22F7B1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E4-4E55-ABEE-F01A22F7B1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E4-4E55-ABEE-F01A22F7B1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4-4E55-ABEE-F01A22F7B1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4-4E55-ABEE-F01A22F7B1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E4-4E55-ABEE-F01A22F7B1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E4-4E55-ABEE-F01A22F7B1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E4-4E55-ABEE-F01A22F7B1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E4-4E55-ABEE-F01A22F7B1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E4-4E55-ABEE-F01A22F7B1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E4-4E55-ABEE-F01A22F7B1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E4-4E55-ABEE-F01A22F7B1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E4-4E55-ABEE-F01A22F7B1A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7">
                  <c:v>0.66693726359723549</c:v>
                </c:pt>
                <c:pt idx="8">
                  <c:v>4.2475684338396213E-2</c:v>
                </c:pt>
                <c:pt idx="9">
                  <c:v>4.3471198622579976E-2</c:v>
                </c:pt>
                <c:pt idx="10">
                  <c:v>-1.1944599975115091</c:v>
                </c:pt>
                <c:pt idx="11">
                  <c:v>1.06506928269709</c:v>
                </c:pt>
                <c:pt idx="12">
                  <c:v>0.31142439396889454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E4-4E55-ABEE-F01A22F7B1A4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7">
                  <c:v>-0.47885611961679597</c:v>
                </c:pt>
                <c:pt idx="8">
                  <c:v>-0.49053962381978078</c:v>
                </c:pt>
                <c:pt idx="9">
                  <c:v>-0.42261953642504402</c:v>
                </c:pt>
                <c:pt idx="10">
                  <c:v>0.42899822018815126</c:v>
                </c:pt>
                <c:pt idx="11">
                  <c:v>1.5041616967185281</c:v>
                </c:pt>
                <c:pt idx="12">
                  <c:v>1.709415234642897E-2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E4-4E55-ABEE-F01A22F7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7-4A7F-9EF4-C611DD2DCC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7-4A7F-9EF4-C611DD2DCCF4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7-4A7F-9EF4-C611DD2DCCF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7-4A7F-9EF4-C611DD2DCCF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7-4A7F-9EF4-C611DD2DCC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7-4A7F-9EF4-C611DD2DCCF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A7-4A7F-9EF4-C611DD2DC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A7-4A7F-9EF4-C611DD2DCC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A7-4A7F-9EF4-C611DD2D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A7-4A7F-9EF4-C611DD2DC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A7-4A7F-9EF4-C611DD2DC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A7-4A7F-9EF4-C611DD2DC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A7-4A7F-9EF4-C611DD2DC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A7-4A7F-9EF4-C611DD2DC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A7-4A7F-9EF4-C611DD2DC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A7-4A7F-9EF4-C611DD2DC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A7-4A7F-9EF4-C611DD2DC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A7-4A7F-9EF4-C611DD2DC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A7-4A7F-9EF4-C611DD2DC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A7-4A7F-9EF4-C611DD2DC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A7-4A7F-9EF4-C611DD2DC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A7-4A7F-9EF4-C611DD2DCCF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-1.3263676007080862</c:v>
                </c:pt>
                <c:pt idx="11">
                  <c:v>-0.22556796719011363</c:v>
                </c:pt>
                <c:pt idx="12">
                  <c:v>7.9771892549229229E-2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A7-4A7F-9EF4-C611DD2DCCF4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-2.2563089622641499</c:v>
                </c:pt>
                <c:pt idx="11">
                  <c:v>-2.0529147104851324</c:v>
                </c:pt>
                <c:pt idx="12">
                  <c:v>-1.7419599275432471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A7-4A7F-9EF4-C611DD2D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0-48CD-AC13-D2B6E2C0A5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0-48CD-AC13-D2B6E2C0A5A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0-48CD-AC13-D2B6E2C0A5A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0-48CD-AC13-D2B6E2C0A5A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0-48CD-AC13-D2B6E2C0A5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0-48CD-AC13-D2B6E2C0A5A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A0-48CD-AC13-D2B6E2C0A5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A0-48CD-AC13-D2B6E2C0A5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A0-48CD-AC13-D2B6E2C0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0-48CD-AC13-D2B6E2C0A5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0-48CD-AC13-D2B6E2C0A5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0-48CD-AC13-D2B6E2C0A5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0-48CD-AC13-D2B6E2C0A5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0-48CD-AC13-D2B6E2C0A5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0-48CD-AC13-D2B6E2C0A5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0-48CD-AC13-D2B6E2C0A5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0-48CD-AC13-D2B6E2C0A5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0-48CD-AC13-D2B6E2C0A5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0-48CD-AC13-D2B6E2C0A5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0-48CD-AC13-D2B6E2C0A5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0-48CD-AC13-D2B6E2C0A5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0-48CD-AC13-D2B6E2C0A5A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7">
                  <c:v>-0.99249472418253148</c:v>
                </c:pt>
                <c:pt idx="8">
                  <c:v>-0.91805977216388612</c:v>
                </c:pt>
                <c:pt idx="9">
                  <c:v>-2.6801064445748164</c:v>
                </c:pt>
                <c:pt idx="10">
                  <c:v>-2.4219994690831701</c:v>
                </c:pt>
                <c:pt idx="11">
                  <c:v>-1.4822613628867334</c:v>
                </c:pt>
                <c:pt idx="12">
                  <c:v>0.17103893040324358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A0-48CD-AC13-D2B6E2C0A5A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7">
                  <c:v>-2.4686423944713329</c:v>
                </c:pt>
                <c:pt idx="8">
                  <c:v>-0.65315927780465088</c:v>
                </c:pt>
                <c:pt idx="9">
                  <c:v>-1.7954855671897469</c:v>
                </c:pt>
                <c:pt idx="10">
                  <c:v>-1.6549407153941038</c:v>
                </c:pt>
                <c:pt idx="11">
                  <c:v>-1.9315925981345696</c:v>
                </c:pt>
                <c:pt idx="12">
                  <c:v>-0.80301981621370189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A0-48CD-AC13-D2B6E2C0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8-4632-81A2-DB95DC570B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8-4632-81A2-DB95DC570B2B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8-4632-81A2-DB95DC570B2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8-4632-81A2-DB95DC570B2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8-4632-81A2-DB95DC570B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8-4632-81A2-DB95DC570B2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98-4632-81A2-DB95DC570B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98-4632-81A2-DB95DC570B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98-4632-81A2-DB95DC57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98-4632-81A2-DB95DC570B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98-4632-81A2-DB95DC570B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98-4632-81A2-DB95DC570B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98-4632-81A2-DB95DC570B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98-4632-81A2-DB95DC570B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98-4632-81A2-DB95DC570B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98-4632-81A2-DB95DC570B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98-4632-81A2-DB95DC570B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98-4632-81A2-DB95DC570B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98-4632-81A2-DB95DC570B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98-4632-81A2-DB95DC570B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98-4632-81A2-DB95DC570B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98-4632-81A2-DB95DC570B2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9.9811912225705512E-2</c:v>
                </c:pt>
                <c:pt idx="10">
                  <c:v>-1.3263676007080862</c:v>
                </c:pt>
                <c:pt idx="11">
                  <c:v>-0.22556796719011363</c:v>
                </c:pt>
                <c:pt idx="12">
                  <c:v>7.9771892549229229E-2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98-4632-81A2-DB95DC570B2B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-2.4819117647058819</c:v>
                </c:pt>
                <c:pt idx="10">
                  <c:v>-2.2563089622641499</c:v>
                </c:pt>
                <c:pt idx="11">
                  <c:v>-2.0529147104851324</c:v>
                </c:pt>
                <c:pt idx="12">
                  <c:v>-1.7419599275432471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98-4632-81A2-DB95DC57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9-4527-9676-727AE3C5C1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9-4527-9676-727AE3C5C1F2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9-4527-9676-727AE3C5C1F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9-4527-9676-727AE3C5C1F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9-4527-9676-727AE3C5C1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09-4527-9676-727AE3C5C1F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09-4527-9676-727AE3C5C1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09-4527-9676-727AE3C5C1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09-4527-9676-727AE3C5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09-4527-9676-727AE3C5C1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09-4527-9676-727AE3C5C1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09-4527-9676-727AE3C5C1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09-4527-9676-727AE3C5C1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09-4527-9676-727AE3C5C1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09-4527-9676-727AE3C5C1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09-4527-9676-727AE3C5C1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09-4527-9676-727AE3C5C1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09-4527-9676-727AE3C5C1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09-4527-9676-727AE3C5C1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09-4527-9676-727AE3C5C1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09-4527-9676-727AE3C5C1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09-4527-9676-727AE3C5C1F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7">
                  <c:v>-0.89333333333333265</c:v>
                </c:pt>
                <c:pt idx="8">
                  <c:v>5.5666666666666664</c:v>
                </c:pt>
                <c:pt idx="9">
                  <c:v>-0.74837662337662358</c:v>
                </c:pt>
                <c:pt idx="10">
                  <c:v>1.4270701682804745</c:v>
                </c:pt>
                <c:pt idx="11">
                  <c:v>-1.0513524936602181E-2</c:v>
                </c:pt>
                <c:pt idx="12">
                  <c:v>0.18827045018381305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09-4527-9676-727AE3C5C1F2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7">
                  <c:v>-2.5059459459459452</c:v>
                </c:pt>
                <c:pt idx="8">
                  <c:v>4.4000000000000004</c:v>
                </c:pt>
                <c:pt idx="9">
                  <c:v>-0.21590909090909172</c:v>
                </c:pt>
                <c:pt idx="10">
                  <c:v>-0.27810738272270807</c:v>
                </c:pt>
                <c:pt idx="11">
                  <c:v>-0.52996605516499429</c:v>
                </c:pt>
                <c:pt idx="12">
                  <c:v>0.12229771807842482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09-4527-9676-727AE3C5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F-4B0A-8652-E3488EF05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F-4B0A-8652-E3488EF05DE5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2F-4B0A-8652-E3488EF05DE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2F-4B0A-8652-E3488EF05DE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2F-4B0A-8652-E3488EF05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2F-4B0A-8652-E3488EF05DE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2F-4B0A-8652-E3488EF05D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2F-4B0A-8652-E3488EF05D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2F-4B0A-8652-E3488EF05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F-4B0A-8652-E3488EF05D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F-4B0A-8652-E3488EF05D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F-4B0A-8652-E3488EF05D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F-4B0A-8652-E3488EF05D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F-4B0A-8652-E3488EF05D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F-4B0A-8652-E3488EF05D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2F-4B0A-8652-E3488EF05D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2F-4B0A-8652-E3488EF05D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2F-4B0A-8652-E3488EF05D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2F-4B0A-8652-E3488EF05D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2F-4B0A-8652-E3488EF05D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2F-4B0A-8652-E3488EF05D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2F-4B0A-8652-E3488EF05DE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7">
                  <c:v>-4.875</c:v>
                </c:pt>
                <c:pt idx="8">
                  <c:v>3.6818181818181817</c:v>
                </c:pt>
                <c:pt idx="9">
                  <c:v>0.68770676194256986</c:v>
                </c:pt>
                <c:pt idx="10">
                  <c:v>-0.47514876675289219</c:v>
                </c:pt>
                <c:pt idx="11">
                  <c:v>0.73190968641519838</c:v>
                </c:pt>
                <c:pt idx="12">
                  <c:v>-0.41633545650522574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2F-4B0A-8652-E3488EF05DE5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7">
                  <c:v>-12.846153846153847</c:v>
                </c:pt>
                <c:pt idx="8">
                  <c:v>3.2692307692307692</c:v>
                </c:pt>
                <c:pt idx="9">
                  <c:v>-0.69529854889779319</c:v>
                </c:pt>
                <c:pt idx="10">
                  <c:v>-1.3208079925038874</c:v>
                </c:pt>
                <c:pt idx="11">
                  <c:v>0.86479540415238887</c:v>
                </c:pt>
                <c:pt idx="12">
                  <c:v>-0.70415663133181106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2F-4B0A-8652-E3488EF05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F-4C2D-B839-A64B195325B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F-4C2D-B839-A64B195325B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F-4C2D-B839-A64B195325B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F-4C2D-B839-A64B195325B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F-4C2D-B839-A64B195325B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F-4C2D-B839-A64B195325B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6F-4C2D-B839-A64B195325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6F-4C2D-B839-A64B195325B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6F-4C2D-B839-A64B1953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F-4C2D-B839-A64B195325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F-4C2D-B839-A64B195325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F-4C2D-B839-A64B195325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F-4C2D-B839-A64B195325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F-4C2D-B839-A64B195325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F-4C2D-B839-A64B195325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F-4C2D-B839-A64B195325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F-4C2D-B839-A64B195325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F-4C2D-B839-A64B195325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F-4C2D-B839-A64B195325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F-4C2D-B839-A64B195325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F-4C2D-B839-A64B195325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F-4C2D-B839-A64B195325B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-0.32660976867883651</c:v>
                </c:pt>
                <c:pt idx="10">
                  <c:v>0.17050799571101383</c:v>
                </c:pt>
                <c:pt idx="11">
                  <c:v>0.32672826110889197</c:v>
                </c:pt>
                <c:pt idx="12">
                  <c:v>0.13768791477019171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6F-4C2D-B839-A64B195325B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-0.58207635494912235</c:v>
                </c:pt>
                <c:pt idx="10">
                  <c:v>-0.46723263866848441</c:v>
                </c:pt>
                <c:pt idx="11">
                  <c:v>-0.23301661223777703</c:v>
                </c:pt>
                <c:pt idx="12">
                  <c:v>-0.51033052245581967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6F-4C2D-B839-A64B1953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C2-4403-B192-36148DB5F9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2-4403-B192-36148DB5F9EF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C2-4403-B192-36148DB5F9E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2-4403-B192-36148DB5F9E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C2-4403-B192-36148DB5F9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2-4403-B192-36148DB5F9E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C2-4403-B192-36148DB5F9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C2-4403-B192-36148DB5F9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C2-4403-B192-36148DB5F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C2-4403-B192-36148DB5F9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C2-4403-B192-36148DB5F9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C2-4403-B192-36148DB5F9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C2-4403-B192-36148DB5F9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C2-4403-B192-36148DB5F9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C2-4403-B192-36148DB5F9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C2-4403-B192-36148DB5F9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C2-4403-B192-36148DB5F9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2-4403-B192-36148DB5F9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2-4403-B192-36148DB5F9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C2-4403-B192-36148DB5F9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C2-4403-B192-36148DB5F9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C2-4403-B192-36148DB5F9E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7">
                  <c:v>-0.1593298877473508</c:v>
                </c:pt>
                <c:pt idx="8">
                  <c:v>0.10095130959671028</c:v>
                </c:pt>
                <c:pt idx="9">
                  <c:v>-0.34890494124614779</c:v>
                </c:pt>
                <c:pt idx="10">
                  <c:v>0.3273230344988578</c:v>
                </c:pt>
                <c:pt idx="11">
                  <c:v>0.47148419177378464</c:v>
                </c:pt>
                <c:pt idx="12">
                  <c:v>0.20910699583526338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C2-4403-B192-36148DB5F9EF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7">
                  <c:v>-0.15632842989224915</c:v>
                </c:pt>
                <c:pt idx="8">
                  <c:v>-0.34185978266028805</c:v>
                </c:pt>
                <c:pt idx="9">
                  <c:v>-0.60193171869484718</c:v>
                </c:pt>
                <c:pt idx="10">
                  <c:v>-0.45050378344874975</c:v>
                </c:pt>
                <c:pt idx="11">
                  <c:v>-0.30333541396828689</c:v>
                </c:pt>
                <c:pt idx="12">
                  <c:v>-0.61075357336444558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C2-4403-B192-36148DB5F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C-4752-9270-C5A1BDAC40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C-4752-9270-C5A1BDAC4089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C-4752-9270-C5A1BDAC408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C-4752-9270-C5A1BDAC408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C-4752-9270-C5A1BDAC40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C-4752-9270-C5A1BDAC408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5C-4752-9270-C5A1BDAC4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5C-4752-9270-C5A1BDAC40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5C-4752-9270-C5A1BDAC4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C-4752-9270-C5A1BDAC4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C-4752-9270-C5A1BDAC4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C-4752-9270-C5A1BDAC4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C-4752-9270-C5A1BDAC4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C-4752-9270-C5A1BDAC4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C-4752-9270-C5A1BDAC4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C-4752-9270-C5A1BDAC4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C-4752-9270-C5A1BDAC4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C-4752-9270-C5A1BDAC4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C-4752-9270-C5A1BDAC4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C-4752-9270-C5A1BDAC4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C-4752-9270-C5A1BDAC4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C-4752-9270-C5A1BDAC408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7">
                  <c:v>-2.81007751937985E-2</c:v>
                </c:pt>
                <c:pt idx="8">
                  <c:v>-4.4161999138302432E-3</c:v>
                </c:pt>
                <c:pt idx="9">
                  <c:v>2.5076057896192605E-2</c:v>
                </c:pt>
                <c:pt idx="10">
                  <c:v>1.9472090004327036E-2</c:v>
                </c:pt>
                <c:pt idx="11">
                  <c:v>6.3126367929962068E-2</c:v>
                </c:pt>
                <c:pt idx="12">
                  <c:v>9.7599924407067995E-2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5C-4752-9270-C5A1BDAC4089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7">
                  <c:v>1.0979139634694768E-3</c:v>
                </c:pt>
                <c:pt idx="8">
                  <c:v>6.6335948315643822E-2</c:v>
                </c:pt>
                <c:pt idx="9">
                  <c:v>0.12723033252230342</c:v>
                </c:pt>
                <c:pt idx="10">
                  <c:v>0.1394027324386411</c:v>
                </c:pt>
                <c:pt idx="11">
                  <c:v>1.4175824175824081E-2</c:v>
                </c:pt>
                <c:pt idx="12">
                  <c:v>0.15485718262529446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5C-4752-9270-C5A1BDAC4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DA-4522-90AF-665677535B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A-4522-90AF-665677535B9A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DA-4522-90AF-665677535B9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DA-4522-90AF-665677535B9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DA-4522-90AF-665677535B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A-4522-90AF-665677535B9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DA-4522-90AF-665677535B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DA-4522-90AF-665677535B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DA-4522-90AF-66567753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DA-4522-90AF-665677535B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DA-4522-90AF-665677535B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A-4522-90AF-665677535B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A-4522-90AF-665677535B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A-4522-90AF-665677535B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A-4522-90AF-665677535B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A-4522-90AF-665677535B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DA-4522-90AF-665677535B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DA-4522-90AF-665677535B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DA-4522-90AF-665677535B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DA-4522-90AF-665677535B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DA-4522-90AF-665677535B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DA-4522-90AF-665677535B9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7">
                  <c:v>-7.5519229946509725E-2</c:v>
                </c:pt>
                <c:pt idx="8">
                  <c:v>0.39951469679866047</c:v>
                </c:pt>
                <c:pt idx="9">
                  <c:v>-0.47947288901648832</c:v>
                </c:pt>
                <c:pt idx="10">
                  <c:v>0.30970251107383451</c:v>
                </c:pt>
                <c:pt idx="11">
                  <c:v>0.46721752750603063</c:v>
                </c:pt>
                <c:pt idx="12">
                  <c:v>0.17153442511051598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DA-4522-90AF-665677535B9A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7">
                  <c:v>0.704465981755658</c:v>
                </c:pt>
                <c:pt idx="8">
                  <c:v>0.80226401205729214</c:v>
                </c:pt>
                <c:pt idx="9">
                  <c:v>0.16471717896818205</c:v>
                </c:pt>
                <c:pt idx="10">
                  <c:v>0.59168959815738109</c:v>
                </c:pt>
                <c:pt idx="11">
                  <c:v>0.23165675179191414</c:v>
                </c:pt>
                <c:pt idx="12">
                  <c:v>-0.19089600083659342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DA-4522-90AF-66567753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2-45A3-B5DC-A9F200A52F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2-45A3-B5DC-A9F200A52F5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2-45A3-B5DC-A9F200A52F5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2-45A3-B5DC-A9F200A52F5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2-45A3-B5DC-A9F200A52F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2-45A3-B5DC-A9F200A52F5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82-45A3-B5DC-A9F200A52F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82-45A3-B5DC-A9F200A52F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82-45A3-B5DC-A9F200A5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82-45A3-B5DC-A9F200A52F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82-45A3-B5DC-A9F200A52F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2-45A3-B5DC-A9F200A52F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2-45A3-B5DC-A9F200A52F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2-45A3-B5DC-A9F200A52F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2-45A3-B5DC-A9F200A52F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2-45A3-B5DC-A9F200A52F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2-45A3-B5DC-A9F200A52F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2-45A3-B5DC-A9F200A52F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2-45A3-B5DC-A9F200A52F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2-45A3-B5DC-A9F200A52F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2-45A3-B5DC-A9F200A52F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2-45A3-B5DC-A9F200A52F5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7">
                  <c:v>-0.27745514121185977</c:v>
                </c:pt>
                <c:pt idx="8">
                  <c:v>-0.78789025597832829</c:v>
                </c:pt>
                <c:pt idx="9">
                  <c:v>-8.2931278653894935E-3</c:v>
                </c:pt>
                <c:pt idx="10">
                  <c:v>0.45822669963005058</c:v>
                </c:pt>
                <c:pt idx="11">
                  <c:v>0.47755305084273481</c:v>
                </c:pt>
                <c:pt idx="12">
                  <c:v>0.3813498859098523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82-45A3-B5DC-A9F200A52F5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7">
                  <c:v>-3.5311930799232494</c:v>
                </c:pt>
                <c:pt idx="8">
                  <c:v>-6.353951542904281</c:v>
                </c:pt>
                <c:pt idx="9">
                  <c:v>-4.3673830765071635</c:v>
                </c:pt>
                <c:pt idx="10">
                  <c:v>-5.4757816501883969</c:v>
                </c:pt>
                <c:pt idx="11">
                  <c:v>-2.4423717711388946</c:v>
                </c:pt>
                <c:pt idx="12">
                  <c:v>-2.4380235159463153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82-45A3-B5DC-A9F200A5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4-44B6-A83B-AC1AE40F31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4-44B6-A83B-AC1AE40F31B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4-44B6-A83B-AC1AE40F31B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4-44B6-A83B-AC1AE40F31B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4-44B6-A83B-AC1AE40F31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4-44B6-A83B-AC1AE40F31B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54-44B6-A83B-AC1AE40F3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54-44B6-A83B-AC1AE40F31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54-44B6-A83B-AC1AE40F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4-44B6-A83B-AC1AE40F3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4-44B6-A83B-AC1AE40F3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4-44B6-A83B-AC1AE40F3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4-44B6-A83B-AC1AE40F3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4-44B6-A83B-AC1AE40F3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4-44B6-A83B-AC1AE40F3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4-44B6-A83B-AC1AE40F3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4-44B6-A83B-AC1AE40F3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4-44B6-A83B-AC1AE40F3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4-44B6-A83B-AC1AE40F3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4-44B6-A83B-AC1AE40F3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4-44B6-A83B-AC1AE40F3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4-44B6-A83B-AC1AE40F31B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7">
                  <c:v>0.37854470335004287</c:v>
                </c:pt>
                <c:pt idx="8">
                  <c:v>-6.4944305994426799E-2</c:v>
                </c:pt>
                <c:pt idx="9">
                  <c:v>-0.24492115711165585</c:v>
                </c:pt>
                <c:pt idx="10">
                  <c:v>-0.45525017786382627</c:v>
                </c:pt>
                <c:pt idx="11">
                  <c:v>-0.22983269530114292</c:v>
                </c:pt>
                <c:pt idx="12">
                  <c:v>-0.18097284883255149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4-44B6-A83B-AC1AE40F31B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7">
                  <c:v>-0.78160750539782775</c:v>
                </c:pt>
                <c:pt idx="8">
                  <c:v>-1.3525245669139796</c:v>
                </c:pt>
                <c:pt idx="9">
                  <c:v>-0.72644785520300914</c:v>
                </c:pt>
                <c:pt idx="10">
                  <c:v>-0.70272306397213935</c:v>
                </c:pt>
                <c:pt idx="11">
                  <c:v>-0.26211137459441147</c:v>
                </c:pt>
                <c:pt idx="12">
                  <c:v>-0.56165139786190199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54-44B6-A83B-AC1AE40F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1E-4582-BD07-EFA7E09878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E-4582-BD07-EFA7E098784D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1E-4582-BD07-EFA7E098784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E-4582-BD07-EFA7E098784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1E-4582-BD07-EFA7E09878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E-4582-BD07-EFA7E098784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1E-4582-BD07-EFA7E09878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1E-4582-BD07-EFA7E09878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1E-4582-BD07-EFA7E098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1E-4582-BD07-EFA7E09878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1E-4582-BD07-EFA7E09878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1E-4582-BD07-EFA7E09878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1E-4582-BD07-EFA7E09878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1E-4582-BD07-EFA7E09878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E-4582-BD07-EFA7E09878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1E-4582-BD07-EFA7E09878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1E-4582-BD07-EFA7E09878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1E-4582-BD07-EFA7E09878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1E-4582-BD07-EFA7E09878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1E-4582-BD07-EFA7E09878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1E-4582-BD07-EFA7E09878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1E-4582-BD07-EFA7E098784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  <c:pt idx="7">
                  <c:v>-1.3011152416356864E-2</c:v>
                </c:pt>
                <c:pt idx="8">
                  <c:v>-3.2669729453802865E-2</c:v>
                </c:pt>
                <c:pt idx="9">
                  <c:v>4.1006523765144243E-2</c:v>
                </c:pt>
                <c:pt idx="10">
                  <c:v>-2.317958323577618E-2</c:v>
                </c:pt>
                <c:pt idx="11">
                  <c:v>0</c:v>
                </c:pt>
                <c:pt idx="12">
                  <c:v>3.9266386665357089E-2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1E-4582-BD07-EFA7E098784D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  <c:pt idx="7">
                  <c:v>6.0253699788583415E-2</c:v>
                </c:pt>
                <c:pt idx="8">
                  <c:v>-4.534005037783384E-2</c:v>
                </c:pt>
                <c:pt idx="9">
                  <c:v>0.18185425208305772</c:v>
                </c:pt>
                <c:pt idx="10">
                  <c:v>0.18691322901849228</c:v>
                </c:pt>
                <c:pt idx="11">
                  <c:v>0.13903972563589573</c:v>
                </c:pt>
                <c:pt idx="12">
                  <c:v>0.14483263518721112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1E-4582-BD07-EFA7E098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C-4E22-8EB7-7D71BFCCD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C-4E22-8EB7-7D71BFCCD8E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C-4E22-8EB7-7D71BFCCD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C-4E22-8EB7-7D71BFCCD8E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C-4E22-8EB7-7D71BFCCD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8C-4E22-8EB7-7D71BFCC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8C-4E22-8EB7-7D71BFCCD8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8C-4E22-8EB7-7D71BFCCD8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8C-4E22-8EB7-7D71BFCCD8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8C-4E22-8EB7-7D71BFCCD8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8C-4E22-8EB7-7D71BFCCD8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C-4E22-8EB7-7D71BFCCD8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C-4E22-8EB7-7D71BFCCD8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C-4E22-8EB7-7D71BFCCD8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C-4E22-8EB7-7D71BFCCD8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C-4E22-8EB7-7D71BFCCD8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C-4E22-8EB7-7D71BFCCD8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C-4E22-8EB7-7D71BFCCD8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C-4E22-8EB7-7D71BFCCD8E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  <c:pt idx="7">
                  <c:v>-7.2107505735825583E-3</c:v>
                </c:pt>
                <c:pt idx="8">
                  <c:v>-2.1453863778379434E-2</c:v>
                </c:pt>
                <c:pt idx="9">
                  <c:v>2.1168977144998102E-2</c:v>
                </c:pt>
                <c:pt idx="10">
                  <c:v>1.9499568593615235E-2</c:v>
                </c:pt>
                <c:pt idx="11">
                  <c:v>-4.1794087665647406E-2</c:v>
                </c:pt>
                <c:pt idx="12">
                  <c:v>7.5228665351743107E-3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8C-4E22-8EB7-7D71BFCCD8EF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  <c:pt idx="7">
                  <c:v>-2.4162371134020644E-2</c:v>
                </c:pt>
                <c:pt idx="8">
                  <c:v>-8.5102239532619417E-2</c:v>
                </c:pt>
                <c:pt idx="9">
                  <c:v>0.14133165829145744</c:v>
                </c:pt>
                <c:pt idx="10">
                  <c:v>6.8934322417224303E-2</c:v>
                </c:pt>
                <c:pt idx="11">
                  <c:v>6.8789084707219894E-2</c:v>
                </c:pt>
                <c:pt idx="12">
                  <c:v>-1.5405900171623021E-2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8C-4E22-8EB7-7D71BFCC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2-470E-91FE-E2687F835A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2-470E-91FE-E2687F835A1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2-470E-91FE-E2687F835A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2-470E-91FE-E2687F835A1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2-470E-91FE-E2687F835A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2-470E-91FE-E2687F83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B2-470E-91FE-E2687F835A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B2-470E-91FE-E2687F835A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B2-470E-91FE-E2687F835A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B2-470E-91FE-E2687F835A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B2-470E-91FE-E2687F835A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2-470E-91FE-E2687F835A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2-470E-91FE-E2687F835A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2-470E-91FE-E2687F835A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2-470E-91FE-E2687F835A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2-470E-91FE-E2687F835A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2-470E-91FE-E2687F835A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2-470E-91FE-E2687F835A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2-470E-91FE-E2687F835A1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  <c:pt idx="7">
                  <c:v>4.6778464254192409E-2</c:v>
                </c:pt>
                <c:pt idx="8">
                  <c:v>-8.4724588302100945E-2</c:v>
                </c:pt>
                <c:pt idx="9">
                  <c:v>-9.8558580756435976E-3</c:v>
                </c:pt>
                <c:pt idx="10">
                  <c:v>6.6306167117290871E-2</c:v>
                </c:pt>
                <c:pt idx="11">
                  <c:v>2.1077591885125813E-3</c:v>
                </c:pt>
                <c:pt idx="12">
                  <c:v>0.14122220300643629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B2-470E-91FE-E2687F835A1A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  <c:pt idx="7">
                  <c:v>9.1578462954440942E-2</c:v>
                </c:pt>
                <c:pt idx="8">
                  <c:v>-0.11449291286671792</c:v>
                </c:pt>
                <c:pt idx="9">
                  <c:v>-4.7297297297297258E-2</c:v>
                </c:pt>
                <c:pt idx="10">
                  <c:v>-7.3115186383796438E-3</c:v>
                </c:pt>
                <c:pt idx="11">
                  <c:v>-6.4329643296432981E-2</c:v>
                </c:pt>
                <c:pt idx="12">
                  <c:v>0.27768632134577032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B2-470E-91FE-E2687F83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3-4894-94F8-368E6E6E523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3-4894-94F8-368E6E6E523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3-4894-94F8-368E6E6E523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3-4894-94F8-368E6E6E523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73-4894-94F8-368E6E6E523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73-4894-94F8-368E6E6E523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73-4894-94F8-368E6E6E52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73-4894-94F8-368E6E6E523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73-4894-94F8-368E6E6E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73-4894-94F8-368E6E6E52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73-4894-94F8-368E6E6E52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73-4894-94F8-368E6E6E52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73-4894-94F8-368E6E6E52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3-4894-94F8-368E6E6E52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3-4894-94F8-368E6E6E52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3-4894-94F8-368E6E6E52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3-4894-94F8-368E6E6E52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3-4894-94F8-368E6E6E52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3-4894-94F8-368E6E6E52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73-4894-94F8-368E6E6E52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73-4894-94F8-368E6E6E52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73-4894-94F8-368E6E6E523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  <c:pt idx="7">
                  <c:v>-1.4204545454545414E-2</c:v>
                </c:pt>
                <c:pt idx="8">
                  <c:v>-3.484712230215814E-2</c:v>
                </c:pt>
                <c:pt idx="9">
                  <c:v>4.4762296768882548E-2</c:v>
                </c:pt>
                <c:pt idx="10">
                  <c:v>-2.7786548784338505E-2</c:v>
                </c:pt>
                <c:pt idx="11">
                  <c:v>1.4367816091954033E-2</c:v>
                </c:pt>
                <c:pt idx="12">
                  <c:v>4.5371054443911207E-2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73-4894-94F8-368E6E6E523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  <c:pt idx="7">
                  <c:v>2.8305742898017572E-2</c:v>
                </c:pt>
                <c:pt idx="8">
                  <c:v>-9.5067453625632292E-2</c:v>
                </c:pt>
                <c:pt idx="9">
                  <c:v>0.11608222490931097</c:v>
                </c:pt>
                <c:pt idx="10">
                  <c:v>0.17519083969465665</c:v>
                </c:pt>
                <c:pt idx="11">
                  <c:v>0.1104819428715238</c:v>
                </c:pt>
                <c:pt idx="12">
                  <c:v>0.12592589698786272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73-4894-94F8-368E6E6E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7-4D2D-A1A2-086C873278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7-4D2D-A1A2-086C8732781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7-4D2D-A1A2-086C8732781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7-4D2D-A1A2-086C8732781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7-4D2D-A1A2-086C873278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7-4D2D-A1A2-086C8732781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87-4D2D-A1A2-086C873278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87-4D2D-A1A2-086C8732781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87-4D2D-A1A2-086C8732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87-4D2D-A1A2-086C873278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87-4D2D-A1A2-086C873278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87-4D2D-A1A2-086C873278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87-4D2D-A1A2-086C873278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87-4D2D-A1A2-086C873278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87-4D2D-A1A2-086C873278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87-4D2D-A1A2-086C873278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87-4D2D-A1A2-086C873278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87-4D2D-A1A2-086C873278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87-4D2D-A1A2-086C873278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87-4D2D-A1A2-086C873278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87-4D2D-A1A2-086C873278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87-4D2D-A1A2-086C8732781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  <c:pt idx="7">
                  <c:v>-2.9325234886590223E-2</c:v>
                </c:pt>
                <c:pt idx="8">
                  <c:v>-2.0735261152208029E-2</c:v>
                </c:pt>
                <c:pt idx="9">
                  <c:v>5.7384297926697414E-2</c:v>
                </c:pt>
                <c:pt idx="10">
                  <c:v>-4.8804880488048763E-2</c:v>
                </c:pt>
                <c:pt idx="11">
                  <c:v>1.7298735861610126E-2</c:v>
                </c:pt>
                <c:pt idx="12">
                  <c:v>2.3448888956571823E-2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87-4D2D-A1A2-086C8732781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  <c:pt idx="7">
                  <c:v>9.6742349457059618E-3</c:v>
                </c:pt>
                <c:pt idx="8">
                  <c:v>-9.0748256842543507E-2</c:v>
                </c:pt>
                <c:pt idx="9">
                  <c:v>0.1564750134336379</c:v>
                </c:pt>
                <c:pt idx="10">
                  <c:v>0.2339128178515828</c:v>
                </c:pt>
                <c:pt idx="11">
                  <c:v>0.16273764258555135</c:v>
                </c:pt>
                <c:pt idx="12">
                  <c:v>8.8196333988673992E-2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87-4D2D-A1A2-086C8732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11280</c:v>
                </c:pt>
                <c:pt idx="1">
                  <c:v>18512</c:v>
                </c:pt>
                <c:pt idx="2">
                  <c:v>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3-4B4B-8F4A-9B608D43739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10812</c:v>
                </c:pt>
                <c:pt idx="1">
                  <c:v>14724</c:v>
                </c:pt>
                <c:pt idx="2">
                  <c:v>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3-4B4B-8F4A-9B608D43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03-4B4B-8F4A-9B608D4373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03-4B4B-8F4A-9B608D4373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03-4B4B-8F4A-9B608D43739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3-4B4B-8F4A-9B608D43739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3-4B4B-8F4A-9B608D43739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3-4B4B-8F4A-9B608D43739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3-4B4B-8F4A-9B608D43739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3-4B4B-8F4A-9B608D43739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3-4B4B-8F4A-9B608D43739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0.37042620254899272</c:v>
                </c:pt>
                <c:pt idx="1">
                  <c:v>0.50445388515828427</c:v>
                </c:pt>
                <c:pt idx="2">
                  <c:v>0.12511991229272304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03-4B4B-8F4A-9B608D437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3-4B4B-8F4A-9B608D4373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3-4B4B-8F4A-9B608D4373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3-4B4B-8F4A-9B608D4373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3-4B4B-8F4A-9B608D4373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3-4B4B-8F4A-9B608D4373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3-4B4B-8F4A-9B608D43739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3-4B4B-8F4A-9B608D43739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3-4B4B-8F4A-9B608D43739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3-4B4B-8F4A-9B608D43739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3-4B4B-8F4A-9B608D43739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3-4B4B-8F4A-9B608D43739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3-4B4B-8F4A-9B608D43739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-4.1489361702127692E-2</c:v>
                </c:pt>
                <c:pt idx="1">
                  <c:v>-0.20462402765773557</c:v>
                </c:pt>
                <c:pt idx="2">
                  <c:v>0.6406109613656783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03-4B4B-8F4A-9B608D437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2AB-42D5-9B0D-F338035933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2AB-42D5-9B0D-F338035933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2AB-42D5-9B0D-F338035933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AB-42D5-9B0D-F338035933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AB-42D5-9B0D-F3380359336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B-42D5-9B0D-F3380359336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B-42D5-9B0D-F3380359336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B-42D5-9B0D-F338035933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B-42D5-9B0D-F338035933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B-42D5-9B0D-F3380359336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B-42D5-9B0D-F33803593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10812</c:v>
                </c:pt>
                <c:pt idx="1">
                  <c:v>14724</c:v>
                </c:pt>
                <c:pt idx="2">
                  <c:v>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AB-42D5-9B0D-F3380359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9-4FA8-A3A5-B2C85C6F0D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9-4FA8-A3A5-B2C85C6F0DB8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9-4FA8-A3A5-B2C85C6F0DB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9-4FA8-A3A5-B2C85C6F0DB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9-4FA8-A3A5-B2C85C6F0D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09-4FA8-A3A5-B2C85C6F0DB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09-4FA8-A3A5-B2C85C6F0D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09-4FA8-A3A5-B2C85C6F0D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9-4FA8-A3A5-B2C85C6F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309-4FA8-A3A5-B2C85C6F0DB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309-4FA8-A3A5-B2C85C6F0D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9-4FA8-A3A5-B2C85C6F0D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9-4FA8-A3A5-B2C85C6F0D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9-4FA8-A3A5-B2C85C6F0D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9-4FA8-A3A5-B2C85C6F0D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9-4FA8-A3A5-B2C85C6F0D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9-4FA8-A3A5-B2C85C6F0D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9-4FA8-A3A5-B2C85C6F0D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9-4FA8-A3A5-B2C85C6F0D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9-4FA8-A3A5-B2C85C6F0D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9-4FA8-A3A5-B2C85C6F0D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09-4FA8-A3A5-B2C85C6F0D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09-4FA8-A3A5-B2C85C6F0D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09-4FA8-A3A5-B2C85C6F0DB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7">
                  <c:v>-0.18193891102257631</c:v>
                </c:pt>
                <c:pt idx="8">
                  <c:v>-0.23959044368600679</c:v>
                </c:pt>
                <c:pt idx="9">
                  <c:v>-1.3118062563067578E-2</c:v>
                </c:pt>
                <c:pt idx="10">
                  <c:v>8.0939947780678922E-2</c:v>
                </c:pt>
                <c:pt idx="11">
                  <c:v>-3.5675675675675644E-2</c:v>
                </c:pt>
                <c:pt idx="12">
                  <c:v>3.2427231176329174E-2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09-4FA8-A3A5-B2C85C6F0DB8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7">
                  <c:v>0.12717291857273549</c:v>
                </c:pt>
                <c:pt idx="8">
                  <c:v>-0.220979020979021</c:v>
                </c:pt>
                <c:pt idx="9">
                  <c:v>0.34156378600823056</c:v>
                </c:pt>
                <c:pt idx="10">
                  <c:v>0.66042780748663099</c:v>
                </c:pt>
                <c:pt idx="11">
                  <c:v>0.29651162790697683</c:v>
                </c:pt>
                <c:pt idx="12">
                  <c:v>0.42178493341284029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09-4FA8-A3A5-B2C85C6F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DA-4738-908B-1E993A39653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A-4738-908B-1E993A39653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A-4738-908B-1E993A39653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A-4738-908B-1E993A39653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A-4738-908B-1E993A39653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A-4738-908B-1E993A39653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A-4738-908B-1E993A39653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A-4738-908B-1E993A39653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DA-4738-908B-1E993A39653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A-4738-908B-1E993A3965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6DA-4738-908B-1E993A39653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A-4738-908B-1E993A39653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A-4738-908B-1E993A39653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A-4738-908B-1E993A39653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DA-4738-908B-1E993A3965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6DA-4738-908B-1E993A39653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6DA-4738-908B-1E993A39653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DA-4738-908B-1E993A39653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DA-4738-908B-1E993A39653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DA-4738-908B-1E993A39653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DA-4738-908B-1E993A39653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DA-4738-908B-1E993A39653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DA-4738-908B-1E993A39653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DA-4738-908B-1E993A39653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DA-4738-908B-1E993A39653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DA-4738-908B-1E993A39653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DA-4738-908B-1E993A39653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DA-4738-908B-1E993A39653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DA-4738-908B-1E993A39653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DA-4738-908B-1E993A39653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DA-4738-908B-1E993A39653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DA-4738-908B-1E993A39653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DA-4738-908B-1E993A3965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DA-4738-908B-1E993A39653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DA-4738-908B-1E993A3965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6DA-4738-908B-1E993A3965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6DA-4738-908B-1E993A3965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6DA-4738-908B-1E993A3965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6DA-4738-908B-1E993A3965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6DA-4738-908B-1E993A3965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6DA-4738-908B-1E993A3965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6DA-4738-908B-1E993A3965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6DA-4738-908B-1E993A3965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6DA-4738-908B-1E993A3965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6DA-4738-908B-1E993A3965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6DA-4738-908B-1E993A39653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6DA-4738-908B-1E993A39653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6DA-4738-908B-1E993A39653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6DA-4738-908B-1E993A39653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6DA-4738-908B-1E993A3965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DA-4738-908B-1E993A39653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DA-4738-908B-1E993A39653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DA-4738-908B-1E993A39653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DA-4738-908B-1E993A39653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DA-4738-908B-1E993A39653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DA-4738-908B-1E993A39653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DA-4738-908B-1E993A39653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DA-4738-908B-1E993A39653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DA-4738-908B-1E993A39653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DA-4738-908B-1E993A39653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DA-4738-908B-1E993A39653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DA-4738-908B-1E993A39653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DA-4738-908B-1E993A39653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DA-4738-908B-1E993A39653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DA-4738-908B-1E993A39653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DA-4738-908B-1E993A3965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6DA-4738-908B-1E993A39653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DA-4738-908B-1E993A39653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DA-4738-908B-1E993A39653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DA-4738-908B-1E993A39653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DA-4738-908B-1E993A39653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DA-4738-908B-1E993A39653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DA-4738-908B-1E993A39653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DA-4738-908B-1E993A39653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DA-4738-908B-1E993A39653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DA-4738-908B-1E993A39653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DA-4738-908B-1E993A39653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DA-4738-908B-1E993A39653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DA-4738-908B-1E993A39653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DA-4738-908B-1E993A39653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DA-4738-908B-1E993A39653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DA-4738-908B-1E993A39653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DA-4738-908B-1E993A3965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6DA-4738-908B-1E993A39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38-4424-A28E-ECC0F2BAC15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38-4424-A28E-ECC0F2BAC15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8-4424-A28E-ECC0F2BAC15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8-4424-A28E-ECC0F2BAC15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6701</c:v>
                </c:pt>
                <c:pt idx="1">
                  <c:v>14762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38-4424-A28E-ECC0F2BA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18253</c:v>
                </c:pt>
                <c:pt idx="1">
                  <c:v>2454</c:v>
                </c:pt>
                <c:pt idx="2">
                  <c:v>6197</c:v>
                </c:pt>
                <c:pt idx="3">
                  <c:v>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7-4F45-9F50-72DA5C90853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23163</c:v>
                </c:pt>
                <c:pt idx="1">
                  <c:v>7999</c:v>
                </c:pt>
                <c:pt idx="2">
                  <c:v>15164</c:v>
                </c:pt>
                <c:pt idx="3">
                  <c:v>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7-4F45-9F50-72DA5C90853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21463</c:v>
                </c:pt>
                <c:pt idx="1">
                  <c:v>6701</c:v>
                </c:pt>
                <c:pt idx="2">
                  <c:v>14762</c:v>
                </c:pt>
                <c:pt idx="3">
                  <c:v>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97-4F45-9F50-72DA5C90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-7.3392911108232983E-2</c:v>
                </c:pt>
                <c:pt idx="1">
                  <c:v>-0.16227028378547315</c:v>
                </c:pt>
                <c:pt idx="2">
                  <c:v>-2.6510155631759402E-2</c:v>
                </c:pt>
                <c:pt idx="3">
                  <c:v>-0.12761151891586675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97-4F45-9F50-72DA5C90853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-0.38978762118670573</c:v>
                </c:pt>
                <c:pt idx="1">
                  <c:v>-0.19371916736854766</c:v>
                </c:pt>
                <c:pt idx="2">
                  <c:v>-0.4504504504504504</c:v>
                </c:pt>
                <c:pt idx="3">
                  <c:v>-0.25749711649365625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97-4F45-9F50-72DA5C90853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0.835323779193206</c:v>
                </c:pt>
                <c:pt idx="1">
                  <c:v>0.13866772823779194</c:v>
                </c:pt>
                <c:pt idx="2">
                  <c:v>0.32866684359518755</c:v>
                </c:pt>
                <c:pt idx="3">
                  <c:v>0.16467622080679406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97-4F45-9F50-72DA5C90853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0.73533643963272577</c:v>
                </c:pt>
                <c:pt idx="1">
                  <c:v>0.22958064958202001</c:v>
                </c:pt>
                <c:pt idx="2">
                  <c:v>0.50575579005070581</c:v>
                </c:pt>
                <c:pt idx="3">
                  <c:v>0.26466356036727423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97-4F45-9F50-72DA5C90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71-439C-BC61-9C65F6725E0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71-439C-BC61-9C65F6725E0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1-439C-BC61-9C65F6725E0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1-439C-BC61-9C65F6725E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1-439C-BC61-9C65F672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5030</c:v>
                </c:pt>
                <c:pt idx="1">
                  <c:v>0</c:v>
                </c:pt>
                <c:pt idx="2">
                  <c:v>2669</c:v>
                </c:pt>
                <c:pt idx="3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3-492E-A7EA-7F40E6A7CC9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8525</c:v>
                </c:pt>
                <c:pt idx="1">
                  <c:v>0</c:v>
                </c:pt>
                <c:pt idx="2">
                  <c:v>8525</c:v>
                </c:pt>
                <c:pt idx="3">
                  <c:v>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3-492E-A7EA-7F40E6A7CC9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8441</c:v>
                </c:pt>
                <c:pt idx="1">
                  <c:v>0</c:v>
                </c:pt>
                <c:pt idx="2">
                  <c:v>8441</c:v>
                </c:pt>
                <c:pt idx="3">
                  <c:v>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3-492E-A7EA-7F40E6A7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-9.8533724340176265E-3</c:v>
                </c:pt>
                <c:pt idx="1">
                  <c:v>0</c:v>
                </c:pt>
                <c:pt idx="2">
                  <c:v>-9.8533724340176265E-3</c:v>
                </c:pt>
                <c:pt idx="3">
                  <c:v>-0.13938294010889296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F3-492E-A7EA-7F40E6A7CC98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-0.53095132251611465</c:v>
                </c:pt>
                <c:pt idx="1">
                  <c:v>0</c:v>
                </c:pt>
                <c:pt idx="2">
                  <c:v>-0.53095132251611465</c:v>
                </c:pt>
                <c:pt idx="3">
                  <c:v>-0.11891490152359718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F3-492E-A7EA-7F40E6A7CC98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0.74820796660920064</c:v>
                </c:pt>
                <c:pt idx="1">
                  <c:v>0</c:v>
                </c:pt>
                <c:pt idx="2">
                  <c:v>0.55811632338263317</c:v>
                </c:pt>
                <c:pt idx="3">
                  <c:v>0.25179203339079936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F3-492E-A7EA-7F40E6A7CC98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0.78070662227155008</c:v>
                </c:pt>
                <c:pt idx="1">
                  <c:v>0</c:v>
                </c:pt>
                <c:pt idx="2">
                  <c:v>0.78070662227155008</c:v>
                </c:pt>
                <c:pt idx="3">
                  <c:v>0.21929337772844987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F3-492E-A7EA-7F40E6A7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62-4B39-8F46-6F26FC0B7B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62-4B39-8F46-6F26FC0B7BA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2-4B39-8F46-6F26FC0B7BA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2-4B39-8F46-6F26FC0B7BA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6701</c:v>
                </c:pt>
                <c:pt idx="1">
                  <c:v>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62-4B39-8F46-6F26FC0B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13223</c:v>
                </c:pt>
                <c:pt idx="1">
                  <c:v>2454</c:v>
                </c:pt>
                <c:pt idx="2">
                  <c:v>3528</c:v>
                </c:pt>
                <c:pt idx="3">
                  <c:v>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E-4C98-B8C2-0D832E918B8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14638</c:v>
                </c:pt>
                <c:pt idx="1">
                  <c:v>7999</c:v>
                </c:pt>
                <c:pt idx="2">
                  <c:v>6639</c:v>
                </c:pt>
                <c:pt idx="3">
                  <c:v>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E-4C98-B8C2-0D832E918B8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13022</c:v>
                </c:pt>
                <c:pt idx="1">
                  <c:v>6701</c:v>
                </c:pt>
                <c:pt idx="2">
                  <c:v>6321</c:v>
                </c:pt>
                <c:pt idx="3">
                  <c:v>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7E-4C98-B8C2-0D832E918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-0.11039759529990434</c:v>
                </c:pt>
                <c:pt idx="1">
                  <c:v>-0.16227028378547315</c:v>
                </c:pt>
                <c:pt idx="2">
                  <c:v>-4.7898779936737412E-2</c:v>
                </c:pt>
                <c:pt idx="3">
                  <c:v>-0.12229508196721306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E-4C98-B8C2-0D832E918B8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-0.24189322931827439</c:v>
                </c:pt>
                <c:pt idx="1">
                  <c:v>-0.19371916736854766</c:v>
                </c:pt>
                <c:pt idx="2">
                  <c:v>-0.28705165801939991</c:v>
                </c:pt>
                <c:pt idx="3">
                  <c:v>-0.30584727084143648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7E-4C98-B8C2-0D832E918B8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0.86340108202953647</c:v>
                </c:pt>
                <c:pt idx="1">
                  <c:v>0.18336014037139933</c:v>
                </c:pt>
                <c:pt idx="2">
                  <c:v>0.25471560169615443</c:v>
                </c:pt>
                <c:pt idx="3">
                  <c:v>0.13659891797046353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7E-4C98-B8C2-0D832E918B8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0.70864170657379189</c:v>
                </c:pt>
                <c:pt idx="1">
                  <c:v>0.364660426643448</c:v>
                </c:pt>
                <c:pt idx="2">
                  <c:v>0.34398127993034394</c:v>
                </c:pt>
                <c:pt idx="3">
                  <c:v>0.29135829342620811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7E-4C98-B8C2-0D832E918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55-4BA1-B4BB-B2186AD7FA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55-4BA1-B4BB-B2186AD7FA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55-4BA1-B4BB-B2186AD7FA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55-4BA1-B4BB-B2186AD7FA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55-4BA1-B4BB-B2186AD7FA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055-4BA1-B4BB-B2186AD7FA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55-4BA1-B4BB-B2186AD7FA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55-4BA1-B4BB-B2186AD7FA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55-4BA1-B4BB-B2186AD7FA2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55-4BA1-B4BB-B2186AD7FA2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5-4BA1-B4BB-B2186AD7FA2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5-4BA1-B4BB-B2186AD7FA2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5-4BA1-B4BB-B2186AD7FA2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5-4BA1-B4BB-B2186AD7FA2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55-4BA1-B4BB-B2186AD7FA2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55-4BA1-B4BB-B2186AD7FA2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55-4BA1-B4BB-B2186AD7FA2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55-4BA1-B4BB-B2186AD7FA2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55-4BA1-B4BB-B2186AD7FA2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055-4BA1-B4BB-B2186AD7FA2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055-4BA1-B4BB-B2186AD7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28-4B84-A316-27638F8F942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28-4B84-A316-27638F8F942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8-4B84-A316-27638F8F942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8-4B84-A316-27638F8F942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8-4B84-A316-27638F8F942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28-4B84-A316-27638F8F942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28-4B84-A316-27638F8F942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28-4B84-A316-27638F8F942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28-4B84-A316-27638F8F942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28-4B84-A316-27638F8F9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128-4B84-A316-27638F8F942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28-4B84-A316-27638F8F942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28-4B84-A316-27638F8F942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28-4B84-A316-27638F8F942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28-4B84-A316-27638F8F9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128-4B84-A316-27638F8F942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128-4B84-A316-27638F8F942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28-4B84-A316-27638F8F942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28-4B84-A316-27638F8F942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28-4B84-A316-27638F8F942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28-4B84-A316-27638F8F942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28-4B84-A316-27638F8F942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28-4B84-A316-27638F8F942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28-4B84-A316-27638F8F942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28-4B84-A316-27638F8F942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28-4B84-A316-27638F8F942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28-4B84-A316-27638F8F942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28-4B84-A316-27638F8F942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28-4B84-A316-27638F8F942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28-4B84-A316-27638F8F942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28-4B84-A316-27638F8F942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28-4B84-A316-27638F8F942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28-4B84-A316-27638F8F94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128-4B84-A316-27638F8F942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28-4B84-A316-27638F8F94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128-4B84-A316-27638F8F94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128-4B84-A316-27638F8F94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128-4B84-A316-27638F8F94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128-4B84-A316-27638F8F94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128-4B84-A316-27638F8F94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128-4B84-A316-27638F8F94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128-4B84-A316-27638F8F94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128-4B84-A316-27638F8F94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128-4B84-A316-27638F8F94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128-4B84-A316-27638F8F94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128-4B84-A316-27638F8F94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128-4B84-A316-27638F8F94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128-4B84-A316-27638F8F94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128-4B84-A316-27638F8F942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128-4B84-A316-27638F8F94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28-4B84-A316-27638F8F942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28-4B84-A316-27638F8F942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28-4B84-A316-27638F8F942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28-4B84-A316-27638F8F942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28-4B84-A316-27638F8F942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28-4B84-A316-27638F8F942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28-4B84-A316-27638F8F942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28-4B84-A316-27638F8F942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28-4B84-A316-27638F8F942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28-4B84-A316-27638F8F942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28-4B84-A316-27638F8F942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28-4B84-A316-27638F8F942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128-4B84-A316-27638F8F942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28-4B84-A316-27638F8F942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128-4B84-A316-27638F8F942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28-4B84-A316-27638F8F94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128-4B84-A316-27638F8F942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128-4B84-A316-27638F8F942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128-4B84-A316-27638F8F942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28-4B84-A316-27638F8F942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128-4B84-A316-27638F8F942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28-4B84-A316-27638F8F942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128-4B84-A316-27638F8F942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28-4B84-A316-27638F8F942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128-4B84-A316-27638F8F942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28-4B84-A316-27638F8F942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128-4B84-A316-27638F8F942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28-4B84-A316-27638F8F942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128-4B84-A316-27638F8F942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28-4B84-A316-27638F8F942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128-4B84-A316-27638F8F942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28-4B84-A316-27638F8F942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128-4B84-A316-27638F8F94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128-4B84-A316-27638F8F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D5D-9D80-49E7D6CA222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D5D-9D80-49E7D6CA222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62-4D5D-9D80-49E7D6CA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62-4D5D-9D80-49E7D6CA222B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62-4D5D-9D80-49E7D6CA222B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62-4D5D-9D80-49E7D6CA222B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62-4D5D-9D80-49E7D6CA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9-419A-B18B-CCF50FC3E3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9-419A-B18B-CCF50FC3E3AF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9-419A-B18B-CCF50FC3E3A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9-419A-B18B-CCF50FC3E3A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9-419A-B18B-CCF50FC3E3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D9-419A-B18B-CCF50FC3E3A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D9-419A-B18B-CCF50FC3E3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D9-419A-B18B-CCF50FC3E3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D9-419A-B18B-CCF50FC3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9-419A-B18B-CCF50FC3E3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9-419A-B18B-CCF50FC3E3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9-419A-B18B-CCF50FC3E3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9-419A-B18B-CCF50FC3E3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9-419A-B18B-CCF50FC3E3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9-419A-B18B-CCF50FC3E3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9-419A-B18B-CCF50FC3E3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9-419A-B18B-CCF50FC3E3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9-419A-B18B-CCF50FC3E3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9-419A-B18B-CCF50FC3E3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D9-419A-B18B-CCF50FC3E3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D9-419A-B18B-CCF50FC3E3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D9-419A-B18B-CCF50FC3E3A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7">
                  <c:v>-5.7649667405764937E-2</c:v>
                </c:pt>
                <c:pt idx="8">
                  <c:v>-0.18989800874210783</c:v>
                </c:pt>
                <c:pt idx="9">
                  <c:v>9.3114241001564846E-2</c:v>
                </c:pt>
                <c:pt idx="10">
                  <c:v>-9.0425531914893664E-2</c:v>
                </c:pt>
                <c:pt idx="11">
                  <c:v>-0.23945205479452059</c:v>
                </c:pt>
                <c:pt idx="12">
                  <c:v>-2.0327633624297459E-2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D9-419A-B18B-CCF50FC3E3AF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7">
                  <c:v>7.8132927447996048E-2</c:v>
                </c:pt>
                <c:pt idx="8">
                  <c:v>0.10244547257105086</c:v>
                </c:pt>
                <c:pt idx="9">
                  <c:v>0.41827411167512696</c:v>
                </c:pt>
                <c:pt idx="10">
                  <c:v>0.23913043478260865</c:v>
                </c:pt>
                <c:pt idx="11">
                  <c:v>4.8338368580060465E-2</c:v>
                </c:pt>
                <c:pt idx="12">
                  <c:v>0.2526246050351646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D9-419A-B18B-CCF50FC3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B-48CD-B1EF-21B4BD23A3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7B-48CD-B1EF-21B4BD23A3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7B-48CD-B1EF-21B4BD23A3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7B-48CD-B1EF-21B4BD23A3F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C7B-48CD-B1EF-21B4BD23A3F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7B-48CD-B1EF-21B4BD23A3F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7B-48CD-B1EF-21B4BD23A3F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7B-48CD-B1EF-21B4BD23A3F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7B-48CD-B1EF-21B4BD23A3F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7B-48CD-B1EF-21B4BD23A3F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7B-48CD-B1EF-21B4BD23A3F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B-48CD-B1EF-21B4BD23A3F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B-48CD-B1EF-21B4BD23A3F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B-48CD-B1EF-21B4BD23A3F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7B-48CD-B1EF-21B4BD23A3F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7B-48CD-B1EF-21B4BD23A3F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B-48CD-B1EF-21B4BD23A3F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7B-48CD-B1EF-21B4BD23A3F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7B-48CD-B1EF-21B4BD23A3F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C7B-48CD-B1EF-21B4BD23A3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B-48CD-B1EF-21B4BD23A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9-42B7-8A42-DB6ACD8A1C0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9-42B7-8A42-DB6ACD8A1C0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9-42B7-8A42-DB6ACD8A1C0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9-42B7-8A42-DB6ACD8A1C0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9-42B7-8A42-DB6ACD8A1C0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9-42B7-8A42-DB6ACD8A1C0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9-42B7-8A42-DB6ACD8A1C0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9-42B7-8A42-DB6ACD8A1C0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9-42B7-8A42-DB6ACD8A1C0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9-42B7-8A42-DB6ACD8A1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E39-42B7-8A42-DB6ACD8A1C0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9-42B7-8A42-DB6ACD8A1C0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9-42B7-8A42-DB6ACD8A1C0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9-42B7-8A42-DB6ACD8A1C0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9-42B7-8A42-DB6ACD8A1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E39-42B7-8A42-DB6ACD8A1C0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E39-42B7-8A42-DB6ACD8A1C0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39-42B7-8A42-DB6ACD8A1C0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39-42B7-8A42-DB6ACD8A1C0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39-42B7-8A42-DB6ACD8A1C0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39-42B7-8A42-DB6ACD8A1C0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39-42B7-8A42-DB6ACD8A1C0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39-42B7-8A42-DB6ACD8A1C0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39-42B7-8A42-DB6ACD8A1C0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39-42B7-8A42-DB6ACD8A1C0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39-42B7-8A42-DB6ACD8A1C0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39-42B7-8A42-DB6ACD8A1C0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39-42B7-8A42-DB6ACD8A1C0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39-42B7-8A42-DB6ACD8A1C0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39-42B7-8A42-DB6ACD8A1C0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39-42B7-8A42-DB6ACD8A1C0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39-42B7-8A42-DB6ACD8A1C0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39-42B7-8A42-DB6ACD8A1C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E39-42B7-8A42-DB6ACD8A1C0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39-42B7-8A42-DB6ACD8A1C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E39-42B7-8A42-DB6ACD8A1C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E39-42B7-8A42-DB6ACD8A1C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E39-42B7-8A42-DB6ACD8A1C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E39-42B7-8A42-DB6ACD8A1C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E39-42B7-8A42-DB6ACD8A1C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E39-42B7-8A42-DB6ACD8A1C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E39-42B7-8A42-DB6ACD8A1C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E39-42B7-8A42-DB6ACD8A1C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E39-42B7-8A42-DB6ACD8A1C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E39-42B7-8A42-DB6ACD8A1C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E39-42B7-8A42-DB6ACD8A1C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E39-42B7-8A42-DB6ACD8A1C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E39-42B7-8A42-DB6ACD8A1C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E39-42B7-8A42-DB6ACD8A1C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E39-42B7-8A42-DB6ACD8A1C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39-42B7-8A42-DB6ACD8A1C0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39-42B7-8A42-DB6ACD8A1C0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39-42B7-8A42-DB6ACD8A1C0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39-42B7-8A42-DB6ACD8A1C0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39-42B7-8A42-DB6ACD8A1C0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39-42B7-8A42-DB6ACD8A1C0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39-42B7-8A42-DB6ACD8A1C0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E39-42B7-8A42-DB6ACD8A1C0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E39-42B7-8A42-DB6ACD8A1C0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39-42B7-8A42-DB6ACD8A1C0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E39-42B7-8A42-DB6ACD8A1C0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E39-42B7-8A42-DB6ACD8A1C0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E39-42B7-8A42-DB6ACD8A1C0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E39-42B7-8A42-DB6ACD8A1C0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E39-42B7-8A42-DB6ACD8A1C0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39-42B7-8A42-DB6ACD8A1C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E39-42B7-8A42-DB6ACD8A1C0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E39-42B7-8A42-DB6ACD8A1C0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E39-42B7-8A42-DB6ACD8A1C0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E39-42B7-8A42-DB6ACD8A1C0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E39-42B7-8A42-DB6ACD8A1C0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E39-42B7-8A42-DB6ACD8A1C0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E39-42B7-8A42-DB6ACD8A1C0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E39-42B7-8A42-DB6ACD8A1C0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E39-42B7-8A42-DB6ACD8A1C0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E39-42B7-8A42-DB6ACD8A1C0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E39-42B7-8A42-DB6ACD8A1C0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E39-42B7-8A42-DB6ACD8A1C0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E39-42B7-8A42-DB6ACD8A1C0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E39-42B7-8A42-DB6ACD8A1C0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E39-42B7-8A42-DB6ACD8A1C0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E39-42B7-8A42-DB6ACD8A1C0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E39-42B7-8A42-DB6ACD8A1C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E39-42B7-8A42-DB6ACD8A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6-420D-9DDB-AA8600B8749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6-420D-9DDB-AA8600B8749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6-420D-9DDB-AA8600B8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6-420D-9DDB-AA8600B8749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6-420D-9DDB-AA8600B8749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B6-420D-9DDB-AA8600B8749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B6-420D-9DDB-AA8600B8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C-4A6E-95BA-F4B8BB1DF7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4C-4A6E-95BA-F4B8BB1DF7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4C-4A6E-95BA-F4B8BB1DF7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4C-4A6E-95BA-F4B8BB1DF7E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4C-4A6E-95BA-F4B8BB1DF7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A4C-4A6E-95BA-F4B8BB1DF7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4C-4A6E-95BA-F4B8BB1DF7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4C-4A6E-95BA-F4B8BB1DF7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4C-4A6E-95BA-F4B8BB1DF7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4C-4A6E-95BA-F4B8BB1DF7E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C-4A6E-95BA-F4B8BB1DF7E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C-4A6E-95BA-F4B8BB1DF7E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C-4A6E-95BA-F4B8BB1DF7E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4C-4A6E-95BA-F4B8BB1DF7E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C-4A6E-95BA-F4B8BB1DF7E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C-4A6E-95BA-F4B8BB1DF7E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C-4A6E-95BA-F4B8BB1DF7E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4C-4A6E-95BA-F4B8BB1DF7E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4C-4A6E-95BA-F4B8BB1DF7E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A4C-4A6E-95BA-F4B8BB1DF7E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A4C-4A6E-95BA-F4B8BB1DF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F-46F7-AAE2-8F679E638A2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F-46F7-AAE2-8F679E638A2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F-46F7-AAE2-8F679E638A2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F-46F7-AAE2-8F679E638A2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F-46F7-AAE2-8F679E638A2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F-46F7-AAE2-8F679E638A2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F-46F7-AAE2-8F679E638A2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F-46F7-AAE2-8F679E638A2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F-46F7-AAE2-8F679E638A2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F-46F7-AAE2-8F679E638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7FF-46F7-AAE2-8F679E638A2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F-46F7-AAE2-8F679E638A2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F-46F7-AAE2-8F679E638A2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F-46F7-AAE2-8F679E638A2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F-46F7-AAE2-8F679E638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7FF-46F7-AAE2-8F679E638A2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7FF-46F7-AAE2-8F679E638A2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FF-46F7-AAE2-8F679E638A2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FF-46F7-AAE2-8F679E638A2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F-46F7-AAE2-8F679E638A2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FF-46F7-AAE2-8F679E638A2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F-46F7-AAE2-8F679E638A2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FF-46F7-AAE2-8F679E638A2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FF-46F7-AAE2-8F679E638A2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FF-46F7-AAE2-8F679E638A2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FF-46F7-AAE2-8F679E638A2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FF-46F7-AAE2-8F679E638A2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F-46F7-AAE2-8F679E638A2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FF-46F7-AAE2-8F679E638A2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FF-46F7-AAE2-8F679E638A2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FF-46F7-AAE2-8F679E638A2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FF-46F7-AAE2-8F679E638A2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FF-46F7-AAE2-8F679E638A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7FF-46F7-AAE2-8F679E638A2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FF-46F7-AAE2-8F679E638A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7FF-46F7-AAE2-8F679E638A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7FF-46F7-AAE2-8F679E638A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7FF-46F7-AAE2-8F679E638A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7FF-46F7-AAE2-8F679E638A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7FF-46F7-AAE2-8F679E638A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7FF-46F7-AAE2-8F679E638A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7FF-46F7-AAE2-8F679E638A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7FF-46F7-AAE2-8F679E638A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7FF-46F7-AAE2-8F679E638A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7FF-46F7-AAE2-8F679E638A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7FF-46F7-AAE2-8F679E638A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7FF-46F7-AAE2-8F679E638A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7FF-46F7-AAE2-8F679E638A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7FF-46F7-AAE2-8F679E638A2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7FF-46F7-AAE2-8F679E638A2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FF-46F7-AAE2-8F679E638A2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FF-46F7-AAE2-8F679E638A2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FF-46F7-AAE2-8F679E638A2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FF-46F7-AAE2-8F679E638A2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FF-46F7-AAE2-8F679E638A2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FF-46F7-AAE2-8F679E638A2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FF-46F7-AAE2-8F679E638A2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FF-46F7-AAE2-8F679E638A2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7FF-46F7-AAE2-8F679E638A2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7FF-46F7-AAE2-8F679E638A2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FF-46F7-AAE2-8F679E638A2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7FF-46F7-AAE2-8F679E638A2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FF-46F7-AAE2-8F679E638A2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7FF-46F7-AAE2-8F679E638A2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FF-46F7-AAE2-8F679E638A2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7FF-46F7-AAE2-8F679E638A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7FF-46F7-AAE2-8F679E638A2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7FF-46F7-AAE2-8F679E638A2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7FF-46F7-AAE2-8F679E638A2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7FF-46F7-AAE2-8F679E638A2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7FF-46F7-AAE2-8F679E638A2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7FF-46F7-AAE2-8F679E638A2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7FF-46F7-AAE2-8F679E638A2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7FF-46F7-AAE2-8F679E638A2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7FF-46F7-AAE2-8F679E638A2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7FF-46F7-AAE2-8F679E638A2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7FF-46F7-AAE2-8F679E638A2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7FF-46F7-AAE2-8F679E638A2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7FF-46F7-AAE2-8F679E638A2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7FF-46F7-AAE2-8F679E638A2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7FF-46F7-AAE2-8F679E638A2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7FF-46F7-AAE2-8F679E638A2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7FF-46F7-AAE2-8F679E638A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7FF-46F7-AAE2-8F679E63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0-4C95-BB4B-5354ECC12B9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0-4C95-BB4B-5354ECC12B9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0-4C95-BB4B-5354ECC1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0-4C95-BB4B-5354ECC12B9C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60-4C95-BB4B-5354ECC12B9C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60-4C95-BB4B-5354ECC12B9C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60-4C95-BB4B-5354ECC1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1-48FF-95C2-74758B64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1-48FF-95C2-74758B64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D-4019-BE64-314D69BC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D-4019-BE64-314D69BC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C-4E02-9AF6-44103F9A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E02-9AF6-44103F9A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6-4246-AB52-F55A4E4580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6-4246-AB52-F55A4E45809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86-4246-AB52-F55A4E45809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6-4246-AB52-F55A4E45809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86-4246-AB52-F55A4E4580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6-4246-AB52-F55A4E45809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86-4246-AB52-F55A4E4580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86-4246-AB52-F55A4E4580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86-4246-AB52-F55A4E458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86-4246-AB52-F55A4E4580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6-4246-AB52-F55A4E4580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6-4246-AB52-F55A4E4580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6-4246-AB52-F55A4E4580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6-4246-AB52-F55A4E4580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6-4246-AB52-F55A4E4580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6-4246-AB52-F55A4E4580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6-4246-AB52-F55A4E4580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6-4246-AB52-F55A4E4580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6-4246-AB52-F55A4E4580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6-4246-AB52-F55A4E4580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6-4246-AB52-F55A4E4580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6-4246-AB52-F55A4E45809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-0.45141065830721006</c:v>
                </c:pt>
                <c:pt idx="10">
                  <c:v>-2.9748283752860427E-2</c:v>
                </c:pt>
                <c:pt idx="11">
                  <c:v>-4.789272030651337E-2</c:v>
                </c:pt>
                <c:pt idx="12">
                  <c:v>1.3296903460837894E-2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86-4246-AB52-F55A4E45809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0.28676470588235303</c:v>
                </c:pt>
                <c:pt idx="10">
                  <c:v>0.32499999999999996</c:v>
                </c:pt>
                <c:pt idx="11">
                  <c:v>0.15046296296296302</c:v>
                </c:pt>
                <c:pt idx="12">
                  <c:v>0.31668639053254433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86-4246-AB52-F55A4E458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6.png"/><Relationship Id="rId5" Type="http://schemas.openxmlformats.org/officeDocument/2006/relationships/chart" Target="../charts/chart70.xml"/><Relationship Id="rId4" Type="http://schemas.openxmlformats.org/officeDocument/2006/relationships/image" Target="../media/image5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7.xml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10" Type="http://schemas.openxmlformats.org/officeDocument/2006/relationships/chart" Target="../charts/chart51.xml"/><Relationship Id="rId4" Type="http://schemas.openxmlformats.org/officeDocument/2006/relationships/image" Target="../media/image2.png"/><Relationship Id="rId9" Type="http://schemas.openxmlformats.org/officeDocument/2006/relationships/chart" Target="../charts/chart50.xml"/><Relationship Id="rId14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3.png"/><Relationship Id="rId7" Type="http://schemas.openxmlformats.org/officeDocument/2006/relationships/chart" Target="../charts/chart6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5.xml"/><Relationship Id="rId7" Type="http://schemas.openxmlformats.org/officeDocument/2006/relationships/chart" Target="../charts/chart66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174313-F450-4824-A719-4DE97EAE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845A64-9087-406A-A763-ED792488C1E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3CC001-53A1-0CFB-F8E3-5A8CEC5221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3AF12E-53D1-5F59-BD32-4382C4EFBD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A601B-40DB-46FA-9406-16DECB5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FAED61-C862-4550-899D-C227D875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F2DD0AE-8F80-48F7-AF53-58FC2B5CD07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006567-A169-B7B3-EF43-42D1532CB0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634DD9-BD34-474B-FC26-B71E4B5315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931E1A-6782-4F7C-8606-0376B4950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796266-633C-4ADF-93E2-DD6CBD95B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CF2228-F36E-4186-8EC5-6206DB56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24CCB52-79D5-4F24-B94A-1FFF3F5B4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D73F2CE-A1CB-47B4-9EAF-E6A5DE31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-11,4%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18.376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18.376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FB90D49-6EF0-496E-9DFC-1AE274AEF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F34FC6-5D90-4A12-8738-032310CD0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BE8CD65-F71B-41BF-8A82-A42107C1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C436FA-E361-4626-9812-F8873617A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21,463 viajeros 
cuota: 73.5%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7,725 viajeros
cuota: 26.5%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7D98699-765A-4F43-805E-B5E890A15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CE2D6E-6F7E-47E0-A098-9972AA02A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BEA9F85-CC39-4B9B-834C-1E793A38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BC3ECA-631C-4EFD-8FDE-AF7048C4E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8,441 viajeros 
cuota: 78.1%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2,371 viajeros
cuota: 21.9%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845989D-2BF0-421B-B25D-BA5DE57F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4C55B-1D9A-478F-9CEA-E81C0122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8C69C0-F3E4-4C7F-9E1B-0292D081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68A42A-2BBC-4BE0-B07F-53C5B0F2D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13,022 viajeros 
cuota: 70.9%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5,354 viajeros
cuota: 29.1%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6B5C446-7C1D-4AAB-99A5-F42A5640A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A38875-0924-4E68-81F1-50372760A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0ED08F1-E65C-4616-8614-CEC7A6BBB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F9806A-E027-4CF5-A2EF-2B0A9E96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5C0B5A-30BB-43C8-B34D-0BAEC6C7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CBC33E6-4CB2-4BE5-AEA8-A4B49957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C2BE1F-ABAD-4388-BBB8-2B41754D0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4675969-A3D6-4DD0-BF96-FB0D90AF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E74857-DA6D-4DBC-A332-CFD73372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4759BD-0D73-4E66-B6E7-F3F6F0E0D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C029012-199F-4485-B2D3-BA48744A6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AED028-E0B6-44C8-85BF-2B327A317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86954CE-EEA1-4BAF-972C-37C39C074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412B92-702E-426E-BEA9-73B332DA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45B4EC-BA64-43C2-844D-D8C13169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C72416-1434-406F-80BF-C5B2F69C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66494A-B43F-4529-BD5F-5D1ED1DC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A9B95D-2645-4F49-83AD-739AEC8B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673D0B-ACBD-4BE0-A95D-C828C7C7C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DA1FCB-2B9F-4524-A2ED-748974A2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2B355E-F7DA-4789-A2AE-35901681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A1F732-4F59-47AA-B865-DDEC1386B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1D86AF-82C4-420A-99D4-ABE07C0AC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BDF9DE-94CA-40EF-90AC-039EA0ED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94E0B0-B004-4881-B309-80CCA285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01BE58-516D-443A-A9FD-7B3A53B8E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3AE29-ABEF-4C22-9168-6FCA6B03D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C79FC7-B659-4E55-898A-1CA2FF66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43FAAF-0CA8-4842-86C9-FFF765D5F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97570B-B93D-4FBB-89F4-6DD58F1C7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D045CE-D32F-46F9-9ADA-3047D4F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21B560-89E7-4BBB-BC72-7163003AB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E9EF70-607E-43E6-AA22-8C91D8AD8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9A5D1D3-1801-4ED5-B4E3-560FBA817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4D1AE0-D962-4A5A-BB78-A7F7557DA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026B4B-17D8-475E-8E2B-CA383A3B1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97811E-C5D2-4553-826B-13A2D032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5ACAA8-8E25-4445-882E-2BB5FC338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2272812-65C6-4D22-B24A-588465508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51574-7DF3-4613-BB91-8071CB615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5C576-CE05-4954-ACDF-7A39D1B9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73B1C9-A425-40E3-9E5D-2E1861A8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0798FF-0E7C-4102-8243-EDF39DB5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0D0588-6141-474E-9EF2-34CD0D951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6377BB-CA44-49D7-B05E-81ACF51F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95BE3E-BC6A-4593-979C-DAEC36A6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08C8C2-F120-4301-A742-CB2591D6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079A99-6A4E-47AC-B3A3-77C8AD6AC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3EF58F-EBA5-429D-8C54-8CDB8102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C164C8-47A7-4911-9A63-CCCB37452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1AF6D4-9E3C-4BCE-96A9-BD18807DF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05215F-A211-46E4-834C-CEE2E5E91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CC56D5-8E74-4D21-A42D-2A9F596D6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4327D6-4BF4-4260-B088-B36063E7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3B387F-599B-4967-A8D0-07A7560E6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09DB8F-E89B-490E-9BEE-CA59FC9653F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AD8830-8A55-D073-5EC2-D34BEF3BF4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B2823E-FE2E-AD3E-BF35-063262CD2C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04EE1E-C0A6-47DB-BE44-DE6A9569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5F7B5C-4C98-4CBF-99A8-4B2FE3D9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6B5E2BC-E075-4794-AD61-5E76BC9D8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C7B57-9093-49D6-9B05-EF4BCF88F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FB5C7F-5C5A-4305-B109-CC98B40F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FB405-BA37-4E28-9565-F3AC80553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8E571F-229C-42B6-ACD6-0E52CF409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11CB48-9F4A-460E-8EA0-0BD473DD249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4B6C86-4192-BC9E-9567-EE94BEAA67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7C2B7E5-26C9-3A9F-18DD-FA69669057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47F673-9C28-4D35-8B40-2C7989D23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C14B88-4D4D-4A71-AF4F-E06A42A3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7583BE8-5101-4DC0-823D-08C9B7593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6F1F1-15A8-4C40-A5BC-8A5364B89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CF0BBF-464D-42BD-9E68-BC65D8D7A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6193FC6-9BE3-43D2-9308-D62DCC6DD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026F53-0B68-49CF-B708-0D72A7C82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883F5-31CF-47FA-ABA1-D0D95FC2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7A88C3-187B-43CA-8564-AEA68383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99688D9-41CD-468E-992F-15EF3BF2031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70129F-0498-2641-B576-6223681E32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C1D200-CE3E-4A76-BF31-1399D8C969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355AC6-6156-4FC8-B477-3AD4E841E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6D8FEB-0A7D-4946-9AB8-6190A1ADB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C4E838-73C0-4330-BBED-E2E4587B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097095-DA87-4102-8708-370F5E9A0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C6EE95-CBE4-4FA2-ADA4-F098F5C4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E72C8F-DF03-4D9A-9833-375BBD5C4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B57277-F881-4D37-B4E1-F11987E23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2551AB-6A71-463F-8F3C-54B3E7101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C2EB55-7201-41BF-BE7E-3F5A19662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E261A81-7700-4AE1-A2BC-7DFF5853A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1BB2BBD-3124-4D29-8971-967E38C32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6B805A6-6CA9-4198-994A-FCC8802E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9367588-9505-495D-9D4F-19B847195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1C807B7-0534-4B35-898D-C1729EB14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B24778-AD13-47F9-873B-EE041781F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CAE8E4-4405-42F4-875F-8B2B452C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8A903-51B0-4983-A82F-D2C4599D2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6D8F0E-6AE9-42AC-9371-09FBE8CFB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F0AEBB-DCF8-434B-910C-DAFFB1FCA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C518F2-460F-49C0-994F-6B895E30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ADE5B0-EF18-4E93-90E3-6757F0F28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E1624F-A769-45D8-A83F-BFB21A63B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4CB81F-C5FE-40BC-95B5-DCEE47455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29EE84-2B93-47D1-9477-50E178016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2EDD0A4-394B-4FD4-81F2-424639928DC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D56144-C731-1880-654A-3C2B0AAED9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8DA550A-DC2A-E858-E843-79F8151097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803BDC-2D4B-42AD-8E86-B981B7BF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1E85A8-D051-4E1E-9796-C70711DD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419E3-099E-4439-BDBB-1D1950DB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A44CB7-B747-423C-B538-4BA3C5A6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8163DE-2587-447E-901F-40D3978D7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E33238-E134-4FD6-9869-428B1CB7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B2AED8F-CA4B-4633-B90D-FACBD39D5BE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B068D1-FB82-4EA9-BCE2-543F2E4217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C91618-0E05-AD0E-823B-BF65FD2015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777BDE-B87E-41A1-BA8F-2CBD25FAD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14CB9D-4479-45BA-9E7D-571F430F5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3C62F1-851D-40EB-9FCE-13F2567EC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70AE41-4464-4E2A-A835-E67F88EAF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51B8CB-78DF-4DA3-A73F-6F122AC6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6040C0-143D-40A4-98A2-A50C508E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9A7C46F-55CC-4443-8F1B-A6A308E1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BCAF1B4-79E5-4768-9C5B-DE817AC65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AABE2D4-4C79-462C-B2A9-130157DF1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97676E4-75D5-4276-943C-BB2498605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82A7B71-353F-4C4E-A1EB-B8035AD2C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AC4DCA1-B95D-4ABB-BE7A-51209D070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F438D4D-B58A-4028-ACBF-DB274971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76F3781-4D7A-4FA3-91B2-4D8DC59C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BD96942-CB6A-4881-8C03-904C45A3A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5A152B-8D64-478C-8401-C5706EA2D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341E98-6156-44D1-BFDF-A04D542A1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46A62C-32F8-49D1-BE21-EFF622CB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7AA5A7-C764-41CE-87B7-0D3F4A56A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D2ECCC-4ECD-4016-9D8B-125F949F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E402A14-5EB4-45F4-B254-46A9028D0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1F44BC-2EEE-4848-9EE4-9D8C60E67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700866A-3D7C-4F74-A57E-01F1631EE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F182992-7F4E-43BD-A82B-4A1FCC9AD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6875A11-C9A3-4504-B40C-6751E8751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7E06AE1-1FB9-49CA-B73E-60B692DE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E06AA7A-E171-4A8D-948B-921BE5C73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3DCBE4-6420-447F-A767-677A631FB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90DF052-4210-4D50-BBD6-0598D6573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FBC2A3-B00C-497F-903B-1C8C5094F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DE6A3D-26BA-4A4E-81D2-CA69BFDED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2F5F3F-4A24-4E92-ABBE-A1B8564C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50D3B0-8B1E-48AC-910B-24567AFF9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7E28AB-8A94-4D7C-8120-FE1112045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588F97-07E5-4F17-B7E2-EDF727D5F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4B5C0-9B59-448B-8674-B185DCE2B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04BCD74-6D3D-4E73-82E1-42B77898E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FDC867-4A0B-46AE-AF01-AA0C3D961F8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5511B00-C2DD-B7BB-1E73-593A6612B4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C3793D-1ECE-CF84-9F83-EA3E9D1EF9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B7CF0D-9693-49FE-B6AC-3A50449B6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2B65EE7-388F-44EF-BD4D-21DC38896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910B203-4765-4E4C-9829-F54DAE034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EA9710-D815-4852-90C6-24CC686C2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6AED71-D054-47A1-AB28-0FDA7368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C6E726-E7EB-4752-B8C5-D3F0DD832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BE5723-B1F3-4666-8994-6EFAFC13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Santiago%20del%20Teide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Santiago%20del%20Teide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19740</v>
          </cell>
          <cell r="I9">
            <v>15598</v>
          </cell>
          <cell r="K9">
            <v>22490</v>
          </cell>
          <cell r="M9">
            <v>22650</v>
          </cell>
          <cell r="N9">
            <v>7.1142730102267127E-3</v>
          </cell>
          <cell r="O9">
            <v>0.14741641337386024</v>
          </cell>
        </row>
        <row r="10">
          <cell r="A10" t="str">
            <v>feb</v>
          </cell>
          <cell r="B10" t="str">
            <v>Febrero</v>
          </cell>
          <cell r="C10">
            <v>19223</v>
          </cell>
          <cell r="I10">
            <v>21666</v>
          </cell>
          <cell r="K10">
            <v>23086</v>
          </cell>
          <cell r="M10">
            <v>23921</v>
          </cell>
          <cell r="N10">
            <v>3.6169106817985019E-2</v>
          </cell>
          <cell r="O10">
            <v>0.24439473547313106</v>
          </cell>
        </row>
        <row r="11">
          <cell r="A11" t="str">
            <v>mar</v>
          </cell>
          <cell r="B11" t="str">
            <v>Marzo</v>
          </cell>
          <cell r="C11">
            <v>21973</v>
          </cell>
          <cell r="I11">
            <v>22231</v>
          </cell>
          <cell r="K11">
            <v>21689</v>
          </cell>
          <cell r="M11">
            <v>27356</v>
          </cell>
          <cell r="N11">
            <v>0.26128452210798092</v>
          </cell>
          <cell r="O11">
            <v>0.24498247849633636</v>
          </cell>
        </row>
        <row r="12">
          <cell r="A12" t="str">
            <v>abr</v>
          </cell>
          <cell r="B12" t="str">
            <v>Abril</v>
          </cell>
          <cell r="C12">
            <v>20119</v>
          </cell>
          <cell r="I12">
            <v>23894</v>
          </cell>
          <cell r="K12">
            <v>23484</v>
          </cell>
          <cell r="M12">
            <v>22205</v>
          </cell>
          <cell r="N12">
            <v>-5.4462612842786529E-2</v>
          </cell>
          <cell r="O12">
            <v>0.10368308564043938</v>
          </cell>
        </row>
        <row r="13">
          <cell r="A13" t="str">
            <v>may</v>
          </cell>
          <cell r="B13" t="str">
            <v>Mayo</v>
          </cell>
          <cell r="C13">
            <v>14799</v>
          </cell>
          <cell r="I13">
            <v>20251</v>
          </cell>
          <cell r="K13">
            <v>21547</v>
          </cell>
          <cell r="M13">
            <v>23449</v>
          </cell>
          <cell r="N13">
            <v>8.8272149255116616E-2</v>
          </cell>
          <cell r="O13">
            <v>0.58449895263193463</v>
          </cell>
        </row>
        <row r="14">
          <cell r="A14" t="str">
            <v>jun</v>
          </cell>
          <cell r="B14" t="str">
            <v>Junio</v>
          </cell>
          <cell r="C14">
            <v>19316</v>
          </cell>
          <cell r="I14">
            <v>18886</v>
          </cell>
          <cell r="K14">
            <v>21065</v>
          </cell>
          <cell r="M14">
            <v>22841</v>
          </cell>
          <cell r="N14">
            <v>8.4310467600284822E-2</v>
          </cell>
          <cell r="O14">
            <v>0.18249119900600541</v>
          </cell>
        </row>
        <row r="15">
          <cell r="A15" t="str">
            <v>jul</v>
          </cell>
          <cell r="B15" t="str">
            <v>Julio</v>
          </cell>
          <cell r="C15">
            <v>24858</v>
          </cell>
          <cell r="I15">
            <v>23111</v>
          </cell>
          <cell r="K15">
            <v>24276</v>
          </cell>
          <cell r="M15">
            <v>24893</v>
          </cell>
          <cell r="N15">
            <v>2.5416048772450184E-2</v>
          </cell>
          <cell r="O15">
            <v>1.4079974253762284E-3</v>
          </cell>
        </row>
        <row r="16">
          <cell r="A16" t="str">
            <v>ago</v>
          </cell>
          <cell r="B16" t="str">
            <v>Agosto</v>
          </cell>
          <cell r="C16">
            <v>24709</v>
          </cell>
          <cell r="I16">
            <v>24659</v>
          </cell>
          <cell r="K16">
            <v>25495</v>
          </cell>
          <cell r="M16">
            <v>25319</v>
          </cell>
          <cell r="N16">
            <v>-6.9033143753677306E-3</v>
          </cell>
          <cell r="O16">
            <v>2.4687360880650822E-2</v>
          </cell>
        </row>
        <row r="17">
          <cell r="A17" t="str">
            <v>sep</v>
          </cell>
          <cell r="B17" t="str">
            <v>Septiembre</v>
          </cell>
          <cell r="C17">
            <v>22149</v>
          </cell>
          <cell r="I17">
            <v>20130</v>
          </cell>
          <cell r="K17">
            <v>22106</v>
          </cell>
          <cell r="M17">
            <v>21182</v>
          </cell>
          <cell r="N17">
            <v>-4.1798606713109532E-2</v>
          </cell>
          <cell r="O17">
            <v>-4.3658855930290286E-2</v>
          </cell>
        </row>
        <row r="18">
          <cell r="A18" t="str">
            <v>oct</v>
          </cell>
          <cell r="B18" t="str">
            <v>Octubre</v>
          </cell>
          <cell r="C18">
            <v>22803</v>
          </cell>
          <cell r="I18">
            <v>22327</v>
          </cell>
          <cell r="K18">
            <v>25007</v>
          </cell>
          <cell r="M18">
            <v>27341</v>
          </cell>
          <cell r="N18">
            <v>9.3333866517375075E-2</v>
          </cell>
          <cell r="O18">
            <v>0.19900890233741175</v>
          </cell>
        </row>
        <row r="19">
          <cell r="A19" t="str">
            <v>nov</v>
          </cell>
          <cell r="B19" t="str">
            <v>Noviembre</v>
          </cell>
          <cell r="C19">
            <v>19561</v>
          </cell>
          <cell r="I19">
            <v>21079</v>
          </cell>
          <cell r="K19">
            <v>24207</v>
          </cell>
          <cell r="M19">
            <v>23363</v>
          </cell>
          <cell r="N19">
            <v>-3.4865947866319691E-2</v>
          </cell>
          <cell r="O19">
            <v>0.19436634118910079</v>
          </cell>
        </row>
        <row r="20">
          <cell r="A20" t="str">
            <v>dic</v>
          </cell>
          <cell r="B20" t="str">
            <v>Diciembre</v>
          </cell>
          <cell r="C20">
            <v>20974</v>
          </cell>
          <cell r="I20">
            <v>23285</v>
          </cell>
          <cell r="K20">
            <v>24142</v>
          </cell>
        </row>
        <row r="21">
          <cell r="A21" t="str">
            <v>Total</v>
          </cell>
          <cell r="C21">
            <v>250224</v>
          </cell>
          <cell r="I21">
            <v>257117</v>
          </cell>
          <cell r="K21">
            <v>278594</v>
          </cell>
          <cell r="M21">
            <v>264520</v>
          </cell>
          <cell r="N21">
            <v>3.956738402527793E-2</v>
          </cell>
          <cell r="O21">
            <v>0.15384950926935659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1628</v>
          </cell>
          <cell r="I31">
            <v>744</v>
          </cell>
          <cell r="K31">
            <v>1649</v>
          </cell>
          <cell r="M31">
            <v>1032</v>
          </cell>
          <cell r="N31">
            <v>-0.37416616130988478</v>
          </cell>
          <cell r="O31">
            <v>-0.36609336609336607</v>
          </cell>
        </row>
        <row r="32">
          <cell r="B32" t="str">
            <v>Febrero</v>
          </cell>
          <cell r="C32">
            <v>1556</v>
          </cell>
          <cell r="I32">
            <v>1386</v>
          </cell>
          <cell r="K32">
            <v>1146</v>
          </cell>
          <cell r="M32">
            <v>1343</v>
          </cell>
          <cell r="N32">
            <v>0.17190226876090753</v>
          </cell>
          <cell r="O32">
            <v>-0.13688946015424164</v>
          </cell>
        </row>
        <row r="33">
          <cell r="B33" t="str">
            <v>Marzo</v>
          </cell>
          <cell r="C33">
            <v>4005</v>
          </cell>
          <cell r="I33">
            <v>1477</v>
          </cell>
          <cell r="K33">
            <v>1783</v>
          </cell>
          <cell r="M33">
            <v>2340</v>
          </cell>
          <cell r="N33">
            <v>0.31239484015703867</v>
          </cell>
          <cell r="O33">
            <v>-0.4157303370786517</v>
          </cell>
        </row>
        <row r="34">
          <cell r="B34" t="str">
            <v>Abril</v>
          </cell>
          <cell r="C34">
            <v>4972</v>
          </cell>
          <cell r="I34">
            <v>3054</v>
          </cell>
          <cell r="K34">
            <v>3984</v>
          </cell>
          <cell r="M34">
            <v>1383</v>
          </cell>
          <cell r="N34">
            <v>-0.65286144578313254</v>
          </cell>
          <cell r="O34">
            <v>-0.72184231697506029</v>
          </cell>
        </row>
        <row r="35">
          <cell r="B35" t="str">
            <v>Mayo</v>
          </cell>
          <cell r="C35">
            <v>3331</v>
          </cell>
          <cell r="I35">
            <v>2857</v>
          </cell>
          <cell r="K35">
            <v>2472</v>
          </cell>
          <cell r="M35">
            <v>2206</v>
          </cell>
          <cell r="N35">
            <v>-0.10760517799352753</v>
          </cell>
          <cell r="O35">
            <v>-0.33773641549084354</v>
          </cell>
        </row>
        <row r="36">
          <cell r="B36" t="str">
            <v>Junio</v>
          </cell>
          <cell r="C36">
            <v>2375</v>
          </cell>
          <cell r="I36">
            <v>1981</v>
          </cell>
          <cell r="K36">
            <v>3499</v>
          </cell>
          <cell r="M36">
            <v>2734</v>
          </cell>
          <cell r="N36">
            <v>-0.21863389539868539</v>
          </cell>
          <cell r="O36">
            <v>0.15115789473684216</v>
          </cell>
        </row>
        <row r="37">
          <cell r="B37" t="str">
            <v>Julio</v>
          </cell>
          <cell r="C37">
            <v>6726</v>
          </cell>
          <cell r="I37">
            <v>4035</v>
          </cell>
          <cell r="K37">
            <v>4301</v>
          </cell>
          <cell r="M37">
            <v>4112</v>
          </cell>
          <cell r="N37">
            <v>-4.3943269007207575E-2</v>
          </cell>
          <cell r="O37">
            <v>-0.3886410942610764</v>
          </cell>
        </row>
        <row r="38">
          <cell r="B38" t="str">
            <v>Agosto</v>
          </cell>
          <cell r="C38">
            <v>7145</v>
          </cell>
          <cell r="I38">
            <v>5520</v>
          </cell>
          <cell r="K38">
            <v>4258</v>
          </cell>
          <cell r="M38">
            <v>5008</v>
          </cell>
          <cell r="N38">
            <v>0.17613903240958195</v>
          </cell>
          <cell r="O38">
            <v>-0.29909027291812451</v>
          </cell>
        </row>
        <row r="39">
          <cell r="B39" t="str">
            <v>Septiembre</v>
          </cell>
          <cell r="C39">
            <v>5836</v>
          </cell>
          <cell r="I39">
            <v>3446</v>
          </cell>
          <cell r="K39">
            <v>3382</v>
          </cell>
          <cell r="M39">
            <v>2838</v>
          </cell>
          <cell r="N39">
            <v>-0.16085156712004733</v>
          </cell>
          <cell r="O39">
            <v>-0.51370801919122688</v>
          </cell>
        </row>
        <row r="40">
          <cell r="B40" t="str">
            <v>Octubre</v>
          </cell>
          <cell r="C40">
            <v>3858</v>
          </cell>
          <cell r="I40">
            <v>1651</v>
          </cell>
          <cell r="K40">
            <v>2377</v>
          </cell>
          <cell r="M40">
            <v>3489</v>
          </cell>
          <cell r="N40">
            <v>0.46781657551535538</v>
          </cell>
          <cell r="O40">
            <v>-9.5645412130637597E-2</v>
          </cell>
        </row>
        <row r="41">
          <cell r="B41" t="str">
            <v>Noviembre</v>
          </cell>
          <cell r="C41">
            <v>1929</v>
          </cell>
          <cell r="I41">
            <v>1088</v>
          </cell>
          <cell r="K41">
            <v>1284</v>
          </cell>
          <cell r="M41">
            <v>1304</v>
          </cell>
          <cell r="N41">
            <v>1.5576323987538832E-2</v>
          </cell>
          <cell r="O41">
            <v>-0.32400207361327116</v>
          </cell>
        </row>
        <row r="42">
          <cell r="B42" t="str">
            <v>Diciembre</v>
          </cell>
          <cell r="C42">
            <v>2216</v>
          </cell>
          <cell r="I42">
            <v>1822</v>
          </cell>
          <cell r="K42">
            <v>1883</v>
          </cell>
        </row>
        <row r="43">
          <cell r="C43">
            <v>45577</v>
          </cell>
          <cell r="I43">
            <v>29061</v>
          </cell>
          <cell r="K43">
            <v>32018</v>
          </cell>
          <cell r="M43">
            <v>27789</v>
          </cell>
          <cell r="N43">
            <v>-7.7849676455948202E-2</v>
          </cell>
          <cell r="O43">
            <v>-0.35912455893544892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913</v>
          </cell>
          <cell r="I53">
            <v>515</v>
          </cell>
          <cell r="K53">
            <v>722</v>
          </cell>
          <cell r="M53">
            <v>461</v>
          </cell>
          <cell r="N53">
            <v>-0.36149584487534625</v>
          </cell>
          <cell r="O53">
            <v>-0.49507119386637455</v>
          </cell>
        </row>
        <row r="54">
          <cell r="B54" t="str">
            <v>Febrero</v>
          </cell>
          <cell r="C54">
            <v>793</v>
          </cell>
          <cell r="I54">
            <v>515</v>
          </cell>
          <cell r="K54">
            <v>509</v>
          </cell>
          <cell r="M54">
            <v>473</v>
          </cell>
          <cell r="N54">
            <v>-7.0726915520628708E-2</v>
          </cell>
          <cell r="O54">
            <v>-0.40353089533417408</v>
          </cell>
        </row>
        <row r="55">
          <cell r="B55" t="str">
            <v>Marzo</v>
          </cell>
          <cell r="C55">
            <v>1749</v>
          </cell>
          <cell r="I55">
            <v>541</v>
          </cell>
          <cell r="K55">
            <v>747</v>
          </cell>
          <cell r="M55">
            <v>813</v>
          </cell>
          <cell r="N55">
            <v>8.8353413654618462E-2</v>
          </cell>
          <cell r="O55">
            <v>-0.53516295025728988</v>
          </cell>
        </row>
        <row r="56">
          <cell r="B56" t="str">
            <v>Abril</v>
          </cell>
          <cell r="C56">
            <v>1554</v>
          </cell>
          <cell r="I56">
            <v>688</v>
          </cell>
          <cell r="K56">
            <v>838</v>
          </cell>
          <cell r="M56">
            <v>563</v>
          </cell>
          <cell r="N56">
            <v>-0.32816229116945106</v>
          </cell>
          <cell r="O56">
            <v>-0.63770913770913773</v>
          </cell>
        </row>
        <row r="57">
          <cell r="B57" t="str">
            <v>Mayo</v>
          </cell>
          <cell r="C57">
            <v>834</v>
          </cell>
          <cell r="I57">
            <v>629</v>
          </cell>
          <cell r="K57">
            <v>849</v>
          </cell>
          <cell r="M57">
            <v>742</v>
          </cell>
          <cell r="N57">
            <v>-0.12603062426383982</v>
          </cell>
          <cell r="O57">
            <v>-0.11031175059952036</v>
          </cell>
        </row>
        <row r="58">
          <cell r="B58" t="str">
            <v>Junio</v>
          </cell>
          <cell r="C58">
            <v>1360</v>
          </cell>
          <cell r="I58">
            <v>736</v>
          </cell>
          <cell r="K58">
            <v>1281</v>
          </cell>
          <cell r="M58">
            <v>858</v>
          </cell>
          <cell r="N58">
            <v>-0.33021077283372369</v>
          </cell>
          <cell r="O58">
            <v>-0.36911764705882355</v>
          </cell>
        </row>
        <row r="59">
          <cell r="B59" t="str">
            <v>Julio</v>
          </cell>
          <cell r="C59">
            <v>2538</v>
          </cell>
          <cell r="I59">
            <v>1359</v>
          </cell>
          <cell r="K59">
            <v>1503</v>
          </cell>
          <cell r="M59">
            <v>1216</v>
          </cell>
          <cell r="N59">
            <v>-0.19095143047238861</v>
          </cell>
          <cell r="O59">
            <v>-0.52088258471237192</v>
          </cell>
        </row>
        <row r="60">
          <cell r="B60" t="str">
            <v>Agosto</v>
          </cell>
          <cell r="C60">
            <v>2653</v>
          </cell>
          <cell r="I60">
            <v>1359</v>
          </cell>
          <cell r="K60">
            <v>1534</v>
          </cell>
          <cell r="M60">
            <v>1718</v>
          </cell>
          <cell r="N60">
            <v>0.11994784876140807</v>
          </cell>
          <cell r="O60">
            <v>-0.35243120995099886</v>
          </cell>
        </row>
        <row r="61">
          <cell r="B61" t="str">
            <v>Septiembre</v>
          </cell>
          <cell r="C61">
            <v>4013</v>
          </cell>
          <cell r="I61">
            <v>914</v>
          </cell>
          <cell r="K61">
            <v>1027</v>
          </cell>
          <cell r="M61">
            <v>1147</v>
          </cell>
          <cell r="N61">
            <v>0.11684518013631928</v>
          </cell>
          <cell r="O61">
            <v>-0.71417891851482684</v>
          </cell>
        </row>
        <row r="62">
          <cell r="B62" t="str">
            <v>Octubre</v>
          </cell>
          <cell r="C62">
            <v>2009</v>
          </cell>
          <cell r="I62">
            <v>587</v>
          </cell>
          <cell r="K62">
            <v>688</v>
          </cell>
          <cell r="M62">
            <v>932</v>
          </cell>
          <cell r="N62">
            <v>0.35465116279069764</v>
          </cell>
          <cell r="O62">
            <v>-0.53608760577401693</v>
          </cell>
        </row>
        <row r="63">
          <cell r="B63" t="str">
            <v>Noviembre</v>
          </cell>
          <cell r="C63">
            <v>995</v>
          </cell>
          <cell r="I63">
            <v>454</v>
          </cell>
          <cell r="K63">
            <v>605</v>
          </cell>
          <cell r="M63">
            <v>937</v>
          </cell>
          <cell r="N63">
            <v>0.54876033057851248</v>
          </cell>
          <cell r="O63">
            <v>-5.8291457286432147E-2</v>
          </cell>
        </row>
        <row r="64">
          <cell r="B64" t="str">
            <v>Diciembre</v>
          </cell>
          <cell r="C64">
            <v>1276</v>
          </cell>
          <cell r="I64">
            <v>821</v>
          </cell>
          <cell r="K64">
            <v>977</v>
          </cell>
        </row>
        <row r="65">
          <cell r="C65">
            <v>20687</v>
          </cell>
          <cell r="I65">
            <v>9118</v>
          </cell>
          <cell r="K65">
            <v>11280</v>
          </cell>
          <cell r="M65">
            <v>9860</v>
          </cell>
          <cell r="N65">
            <v>-4.2997185285839068E-2</v>
          </cell>
          <cell r="O65">
            <v>-0.49204059553861212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715</v>
          </cell>
          <cell r="I75">
            <v>229</v>
          </cell>
          <cell r="K75">
            <v>927</v>
          </cell>
          <cell r="M75">
            <v>571</v>
          </cell>
          <cell r="N75">
            <v>-0.38403451995685001</v>
          </cell>
          <cell r="O75">
            <v>-0.20139860139860144</v>
          </cell>
        </row>
        <row r="76">
          <cell r="B76" t="str">
            <v>Febrero</v>
          </cell>
          <cell r="C76">
            <v>763</v>
          </cell>
          <cell r="I76">
            <v>871</v>
          </cell>
          <cell r="K76">
            <v>637</v>
          </cell>
          <cell r="M76">
            <v>870</v>
          </cell>
          <cell r="N76">
            <v>0.36577708006279441</v>
          </cell>
          <cell r="O76">
            <v>0.14023591087811282</v>
          </cell>
        </row>
        <row r="77">
          <cell r="B77" t="str">
            <v>Marzo</v>
          </cell>
          <cell r="C77">
            <v>2256</v>
          </cell>
          <cell r="I77">
            <v>936</v>
          </cell>
          <cell r="K77">
            <v>1036</v>
          </cell>
          <cell r="M77">
            <v>1527</v>
          </cell>
          <cell r="N77">
            <v>0.47393822393822393</v>
          </cell>
          <cell r="O77">
            <v>-0.32313829787234039</v>
          </cell>
        </row>
        <row r="78">
          <cell r="B78" t="str">
            <v>Abril</v>
          </cell>
          <cell r="C78">
            <v>3418</v>
          </cell>
          <cell r="I78">
            <v>2366</v>
          </cell>
          <cell r="K78">
            <v>3146</v>
          </cell>
          <cell r="M78">
            <v>820</v>
          </cell>
          <cell r="N78">
            <v>-0.73935155753337578</v>
          </cell>
          <cell r="O78">
            <v>-0.76009362200117025</v>
          </cell>
        </row>
        <row r="79">
          <cell r="B79" t="str">
            <v>Mayo</v>
          </cell>
          <cell r="C79">
            <v>2497</v>
          </cell>
          <cell r="I79">
            <v>2228</v>
          </cell>
          <cell r="K79">
            <v>1623</v>
          </cell>
          <cell r="M79">
            <v>1464</v>
          </cell>
          <cell r="N79">
            <v>-9.7966728280961202E-2</v>
          </cell>
          <cell r="O79">
            <v>-0.41369643572286741</v>
          </cell>
        </row>
        <row r="80">
          <cell r="B80" t="str">
            <v>Junio</v>
          </cell>
          <cell r="C80">
            <v>1015</v>
          </cell>
          <cell r="I80">
            <v>1245</v>
          </cell>
          <cell r="K80">
            <v>2218</v>
          </cell>
          <cell r="M80">
            <v>1876</v>
          </cell>
          <cell r="N80">
            <v>-0.15419296663660953</v>
          </cell>
          <cell r="O80">
            <v>0.84827586206896544</v>
          </cell>
        </row>
        <row r="81">
          <cell r="B81" t="str">
            <v>Julio</v>
          </cell>
          <cell r="C81">
            <v>4188</v>
          </cell>
          <cell r="I81">
            <v>2676</v>
          </cell>
          <cell r="K81">
            <v>2798</v>
          </cell>
          <cell r="M81">
            <v>2896</v>
          </cell>
          <cell r="N81">
            <v>3.5025017869906971E-2</v>
          </cell>
          <cell r="O81">
            <v>-0.30850047755491883</v>
          </cell>
        </row>
        <row r="82">
          <cell r="B82" t="str">
            <v>Agosto</v>
          </cell>
          <cell r="C82">
            <v>4492</v>
          </cell>
          <cell r="I82">
            <v>4161</v>
          </cell>
          <cell r="K82">
            <v>2724</v>
          </cell>
          <cell r="M82">
            <v>3290</v>
          </cell>
          <cell r="N82">
            <v>0.20778267254038174</v>
          </cell>
          <cell r="O82">
            <v>-0.26758682101513798</v>
          </cell>
        </row>
        <row r="83">
          <cell r="B83" t="str">
            <v>Septiembre</v>
          </cell>
          <cell r="C83">
            <v>1823</v>
          </cell>
          <cell r="I83">
            <v>2532</v>
          </cell>
          <cell r="K83">
            <v>2355</v>
          </cell>
          <cell r="M83">
            <v>1691</v>
          </cell>
          <cell r="N83">
            <v>-0.28195329087048837</v>
          </cell>
          <cell r="O83">
            <v>-7.240811848601203E-2</v>
          </cell>
        </row>
        <row r="84">
          <cell r="B84" t="str">
            <v>Octubre</v>
          </cell>
          <cell r="C84">
            <v>1849</v>
          </cell>
          <cell r="I84">
            <v>1064</v>
          </cell>
          <cell r="K84">
            <v>1689</v>
          </cell>
          <cell r="M84">
            <v>2557</v>
          </cell>
          <cell r="N84">
            <v>0.51391355831853169</v>
          </cell>
          <cell r="O84">
            <v>0.38290968090859923</v>
          </cell>
        </row>
        <row r="85">
          <cell r="B85" t="str">
            <v>Noviembre</v>
          </cell>
          <cell r="C85">
            <v>934</v>
          </cell>
          <cell r="I85">
            <v>634</v>
          </cell>
          <cell r="K85">
            <v>679</v>
          </cell>
          <cell r="M85">
            <v>367</v>
          </cell>
          <cell r="N85">
            <v>-0.459499263622975</v>
          </cell>
          <cell r="O85">
            <v>-0.60706638115631684</v>
          </cell>
        </row>
        <row r="86">
          <cell r="B86" t="str">
            <v>Diciembre</v>
          </cell>
          <cell r="C86">
            <v>940</v>
          </cell>
          <cell r="I86">
            <v>1001</v>
          </cell>
          <cell r="K86">
            <v>906</v>
          </cell>
        </row>
        <row r="87">
          <cell r="C87">
            <v>24890</v>
          </cell>
          <cell r="I87">
            <v>19943</v>
          </cell>
          <cell r="K87">
            <v>20738</v>
          </cell>
          <cell r="M87">
            <v>17929</v>
          </cell>
          <cell r="N87">
            <v>-9.5956030657523228E-2</v>
          </cell>
          <cell r="O87">
            <v>-0.25139874739039669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18112</v>
          </cell>
          <cell r="I97">
            <v>14854</v>
          </cell>
          <cell r="K97">
            <v>20841</v>
          </cell>
          <cell r="M97">
            <v>21618</v>
          </cell>
          <cell r="N97">
            <v>3.7282280120915612E-2</v>
          </cell>
          <cell r="O97">
            <v>0.19357332155477036</v>
          </cell>
        </row>
        <row r="98">
          <cell r="B98" t="str">
            <v>Febrero</v>
          </cell>
          <cell r="C98">
            <v>17667</v>
          </cell>
          <cell r="I98">
            <v>20280</v>
          </cell>
          <cell r="K98">
            <v>21940</v>
          </cell>
          <cell r="M98">
            <v>22578</v>
          </cell>
          <cell r="N98">
            <v>2.9079307201458571E-2</v>
          </cell>
          <cell r="O98">
            <v>0.27797588724741051</v>
          </cell>
        </row>
        <row r="99">
          <cell r="B99" t="str">
            <v>Marzo</v>
          </cell>
          <cell r="C99">
            <v>17968</v>
          </cell>
          <cell r="I99">
            <v>20754</v>
          </cell>
          <cell r="K99">
            <v>19906</v>
          </cell>
          <cell r="M99">
            <v>25016</v>
          </cell>
          <cell r="N99">
            <v>0.25670652064704114</v>
          </cell>
          <cell r="O99">
            <v>0.3922528940338379</v>
          </cell>
        </row>
        <row r="100">
          <cell r="B100" t="str">
            <v>Abril</v>
          </cell>
          <cell r="C100">
            <v>15147</v>
          </cell>
          <cell r="I100">
            <v>20840</v>
          </cell>
          <cell r="K100">
            <v>19500</v>
          </cell>
          <cell r="M100">
            <v>20822</v>
          </cell>
          <cell r="N100">
            <v>6.7794871794871758E-2</v>
          </cell>
          <cell r="O100">
            <v>0.37466164917145317</v>
          </cell>
        </row>
        <row r="101">
          <cell r="B101" t="str">
            <v>Mayo</v>
          </cell>
          <cell r="C101">
            <v>11468</v>
          </cell>
          <cell r="I101">
            <v>17394</v>
          </cell>
          <cell r="K101">
            <v>19075</v>
          </cell>
          <cell r="M101">
            <v>21243</v>
          </cell>
          <cell r="N101">
            <v>0.11365661861074705</v>
          </cell>
          <cell r="O101">
            <v>0.85237181723055455</v>
          </cell>
        </row>
        <row r="102">
          <cell r="B102" t="str">
            <v>Junio</v>
          </cell>
          <cell r="C102">
            <v>16941</v>
          </cell>
          <cell r="I102">
            <v>16905</v>
          </cell>
          <cell r="K102">
            <v>17566</v>
          </cell>
          <cell r="M102">
            <v>20107</v>
          </cell>
          <cell r="N102">
            <v>0.14465444608903555</v>
          </cell>
          <cell r="O102">
            <v>0.18688389115164394</v>
          </cell>
        </row>
        <row r="103">
          <cell r="B103" t="str">
            <v>Julio</v>
          </cell>
          <cell r="C103">
            <v>18132</v>
          </cell>
          <cell r="I103">
            <v>19076</v>
          </cell>
          <cell r="K103">
            <v>19975</v>
          </cell>
          <cell r="M103">
            <v>20781</v>
          </cell>
          <cell r="N103">
            <v>4.0350438047559445E-2</v>
          </cell>
          <cell r="O103">
            <v>0.14609530112508273</v>
          </cell>
        </row>
        <row r="104">
          <cell r="B104" t="str">
            <v>Agosto</v>
          </cell>
          <cell r="C104">
            <v>17564</v>
          </cell>
          <cell r="I104">
            <v>19139</v>
          </cell>
          <cell r="K104">
            <v>21237</v>
          </cell>
          <cell r="M104">
            <v>20311</v>
          </cell>
          <cell r="N104">
            <v>-4.3603145453689263E-2</v>
          </cell>
          <cell r="O104">
            <v>0.15639945342746531</v>
          </cell>
        </row>
        <row r="105">
          <cell r="B105" t="str">
            <v>Septiembre</v>
          </cell>
          <cell r="C105">
            <v>16313</v>
          </cell>
          <cell r="I105">
            <v>16684</v>
          </cell>
          <cell r="K105">
            <v>18724</v>
          </cell>
          <cell r="M105">
            <v>18344</v>
          </cell>
          <cell r="N105">
            <v>-2.0294808801538111E-2</v>
          </cell>
          <cell r="O105">
            <v>0.12450193097529572</v>
          </cell>
        </row>
        <row r="106">
          <cell r="B106" t="str">
            <v>Octubre</v>
          </cell>
          <cell r="C106">
            <v>18945</v>
          </cell>
          <cell r="I106">
            <v>20676</v>
          </cell>
          <cell r="K106">
            <v>22630</v>
          </cell>
          <cell r="M106">
            <v>23852</v>
          </cell>
          <cell r="N106">
            <v>5.3999116217410492E-2</v>
          </cell>
          <cell r="O106">
            <v>0.2590129321720771</v>
          </cell>
        </row>
        <row r="107">
          <cell r="B107" t="str">
            <v>Noviembre</v>
          </cell>
          <cell r="C107">
            <v>17632</v>
          </cell>
          <cell r="I107">
            <v>19991</v>
          </cell>
          <cell r="K107">
            <v>22923</v>
          </cell>
          <cell r="M107">
            <v>22059</v>
          </cell>
          <cell r="N107">
            <v>-3.7691401648998868E-2</v>
          </cell>
          <cell r="O107">
            <v>0.25107758620689657</v>
          </cell>
        </row>
        <row r="108">
          <cell r="B108" t="str">
            <v>Diciembre</v>
          </cell>
          <cell r="C108">
            <v>18758</v>
          </cell>
          <cell r="I108">
            <v>21463</v>
          </cell>
          <cell r="K108">
            <v>22259</v>
          </cell>
        </row>
        <row r="109">
          <cell r="C109">
            <v>204647</v>
          </cell>
          <cell r="I109">
            <v>228056</v>
          </cell>
          <cell r="K109">
            <v>246576</v>
          </cell>
          <cell r="M109">
            <v>236731</v>
          </cell>
          <cell r="N109">
            <v>5.5341324999888641E-2</v>
          </cell>
          <cell r="O109">
            <v>0.273507308124741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7969</v>
          </cell>
          <cell r="I119">
            <v>4593</v>
          </cell>
          <cell r="K119">
            <v>7748</v>
          </cell>
          <cell r="M119">
            <v>8574</v>
          </cell>
          <cell r="N119">
            <v>0.10660815694372738</v>
          </cell>
          <cell r="O119">
            <v>7.5919186849040088E-2</v>
          </cell>
        </row>
        <row r="120">
          <cell r="B120" t="str">
            <v>Febrero</v>
          </cell>
          <cell r="C120">
            <v>8106</v>
          </cell>
          <cell r="I120">
            <v>7429</v>
          </cell>
          <cell r="K120">
            <v>8576</v>
          </cell>
          <cell r="M120">
            <v>9308</v>
          </cell>
          <cell r="N120">
            <v>8.5354477611940371E-2</v>
          </cell>
          <cell r="O120">
            <v>0.14828522082408102</v>
          </cell>
        </row>
        <row r="121">
          <cell r="B121" t="str">
            <v>Marzo</v>
          </cell>
          <cell r="C121">
            <v>7978</v>
          </cell>
          <cell r="I121">
            <v>8841</v>
          </cell>
          <cell r="K121">
            <v>7226</v>
          </cell>
          <cell r="M121">
            <v>9445</v>
          </cell>
          <cell r="N121">
            <v>0.30708552449487958</v>
          </cell>
          <cell r="O121">
            <v>0.18388067184758095</v>
          </cell>
        </row>
        <row r="122">
          <cell r="B122" t="str">
            <v>Abril</v>
          </cell>
          <cell r="C122">
            <v>6646</v>
          </cell>
          <cell r="I122">
            <v>9017</v>
          </cell>
          <cell r="K122">
            <v>7139</v>
          </cell>
          <cell r="M122">
            <v>8977</v>
          </cell>
          <cell r="N122">
            <v>0.25745902787505259</v>
          </cell>
          <cell r="O122">
            <v>0.35073728558531458</v>
          </cell>
        </row>
        <row r="123">
          <cell r="B123" t="str">
            <v>Mayo</v>
          </cell>
          <cell r="C123">
            <v>5591</v>
          </cell>
          <cell r="I123">
            <v>8204</v>
          </cell>
          <cell r="K123">
            <v>8883</v>
          </cell>
          <cell r="M123">
            <v>10301</v>
          </cell>
          <cell r="N123">
            <v>0.15963075537543614</v>
          </cell>
          <cell r="O123">
            <v>0.8424253264174566</v>
          </cell>
        </row>
        <row r="124">
          <cell r="B124" t="str">
            <v>Junio</v>
          </cell>
          <cell r="C124">
            <v>9132</v>
          </cell>
          <cell r="I124">
            <v>7353</v>
          </cell>
          <cell r="K124">
            <v>8301</v>
          </cell>
          <cell r="M124">
            <v>10338</v>
          </cell>
          <cell r="N124">
            <v>0.24539212143115297</v>
          </cell>
          <cell r="O124">
            <v>0.13206307490144553</v>
          </cell>
        </row>
        <row r="125">
          <cell r="B125" t="str">
            <v>Julio</v>
          </cell>
          <cell r="C125">
            <v>9239</v>
          </cell>
          <cell r="I125">
            <v>8399</v>
          </cell>
          <cell r="K125">
            <v>9581</v>
          </cell>
          <cell r="M125">
            <v>10171</v>
          </cell>
          <cell r="N125">
            <v>6.1580210833942273E-2</v>
          </cell>
          <cell r="O125">
            <v>0.1008767182595518</v>
          </cell>
        </row>
        <row r="126">
          <cell r="B126" t="str">
            <v>Agosto</v>
          </cell>
          <cell r="C126">
            <v>10019</v>
          </cell>
          <cell r="I126">
            <v>9415</v>
          </cell>
          <cell r="K126">
            <v>10320</v>
          </cell>
          <cell r="M126">
            <v>10030</v>
          </cell>
          <cell r="N126">
            <v>-2.81007751937985E-2</v>
          </cell>
          <cell r="O126">
            <v>1.0979139634694768E-3</v>
          </cell>
        </row>
        <row r="127">
          <cell r="B127" t="str">
            <v>Septiembre</v>
          </cell>
          <cell r="C127">
            <v>8668</v>
          </cell>
          <cell r="I127">
            <v>8053</v>
          </cell>
          <cell r="K127">
            <v>9284</v>
          </cell>
          <cell r="M127">
            <v>9243</v>
          </cell>
          <cell r="N127">
            <v>-4.4161999138302432E-3</v>
          </cell>
          <cell r="O127">
            <v>6.6335948315643822E-2</v>
          </cell>
        </row>
        <row r="128">
          <cell r="B128" t="str">
            <v>Octubre</v>
          </cell>
          <cell r="C128">
            <v>9864</v>
          </cell>
          <cell r="I128">
            <v>9529</v>
          </cell>
          <cell r="K128">
            <v>10847</v>
          </cell>
          <cell r="M128">
            <v>11119</v>
          </cell>
          <cell r="N128">
            <v>2.5076057896192605E-2</v>
          </cell>
          <cell r="O128">
            <v>0.12723033252230342</v>
          </cell>
        </row>
        <row r="129">
          <cell r="B129" t="str">
            <v>Noviembre</v>
          </cell>
          <cell r="C129">
            <v>8271</v>
          </cell>
          <cell r="I129">
            <v>7510</v>
          </cell>
          <cell r="K129">
            <v>9244</v>
          </cell>
          <cell r="M129">
            <v>9424</v>
          </cell>
          <cell r="N129">
            <v>1.9472090004327036E-2</v>
          </cell>
          <cell r="O129">
            <v>0.1394027324386411</v>
          </cell>
        </row>
        <row r="130">
          <cell r="B130" t="str">
            <v>Diciembre</v>
          </cell>
          <cell r="C130">
            <v>9100</v>
          </cell>
          <cell r="I130">
            <v>8219</v>
          </cell>
          <cell r="K130">
            <v>8681</v>
          </cell>
        </row>
        <row r="131">
          <cell r="C131">
            <v>100583</v>
          </cell>
          <cell r="I131">
            <v>96562</v>
          </cell>
          <cell r="K131">
            <v>105830</v>
          </cell>
          <cell r="M131">
            <v>106930</v>
          </cell>
          <cell r="N131">
            <v>0.10068039815129337</v>
          </cell>
          <cell r="O131">
            <v>0.16885104336324774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1160</v>
          </cell>
          <cell r="G141">
            <v>239</v>
          </cell>
          <cell r="I141">
            <v>1070</v>
          </cell>
          <cell r="K141">
            <v>1623</v>
          </cell>
          <cell r="M141">
            <v>1605</v>
          </cell>
          <cell r="N141">
            <v>-1.1090573012939031E-2</v>
          </cell>
          <cell r="O141">
            <v>0.38362068965517238</v>
          </cell>
        </row>
        <row r="142">
          <cell r="B142" t="str">
            <v>Febrero</v>
          </cell>
          <cell r="C142">
            <v>1192</v>
          </cell>
          <cell r="G142">
            <v>192</v>
          </cell>
          <cell r="I142">
            <v>1299</v>
          </cell>
          <cell r="K142">
            <v>1902</v>
          </cell>
          <cell r="M142">
            <v>2028</v>
          </cell>
          <cell r="N142">
            <v>6.6246056782334417E-2</v>
          </cell>
          <cell r="O142">
            <v>0.70134228187919456</v>
          </cell>
        </row>
        <row r="143">
          <cell r="B143" t="str">
            <v>Marzo</v>
          </cell>
          <cell r="C143">
            <v>1320</v>
          </cell>
          <cell r="G143">
            <v>316</v>
          </cell>
          <cell r="I143">
            <v>1553</v>
          </cell>
          <cell r="K143">
            <v>2140</v>
          </cell>
          <cell r="M143">
            <v>3428</v>
          </cell>
          <cell r="N143">
            <v>0.60186915887850456</v>
          </cell>
          <cell r="O143">
            <v>1.5969696969696972</v>
          </cell>
        </row>
        <row r="144">
          <cell r="B144" t="str">
            <v>Abril</v>
          </cell>
          <cell r="C144">
            <v>1227</v>
          </cell>
          <cell r="G144">
            <v>269</v>
          </cell>
          <cell r="I144">
            <v>1519</v>
          </cell>
          <cell r="K144">
            <v>1573</v>
          </cell>
          <cell r="M144">
            <v>1590</v>
          </cell>
          <cell r="N144">
            <v>1.0807374443738027E-2</v>
          </cell>
          <cell r="O144">
            <v>0.29584352078239617</v>
          </cell>
        </row>
        <row r="145">
          <cell r="B145" t="str">
            <v>Mayo</v>
          </cell>
          <cell r="C145">
            <v>790</v>
          </cell>
          <cell r="G145">
            <v>262</v>
          </cell>
          <cell r="I145">
            <v>881</v>
          </cell>
          <cell r="K145">
            <v>1613</v>
          </cell>
          <cell r="M145">
            <v>1681</v>
          </cell>
          <cell r="N145">
            <v>4.2157470551766885E-2</v>
          </cell>
          <cell r="O145">
            <v>1.1278481012658226</v>
          </cell>
        </row>
        <row r="146">
          <cell r="B146" t="str">
            <v>Junio</v>
          </cell>
          <cell r="C146">
            <v>1007</v>
          </cell>
          <cell r="G146">
            <v>231</v>
          </cell>
          <cell r="I146">
            <v>1321</v>
          </cell>
          <cell r="K146">
            <v>1398</v>
          </cell>
          <cell r="M146">
            <v>1391</v>
          </cell>
          <cell r="N146">
            <v>-5.0071530758225569E-3</v>
          </cell>
          <cell r="O146">
            <v>0.38133068520357494</v>
          </cell>
        </row>
        <row r="147">
          <cell r="B147" t="str">
            <v>Julio</v>
          </cell>
          <cell r="C147">
            <v>1544</v>
          </cell>
          <cell r="G147">
            <v>675</v>
          </cell>
          <cell r="I147">
            <v>1114</v>
          </cell>
          <cell r="K147">
            <v>1435</v>
          </cell>
          <cell r="M147">
            <v>1166</v>
          </cell>
          <cell r="N147">
            <v>-0.18745644599303135</v>
          </cell>
          <cell r="O147">
            <v>-0.24481865284974091</v>
          </cell>
        </row>
        <row r="148">
          <cell r="B148" t="str">
            <v>Agosto</v>
          </cell>
          <cell r="C148">
            <v>1093</v>
          </cell>
          <cell r="G148">
            <v>905</v>
          </cell>
          <cell r="I148">
            <v>998</v>
          </cell>
          <cell r="K148">
            <v>1506</v>
          </cell>
          <cell r="M148">
            <v>1232</v>
          </cell>
          <cell r="N148">
            <v>-0.18193891102257631</v>
          </cell>
          <cell r="O148">
            <v>0.12717291857273549</v>
          </cell>
        </row>
        <row r="149">
          <cell r="B149" t="str">
            <v>Septiembre</v>
          </cell>
          <cell r="C149">
            <v>1430</v>
          </cell>
          <cell r="G149">
            <v>827</v>
          </cell>
          <cell r="I149">
            <v>1047</v>
          </cell>
          <cell r="K149">
            <v>1465</v>
          </cell>
          <cell r="M149">
            <v>1114</v>
          </cell>
          <cell r="N149">
            <v>-0.23959044368600679</v>
          </cell>
          <cell r="O149">
            <v>-0.220979020979021</v>
          </cell>
        </row>
        <row r="150">
          <cell r="B150" t="str">
            <v>Octubre</v>
          </cell>
          <cell r="C150">
            <v>1458</v>
          </cell>
          <cell r="G150">
            <v>1854</v>
          </cell>
          <cell r="I150">
            <v>1679</v>
          </cell>
          <cell r="K150">
            <v>1982</v>
          </cell>
          <cell r="M150">
            <v>1956</v>
          </cell>
          <cell r="N150">
            <v>-1.3118062563067578E-2</v>
          </cell>
          <cell r="O150">
            <v>0.34156378600823056</v>
          </cell>
        </row>
        <row r="151">
          <cell r="B151" t="str">
            <v>Noviembre</v>
          </cell>
          <cell r="C151">
            <v>1496</v>
          </cell>
          <cell r="G151">
            <v>1955</v>
          </cell>
          <cell r="I151">
            <v>2421</v>
          </cell>
          <cell r="K151">
            <v>2298</v>
          </cell>
          <cell r="M151">
            <v>2484</v>
          </cell>
          <cell r="N151">
            <v>8.0939947780678922E-2</v>
          </cell>
          <cell r="O151">
            <v>0.66042780748663099</v>
          </cell>
        </row>
        <row r="152">
          <cell r="B152" t="str">
            <v>Diciembre</v>
          </cell>
          <cell r="C152">
            <v>1376</v>
          </cell>
          <cell r="G152">
            <v>1573</v>
          </cell>
          <cell r="I152">
            <v>1685</v>
          </cell>
          <cell r="K152">
            <v>1850</v>
          </cell>
        </row>
        <row r="153">
          <cell r="C153">
            <v>15093</v>
          </cell>
          <cell r="G153">
            <v>9298</v>
          </cell>
          <cell r="I153">
            <v>16587</v>
          </cell>
          <cell r="K153">
            <v>20785</v>
          </cell>
          <cell r="M153">
            <v>19675</v>
          </cell>
          <cell r="N153">
            <v>3.9081066807499232E-2</v>
          </cell>
          <cell r="O153">
            <v>0.43435153459211207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1272</v>
          </cell>
          <cell r="I163">
            <v>1353</v>
          </cell>
          <cell r="K163">
            <v>1657</v>
          </cell>
          <cell r="M163">
            <v>1470</v>
          </cell>
          <cell r="N163">
            <v>-0.11285455642727826</v>
          </cell>
          <cell r="O163">
            <v>0.15566037735849059</v>
          </cell>
        </row>
        <row r="164">
          <cell r="B164" t="str">
            <v>Febrero</v>
          </cell>
          <cell r="C164">
            <v>1663</v>
          </cell>
          <cell r="I164">
            <v>2904</v>
          </cell>
          <cell r="K164">
            <v>2192</v>
          </cell>
          <cell r="M164">
            <v>2057</v>
          </cell>
          <cell r="N164">
            <v>-6.1587591240875872E-2</v>
          </cell>
          <cell r="O164">
            <v>0.23692122669873728</v>
          </cell>
        </row>
        <row r="165">
          <cell r="B165" t="str">
            <v>Marzo</v>
          </cell>
          <cell r="C165">
            <v>1659</v>
          </cell>
          <cell r="I165">
            <v>2196</v>
          </cell>
          <cell r="K165">
            <v>1764</v>
          </cell>
          <cell r="M165">
            <v>2459</v>
          </cell>
          <cell r="N165">
            <v>0.39399092970521532</v>
          </cell>
          <cell r="O165">
            <v>0.48221820373719115</v>
          </cell>
        </row>
        <row r="166">
          <cell r="B166" t="str">
            <v>Abril</v>
          </cell>
          <cell r="C166">
            <v>2167</v>
          </cell>
          <cell r="I166">
            <v>2930</v>
          </cell>
          <cell r="K166">
            <v>2972</v>
          </cell>
          <cell r="M166">
            <v>3165</v>
          </cell>
          <cell r="N166">
            <v>6.4939434724091472E-2</v>
          </cell>
          <cell r="O166">
            <v>0.46054453161052145</v>
          </cell>
        </row>
        <row r="167">
          <cell r="B167" t="str">
            <v>Mayo</v>
          </cell>
          <cell r="C167">
            <v>1414</v>
          </cell>
          <cell r="I167">
            <v>2517</v>
          </cell>
          <cell r="K167">
            <v>2516</v>
          </cell>
          <cell r="M167">
            <v>2477</v>
          </cell>
          <cell r="N167">
            <v>-1.5500794912559623E-2</v>
          </cell>
          <cell r="O167">
            <v>0.7517680339462518</v>
          </cell>
        </row>
        <row r="168">
          <cell r="B168" t="str">
            <v>Junio</v>
          </cell>
          <cell r="C168">
            <v>1498</v>
          </cell>
          <cell r="I168">
            <v>1955</v>
          </cell>
          <cell r="K168">
            <v>1820</v>
          </cell>
          <cell r="M168">
            <v>1716</v>
          </cell>
          <cell r="N168">
            <v>-5.7142857142857162E-2</v>
          </cell>
          <cell r="O168">
            <v>0.14552736982643522</v>
          </cell>
        </row>
        <row r="169">
          <cell r="B169" t="str">
            <v>Julio</v>
          </cell>
          <cell r="C169">
            <v>2067</v>
          </cell>
          <cell r="I169">
            <v>2623</v>
          </cell>
          <cell r="K169">
            <v>1969</v>
          </cell>
          <cell r="M169">
            <v>1892</v>
          </cell>
          <cell r="N169">
            <v>-3.9106145251396662E-2</v>
          </cell>
          <cell r="O169">
            <v>-8.4663763909046952E-2</v>
          </cell>
        </row>
        <row r="170">
          <cell r="B170" t="str">
            <v>Agosto</v>
          </cell>
          <cell r="C170">
            <v>1971</v>
          </cell>
          <cell r="I170">
            <v>2466</v>
          </cell>
          <cell r="K170">
            <v>2255</v>
          </cell>
          <cell r="M170">
            <v>2125</v>
          </cell>
          <cell r="N170">
            <v>-5.7649667405764937E-2</v>
          </cell>
          <cell r="O170">
            <v>7.8132927447996048E-2</v>
          </cell>
        </row>
        <row r="171">
          <cell r="B171" t="str">
            <v>Septiembre</v>
          </cell>
          <cell r="C171">
            <v>1513</v>
          </cell>
          <cell r="I171">
            <v>1641</v>
          </cell>
          <cell r="K171">
            <v>2059</v>
          </cell>
          <cell r="M171">
            <v>1668</v>
          </cell>
          <cell r="N171">
            <v>-0.18989800874210783</v>
          </cell>
          <cell r="O171">
            <v>0.10244547257105086</v>
          </cell>
        </row>
        <row r="172">
          <cell r="B172" t="str">
            <v>Octubre</v>
          </cell>
          <cell r="C172">
            <v>1970</v>
          </cell>
          <cell r="I172">
            <v>2797</v>
          </cell>
          <cell r="K172">
            <v>2556</v>
          </cell>
          <cell r="M172">
            <v>2794</v>
          </cell>
          <cell r="N172">
            <v>9.3114241001564846E-2</v>
          </cell>
          <cell r="O172">
            <v>0.41827411167512696</v>
          </cell>
        </row>
        <row r="173">
          <cell r="B173" t="str">
            <v>Noviembre</v>
          </cell>
          <cell r="C173">
            <v>1104</v>
          </cell>
          <cell r="I173">
            <v>1616</v>
          </cell>
          <cell r="K173">
            <v>1504</v>
          </cell>
          <cell r="M173">
            <v>1368</v>
          </cell>
          <cell r="N173">
            <v>-9.0425531914893664E-2</v>
          </cell>
          <cell r="O173">
            <v>0.23913043478260865</v>
          </cell>
        </row>
        <row r="174">
          <cell r="B174" t="str">
            <v>Diciembre</v>
          </cell>
          <cell r="C174">
            <v>1324</v>
          </cell>
          <cell r="I174">
            <v>1942</v>
          </cell>
          <cell r="K174">
            <v>1825</v>
          </cell>
        </row>
        <row r="175">
          <cell r="C175">
            <v>19622</v>
          </cell>
          <cell r="I175">
            <v>26940</v>
          </cell>
          <cell r="K175">
            <v>25089</v>
          </cell>
          <cell r="M175">
            <v>23191</v>
          </cell>
          <cell r="N175">
            <v>-3.1378954607977905E-3</v>
          </cell>
          <cell r="O175">
            <v>0.26740627390971694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308</v>
          </cell>
          <cell r="I185">
            <v>418</v>
          </cell>
          <cell r="K185">
            <v>363</v>
          </cell>
          <cell r="M185">
            <v>373</v>
          </cell>
          <cell r="N185">
            <v>2.7548209366391241E-2</v>
          </cell>
          <cell r="O185">
            <v>0.21103896103896114</v>
          </cell>
        </row>
        <row r="186">
          <cell r="B186" t="str">
            <v>Febrero</v>
          </cell>
          <cell r="C186">
            <v>300</v>
          </cell>
          <cell r="I186">
            <v>389</v>
          </cell>
          <cell r="K186">
            <v>445</v>
          </cell>
          <cell r="M186">
            <v>462</v>
          </cell>
          <cell r="N186">
            <v>3.8202247191011285E-2</v>
          </cell>
          <cell r="O186">
            <v>0.54</v>
          </cell>
        </row>
        <row r="187">
          <cell r="B187" t="str">
            <v>Marzo</v>
          </cell>
          <cell r="C187">
            <v>369</v>
          </cell>
          <cell r="I187">
            <v>354</v>
          </cell>
          <cell r="K187">
            <v>318</v>
          </cell>
          <cell r="M187">
            <v>592</v>
          </cell>
          <cell r="N187">
            <v>0.86163522012578619</v>
          </cell>
          <cell r="O187">
            <v>0.60433604336043367</v>
          </cell>
        </row>
        <row r="188">
          <cell r="B188" t="str">
            <v>Abril</v>
          </cell>
          <cell r="C188">
            <v>400</v>
          </cell>
          <cell r="I188">
            <v>556</v>
          </cell>
          <cell r="K188">
            <v>355</v>
          </cell>
          <cell r="M188">
            <v>404</v>
          </cell>
          <cell r="N188">
            <v>0.13802816901408455</v>
          </cell>
          <cell r="O188">
            <v>1.0000000000000009E-2</v>
          </cell>
        </row>
        <row r="189">
          <cell r="B189" t="str">
            <v>Mayo</v>
          </cell>
          <cell r="C189">
            <v>233</v>
          </cell>
          <cell r="I189">
            <v>214</v>
          </cell>
          <cell r="K189">
            <v>518</v>
          </cell>
          <cell r="M189">
            <v>597</v>
          </cell>
          <cell r="N189">
            <v>0.15250965250965254</v>
          </cell>
          <cell r="O189">
            <v>1.5622317596566524</v>
          </cell>
        </row>
        <row r="190">
          <cell r="B190" t="str">
            <v>junio</v>
          </cell>
          <cell r="C190">
            <v>238</v>
          </cell>
          <cell r="I190">
            <v>248</v>
          </cell>
          <cell r="K190">
            <v>365</v>
          </cell>
          <cell r="M190">
            <v>533</v>
          </cell>
          <cell r="N190">
            <v>0.46027397260273983</v>
          </cell>
          <cell r="O190">
            <v>1.2394957983193278</v>
          </cell>
        </row>
        <row r="191">
          <cell r="B191" t="str">
            <v>Julio</v>
          </cell>
          <cell r="C191">
            <v>600</v>
          </cell>
          <cell r="I191">
            <v>528</v>
          </cell>
          <cell r="K191">
            <v>693</v>
          </cell>
          <cell r="M191">
            <v>628</v>
          </cell>
          <cell r="N191">
            <v>-9.3795093795093765E-2</v>
          </cell>
          <cell r="O191">
            <v>4.6666666666666634E-2</v>
          </cell>
        </row>
        <row r="192">
          <cell r="B192" t="str">
            <v>Agosto</v>
          </cell>
          <cell r="C192">
            <v>380</v>
          </cell>
          <cell r="I192">
            <v>262</v>
          </cell>
          <cell r="K192">
            <v>497</v>
          </cell>
          <cell r="M192">
            <v>486</v>
          </cell>
          <cell r="N192">
            <v>-2.2132796780684139E-2</v>
          </cell>
          <cell r="O192">
            <v>0.27894736842105261</v>
          </cell>
        </row>
        <row r="193">
          <cell r="B193" t="str">
            <v>Septiembre</v>
          </cell>
          <cell r="C193">
            <v>373</v>
          </cell>
          <cell r="I193">
            <v>331</v>
          </cell>
          <cell r="K193">
            <v>339</v>
          </cell>
          <cell r="M193">
            <v>217</v>
          </cell>
          <cell r="N193">
            <v>-0.35988200589970498</v>
          </cell>
          <cell r="O193">
            <v>-0.41823056300268091</v>
          </cell>
        </row>
        <row r="194">
          <cell r="B194" t="str">
            <v>Octubre</v>
          </cell>
          <cell r="C194">
            <v>272</v>
          </cell>
          <cell r="I194">
            <v>379</v>
          </cell>
          <cell r="K194">
            <v>638</v>
          </cell>
          <cell r="M194">
            <v>350</v>
          </cell>
          <cell r="N194">
            <v>-0.45141065830721006</v>
          </cell>
          <cell r="O194">
            <v>0.28676470588235303</v>
          </cell>
        </row>
        <row r="195">
          <cell r="B195" t="str">
            <v>Noviembre</v>
          </cell>
          <cell r="C195">
            <v>320</v>
          </cell>
          <cell r="I195">
            <v>412</v>
          </cell>
          <cell r="K195">
            <v>437</v>
          </cell>
          <cell r="M195">
            <v>424</v>
          </cell>
          <cell r="N195">
            <v>-2.9748283752860427E-2</v>
          </cell>
          <cell r="O195">
            <v>0.32499999999999996</v>
          </cell>
        </row>
        <row r="196">
          <cell r="B196" t="str">
            <v>Diciembre</v>
          </cell>
          <cell r="C196">
            <v>432</v>
          </cell>
          <cell r="I196">
            <v>478</v>
          </cell>
          <cell r="K196">
            <v>522</v>
          </cell>
        </row>
        <row r="197">
          <cell r="C197">
            <v>4225</v>
          </cell>
          <cell r="I197">
            <v>4569</v>
          </cell>
          <cell r="K197">
            <v>5490</v>
          </cell>
          <cell r="M197">
            <v>5066</v>
          </cell>
          <cell r="N197">
            <v>1.972624798711764E-2</v>
          </cell>
          <cell r="O197">
            <v>0.33561824413393082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275</v>
          </cell>
          <cell r="I207">
            <v>928</v>
          </cell>
          <cell r="K207">
            <v>676</v>
          </cell>
          <cell r="M207">
            <v>554</v>
          </cell>
          <cell r="N207">
            <v>-0.18047337278106512</v>
          </cell>
          <cell r="O207">
            <v>1.0145454545454546</v>
          </cell>
        </row>
        <row r="208">
          <cell r="B208" t="str">
            <v>Febrero</v>
          </cell>
          <cell r="C208">
            <v>318</v>
          </cell>
          <cell r="I208">
            <v>770</v>
          </cell>
          <cell r="K208">
            <v>751</v>
          </cell>
          <cell r="M208">
            <v>669</v>
          </cell>
          <cell r="N208">
            <v>-0.10918774966711053</v>
          </cell>
          <cell r="O208">
            <v>1.1037735849056602</v>
          </cell>
        </row>
        <row r="209">
          <cell r="B209" t="str">
            <v>Marzo</v>
          </cell>
          <cell r="C209">
            <v>347</v>
          </cell>
          <cell r="I209">
            <v>561</v>
          </cell>
          <cell r="K209">
            <v>636</v>
          </cell>
          <cell r="M209">
            <v>493</v>
          </cell>
          <cell r="N209">
            <v>-0.22484276729559749</v>
          </cell>
          <cell r="O209">
            <v>0.42074927953890495</v>
          </cell>
        </row>
        <row r="210">
          <cell r="B210" t="str">
            <v>Abril</v>
          </cell>
          <cell r="C210">
            <v>496</v>
          </cell>
          <cell r="I210">
            <v>1074</v>
          </cell>
          <cell r="K210">
            <v>1013</v>
          </cell>
          <cell r="M210">
            <v>570</v>
          </cell>
          <cell r="N210">
            <v>-0.43731490621915103</v>
          </cell>
          <cell r="O210">
            <v>0.14919354838709675</v>
          </cell>
        </row>
        <row r="211">
          <cell r="B211" t="str">
            <v>Mayo</v>
          </cell>
          <cell r="C211">
            <v>220</v>
          </cell>
          <cell r="I211">
            <v>827</v>
          </cell>
          <cell r="K211">
            <v>516</v>
          </cell>
          <cell r="M211">
            <v>527</v>
          </cell>
          <cell r="N211">
            <v>2.1317829457364379E-2</v>
          </cell>
          <cell r="O211">
            <v>1.3954545454545455</v>
          </cell>
        </row>
        <row r="212">
          <cell r="B212" t="str">
            <v>Junio</v>
          </cell>
          <cell r="C212">
            <v>217</v>
          </cell>
          <cell r="I212">
            <v>664</v>
          </cell>
          <cell r="K212">
            <v>493</v>
          </cell>
          <cell r="M212">
            <v>432</v>
          </cell>
          <cell r="N212">
            <v>-0.12373225152129819</v>
          </cell>
          <cell r="O212">
            <v>0.99078341013824889</v>
          </cell>
        </row>
        <row r="213">
          <cell r="B213" t="str">
            <v>Julio</v>
          </cell>
          <cell r="C213">
            <v>445</v>
          </cell>
          <cell r="I213">
            <v>1141</v>
          </cell>
          <cell r="K213">
            <v>865</v>
          </cell>
          <cell r="M213">
            <v>531</v>
          </cell>
          <cell r="N213">
            <v>-0.38612716763005783</v>
          </cell>
          <cell r="O213">
            <v>0.19325842696629203</v>
          </cell>
        </row>
        <row r="214">
          <cell r="B214" t="str">
            <v>Agosto</v>
          </cell>
          <cell r="C214">
            <v>327</v>
          </cell>
          <cell r="I214">
            <v>1213</v>
          </cell>
          <cell r="K214">
            <v>1041</v>
          </cell>
          <cell r="M214">
            <v>508</v>
          </cell>
          <cell r="N214">
            <v>-0.51200768491834769</v>
          </cell>
          <cell r="O214">
            <v>0.55351681957186538</v>
          </cell>
        </row>
        <row r="215">
          <cell r="B215" t="str">
            <v>Septiembre</v>
          </cell>
          <cell r="C215">
            <v>343</v>
          </cell>
          <cell r="I215">
            <v>808</v>
          </cell>
          <cell r="K215">
            <v>805</v>
          </cell>
          <cell r="M215">
            <v>446</v>
          </cell>
          <cell r="N215">
            <v>-0.4459627329192547</v>
          </cell>
          <cell r="O215">
            <v>0.30029154518950429</v>
          </cell>
        </row>
        <row r="216">
          <cell r="B216" t="str">
            <v>Octubre</v>
          </cell>
          <cell r="C216">
            <v>311</v>
          </cell>
          <cell r="I216">
            <v>709</v>
          </cell>
          <cell r="K216">
            <v>743</v>
          </cell>
          <cell r="M216">
            <v>702</v>
          </cell>
          <cell r="N216">
            <v>-5.5181695827725474E-2</v>
          </cell>
          <cell r="O216">
            <v>1.257234726688103</v>
          </cell>
        </row>
        <row r="217">
          <cell r="B217" t="str">
            <v>Noviembre</v>
          </cell>
          <cell r="C217">
            <v>328</v>
          </cell>
          <cell r="I217">
            <v>646</v>
          </cell>
          <cell r="K217">
            <v>719</v>
          </cell>
          <cell r="M217">
            <v>613</v>
          </cell>
          <cell r="N217">
            <v>-0.14742698191933246</v>
          </cell>
          <cell r="O217">
            <v>0.86890243902439024</v>
          </cell>
        </row>
        <row r="218">
          <cell r="B218" t="str">
            <v>Diciembre</v>
          </cell>
          <cell r="C218">
            <v>328</v>
          </cell>
          <cell r="I218">
            <v>624</v>
          </cell>
          <cell r="K218">
            <v>620</v>
          </cell>
        </row>
        <row r="219">
          <cell r="C219">
            <v>3955</v>
          </cell>
          <cell r="I219">
            <v>9965</v>
          </cell>
          <cell r="K219">
            <v>8878</v>
          </cell>
          <cell r="M219">
            <v>6045</v>
          </cell>
          <cell r="N219">
            <v>-0.2679825623637685</v>
          </cell>
          <cell r="O219">
            <v>0.66666666666666674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308</v>
          </cell>
          <cell r="I229">
            <v>418</v>
          </cell>
          <cell r="K229">
            <v>363</v>
          </cell>
          <cell r="M229">
            <v>373</v>
          </cell>
          <cell r="N229">
            <v>2.7548209366391241E-2</v>
          </cell>
          <cell r="O229">
            <v>0.21103896103896114</v>
          </cell>
        </row>
        <row r="230">
          <cell r="B230" t="str">
            <v>Febrero</v>
          </cell>
          <cell r="C230">
            <v>300</v>
          </cell>
          <cell r="I230">
            <v>389</v>
          </cell>
          <cell r="K230">
            <v>445</v>
          </cell>
          <cell r="M230">
            <v>462</v>
          </cell>
          <cell r="N230">
            <v>3.8202247191011285E-2</v>
          </cell>
          <cell r="O230">
            <v>0.54</v>
          </cell>
        </row>
        <row r="231">
          <cell r="B231" t="str">
            <v>Marzo</v>
          </cell>
          <cell r="C231">
            <v>369</v>
          </cell>
          <cell r="I231">
            <v>354</v>
          </cell>
          <cell r="K231">
            <v>318</v>
          </cell>
          <cell r="M231">
            <v>592</v>
          </cell>
          <cell r="N231">
            <v>0.86163522012578619</v>
          </cell>
          <cell r="O231">
            <v>0.60433604336043367</v>
          </cell>
        </row>
        <row r="232">
          <cell r="B232" t="str">
            <v>Abril</v>
          </cell>
          <cell r="C232">
            <v>400</v>
          </cell>
          <cell r="I232">
            <v>556</v>
          </cell>
          <cell r="K232">
            <v>355</v>
          </cell>
          <cell r="M232">
            <v>404</v>
          </cell>
          <cell r="N232">
            <v>0.13802816901408455</v>
          </cell>
          <cell r="O232">
            <v>1.0000000000000009E-2</v>
          </cell>
        </row>
        <row r="233">
          <cell r="B233" t="str">
            <v>Mayo</v>
          </cell>
          <cell r="C233">
            <v>233</v>
          </cell>
          <cell r="I233">
            <v>214</v>
          </cell>
          <cell r="K233">
            <v>518</v>
          </cell>
          <cell r="M233">
            <v>597</v>
          </cell>
          <cell r="N233">
            <v>0.15250965250965254</v>
          </cell>
          <cell r="O233">
            <v>1.5622317596566524</v>
          </cell>
        </row>
        <row r="234">
          <cell r="B234" t="str">
            <v>Junio</v>
          </cell>
          <cell r="C234">
            <v>238</v>
          </cell>
          <cell r="I234">
            <v>248</v>
          </cell>
          <cell r="K234">
            <v>365</v>
          </cell>
          <cell r="M234">
            <v>533</v>
          </cell>
          <cell r="N234">
            <v>0.46027397260273983</v>
          </cell>
          <cell r="O234">
            <v>1.2394957983193278</v>
          </cell>
        </row>
        <row r="235">
          <cell r="B235" t="str">
            <v>Julio</v>
          </cell>
          <cell r="C235">
            <v>600</v>
          </cell>
          <cell r="I235">
            <v>528</v>
          </cell>
          <cell r="K235">
            <v>693</v>
          </cell>
          <cell r="M235">
            <v>628</v>
          </cell>
          <cell r="N235">
            <v>-9.3795093795093765E-2</v>
          </cell>
          <cell r="O235">
            <v>4.6666666666666634E-2</v>
          </cell>
        </row>
        <row r="236">
          <cell r="B236" t="str">
            <v>Agosto</v>
          </cell>
          <cell r="C236">
            <v>380</v>
          </cell>
          <cell r="I236">
            <v>262</v>
          </cell>
          <cell r="K236">
            <v>497</v>
          </cell>
          <cell r="M236">
            <v>486</v>
          </cell>
          <cell r="N236">
            <v>-2.2132796780684139E-2</v>
          </cell>
          <cell r="O236">
            <v>0.27894736842105261</v>
          </cell>
        </row>
        <row r="237">
          <cell r="B237" t="str">
            <v>Septiembre</v>
          </cell>
          <cell r="C237">
            <v>373</v>
          </cell>
          <cell r="I237">
            <v>331</v>
          </cell>
          <cell r="K237">
            <v>339</v>
          </cell>
          <cell r="M237">
            <v>217</v>
          </cell>
          <cell r="N237">
            <v>-0.35988200589970498</v>
          </cell>
          <cell r="O237">
            <v>-0.41823056300268091</v>
          </cell>
        </row>
        <row r="238">
          <cell r="B238" t="str">
            <v>Octubre</v>
          </cell>
          <cell r="C238">
            <v>272</v>
          </cell>
          <cell r="I238">
            <v>379</v>
          </cell>
          <cell r="K238">
            <v>638</v>
          </cell>
          <cell r="M238">
            <v>350</v>
          </cell>
          <cell r="N238">
            <v>-0.45141065830721006</v>
          </cell>
          <cell r="O238">
            <v>0.28676470588235303</v>
          </cell>
        </row>
        <row r="239">
          <cell r="B239" t="str">
            <v>Noviembre</v>
          </cell>
          <cell r="C239">
            <v>320</v>
          </cell>
          <cell r="I239">
            <v>412</v>
          </cell>
          <cell r="K239">
            <v>437</v>
          </cell>
          <cell r="M239">
            <v>424</v>
          </cell>
          <cell r="N239">
            <v>-2.9748283752860427E-2</v>
          </cell>
          <cell r="O239">
            <v>0.32499999999999996</v>
          </cell>
        </row>
        <row r="240">
          <cell r="B240" t="str">
            <v>Diciembre</v>
          </cell>
          <cell r="C240">
            <v>432</v>
          </cell>
          <cell r="I240">
            <v>478</v>
          </cell>
          <cell r="K240">
            <v>522</v>
          </cell>
        </row>
        <row r="241">
          <cell r="C241">
            <v>4225</v>
          </cell>
          <cell r="I241">
            <v>4569</v>
          </cell>
          <cell r="K241">
            <v>5490</v>
          </cell>
          <cell r="M241">
            <v>5066</v>
          </cell>
          <cell r="N241">
            <v>1.972624798711764E-2</v>
          </cell>
          <cell r="O241">
            <v>0.33561824413393082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421</v>
          </cell>
          <cell r="I251">
            <v>458</v>
          </cell>
          <cell r="K251">
            <v>905</v>
          </cell>
          <cell r="M251">
            <v>616</v>
          </cell>
          <cell r="N251">
            <v>-0.31933701657458569</v>
          </cell>
          <cell r="O251">
            <v>0.46318289786223277</v>
          </cell>
        </row>
        <row r="252">
          <cell r="B252" t="str">
            <v>Febrero</v>
          </cell>
          <cell r="C252">
            <v>462</v>
          </cell>
          <cell r="I252">
            <v>444</v>
          </cell>
          <cell r="K252">
            <v>665</v>
          </cell>
          <cell r="M252">
            <v>638</v>
          </cell>
          <cell r="N252">
            <v>-4.0601503759398527E-2</v>
          </cell>
          <cell r="O252">
            <v>0.38095238095238093</v>
          </cell>
        </row>
        <row r="253">
          <cell r="B253" t="str">
            <v>Marzo</v>
          </cell>
          <cell r="C253">
            <v>462</v>
          </cell>
          <cell r="I253">
            <v>515</v>
          </cell>
          <cell r="K253">
            <v>457</v>
          </cell>
          <cell r="M253">
            <v>499</v>
          </cell>
          <cell r="N253">
            <v>9.1903719912472592E-2</v>
          </cell>
          <cell r="O253">
            <v>8.0086580086579984E-2</v>
          </cell>
        </row>
        <row r="254">
          <cell r="B254" t="str">
            <v>Abril</v>
          </cell>
          <cell r="C254">
            <v>102</v>
          </cell>
          <cell r="I254">
            <v>328</v>
          </cell>
          <cell r="K254">
            <v>202</v>
          </cell>
          <cell r="M254">
            <v>203</v>
          </cell>
          <cell r="N254">
            <v>4.9504950495049549E-3</v>
          </cell>
          <cell r="O254">
            <v>0.99019607843137258</v>
          </cell>
        </row>
        <row r="255">
          <cell r="B255" t="str">
            <v>Mayo</v>
          </cell>
          <cell r="C255">
            <v>8</v>
          </cell>
          <cell r="I255">
            <v>22</v>
          </cell>
          <cell r="K255">
            <v>9</v>
          </cell>
          <cell r="M255">
            <v>22</v>
          </cell>
          <cell r="N255">
            <v>1.4444444444444446</v>
          </cell>
          <cell r="O255">
            <v>1.75</v>
          </cell>
        </row>
        <row r="256">
          <cell r="B256" t="str">
            <v>Junio</v>
          </cell>
          <cell r="C256">
            <v>13</v>
          </cell>
          <cell r="I256">
            <v>23</v>
          </cell>
          <cell r="K256">
            <v>2</v>
          </cell>
          <cell r="M256">
            <v>6</v>
          </cell>
          <cell r="N256">
            <v>2</v>
          </cell>
          <cell r="O256">
            <v>-0.53846153846153844</v>
          </cell>
        </row>
        <row r="257">
          <cell r="B257" t="str">
            <v>Julio</v>
          </cell>
          <cell r="C257">
            <v>39</v>
          </cell>
          <cell r="I257">
            <v>80</v>
          </cell>
          <cell r="K257">
            <v>5</v>
          </cell>
          <cell r="M257">
            <v>17</v>
          </cell>
          <cell r="N257">
            <v>2.4</v>
          </cell>
          <cell r="O257">
            <v>-0.5641025641025641</v>
          </cell>
        </row>
        <row r="258">
          <cell r="B258" t="str">
            <v>Agosto</v>
          </cell>
          <cell r="C258">
            <v>37</v>
          </cell>
          <cell r="I258">
            <v>7</v>
          </cell>
          <cell r="K258">
            <v>15</v>
          </cell>
          <cell r="M258">
            <v>25</v>
          </cell>
          <cell r="N258">
            <v>0.66666666666666674</v>
          </cell>
          <cell r="O258">
            <v>-0.32432432432432434</v>
          </cell>
        </row>
        <row r="259">
          <cell r="B259" t="str">
            <v>Septiembre</v>
          </cell>
          <cell r="C259">
            <v>9</v>
          </cell>
          <cell r="I259">
            <v>21</v>
          </cell>
          <cell r="K259">
            <v>12</v>
          </cell>
          <cell r="M259">
            <v>10</v>
          </cell>
          <cell r="N259">
            <v>-0.16666666666666663</v>
          </cell>
          <cell r="O259">
            <v>0.11111111111111116</v>
          </cell>
        </row>
        <row r="260">
          <cell r="B260" t="str">
            <v>Octubre</v>
          </cell>
          <cell r="C260">
            <v>253</v>
          </cell>
          <cell r="I260">
            <v>86</v>
          </cell>
          <cell r="K260">
            <v>77</v>
          </cell>
          <cell r="M260">
            <v>176</v>
          </cell>
          <cell r="N260">
            <v>1.2857142857142856</v>
          </cell>
          <cell r="O260">
            <v>-0.30434782608695654</v>
          </cell>
        </row>
        <row r="261">
          <cell r="B261" t="str">
            <v>Noviembre</v>
          </cell>
          <cell r="C261">
            <v>303</v>
          </cell>
          <cell r="I261">
            <v>784</v>
          </cell>
          <cell r="K261">
            <v>782</v>
          </cell>
          <cell r="M261">
            <v>514</v>
          </cell>
          <cell r="N261">
            <v>-0.34271099744245526</v>
          </cell>
          <cell r="O261">
            <v>0.69636963696369647</v>
          </cell>
        </row>
        <row r="262">
          <cell r="B262" t="str">
            <v>Diciembre</v>
          </cell>
          <cell r="C262">
            <v>319</v>
          </cell>
          <cell r="I262">
            <v>556</v>
          </cell>
          <cell r="K262">
            <v>560</v>
          </cell>
        </row>
        <row r="263">
          <cell r="C263">
            <v>2428</v>
          </cell>
          <cell r="I263">
            <v>3324</v>
          </cell>
          <cell r="K263">
            <v>3691</v>
          </cell>
          <cell r="M263">
            <v>2726</v>
          </cell>
          <cell r="N263">
            <v>-0.12935164484190353</v>
          </cell>
          <cell r="O263">
            <v>0.2925557136083452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1552</v>
          </cell>
          <cell r="I273">
            <v>232</v>
          </cell>
          <cell r="K273">
            <v>528</v>
          </cell>
          <cell r="M273">
            <v>491</v>
          </cell>
          <cell r="N273">
            <v>-7.0075757575757569E-2</v>
          </cell>
          <cell r="O273">
            <v>-0.68363402061855671</v>
          </cell>
        </row>
        <row r="274">
          <cell r="B274" t="str">
            <v>Febrero</v>
          </cell>
          <cell r="C274">
            <v>1118</v>
          </cell>
          <cell r="I274">
            <v>194</v>
          </cell>
          <cell r="K274">
            <v>457</v>
          </cell>
          <cell r="M274">
            <v>407</v>
          </cell>
          <cell r="N274">
            <v>-0.10940919037199126</v>
          </cell>
          <cell r="O274">
            <v>-0.63595706618962433</v>
          </cell>
        </row>
        <row r="275">
          <cell r="B275" t="str">
            <v>Marzo</v>
          </cell>
          <cell r="C275">
            <v>1025</v>
          </cell>
          <cell r="I275">
            <v>261</v>
          </cell>
          <cell r="K275">
            <v>280</v>
          </cell>
          <cell r="M275">
            <v>446</v>
          </cell>
          <cell r="N275">
            <v>0.59285714285714275</v>
          </cell>
          <cell r="O275">
            <v>-0.56487804878048786</v>
          </cell>
        </row>
        <row r="276">
          <cell r="B276" t="str">
            <v>Abril</v>
          </cell>
          <cell r="C276">
            <v>393</v>
          </cell>
          <cell r="I276">
            <v>187</v>
          </cell>
          <cell r="K276">
            <v>281</v>
          </cell>
          <cell r="M276">
            <v>96</v>
          </cell>
          <cell r="N276">
            <v>-0.65836298932384341</v>
          </cell>
          <cell r="O276">
            <v>-0.75572519083969469</v>
          </cell>
        </row>
        <row r="277">
          <cell r="B277" t="str">
            <v>Mayo</v>
          </cell>
          <cell r="C277">
            <v>10</v>
          </cell>
          <cell r="I277">
            <v>2</v>
          </cell>
          <cell r="K277">
            <v>28</v>
          </cell>
          <cell r="M277">
            <v>14</v>
          </cell>
          <cell r="N277">
            <v>-0.5</v>
          </cell>
          <cell r="O277">
            <v>0.39999999999999991</v>
          </cell>
        </row>
        <row r="278">
          <cell r="B278" t="str">
            <v>Junio</v>
          </cell>
          <cell r="C278">
            <v>22</v>
          </cell>
          <cell r="I278">
            <v>12</v>
          </cell>
          <cell r="K278">
            <v>11</v>
          </cell>
          <cell r="M278">
            <v>5</v>
          </cell>
          <cell r="N278">
            <v>-0.54545454545454541</v>
          </cell>
          <cell r="O278">
            <v>-0.77272727272727271</v>
          </cell>
        </row>
        <row r="279">
          <cell r="B279" t="str">
            <v>Julio</v>
          </cell>
          <cell r="C279">
            <v>102</v>
          </cell>
          <cell r="I279">
            <v>29</v>
          </cell>
          <cell r="K279">
            <v>13</v>
          </cell>
          <cell r="M279">
            <v>25</v>
          </cell>
          <cell r="N279">
            <v>0.92307692307692313</v>
          </cell>
          <cell r="O279">
            <v>-0.75490196078431371</v>
          </cell>
        </row>
        <row r="280">
          <cell r="B280" t="str">
            <v>Agosto</v>
          </cell>
          <cell r="C280">
            <v>13</v>
          </cell>
          <cell r="I280">
            <v>9</v>
          </cell>
          <cell r="K280">
            <v>32</v>
          </cell>
          <cell r="M280">
            <v>3</v>
          </cell>
          <cell r="N280">
            <v>-0.90625</v>
          </cell>
          <cell r="O280">
            <v>-0.76923076923076916</v>
          </cell>
        </row>
        <row r="281">
          <cell r="B281" t="str">
            <v>Septiembre</v>
          </cell>
          <cell r="C281">
            <v>26</v>
          </cell>
          <cell r="I281">
            <v>0</v>
          </cell>
          <cell r="K281">
            <v>11</v>
          </cell>
          <cell r="M281">
            <v>12</v>
          </cell>
          <cell r="N281">
            <v>9.0909090909090828E-2</v>
          </cell>
          <cell r="O281">
            <v>-0.53846153846153844</v>
          </cell>
        </row>
        <row r="282">
          <cell r="B282" t="str">
            <v>Octubre</v>
          </cell>
          <cell r="C282">
            <v>291</v>
          </cell>
          <cell r="I282">
            <v>151</v>
          </cell>
          <cell r="K282">
            <v>132</v>
          </cell>
          <cell r="M282">
            <v>229</v>
          </cell>
          <cell r="N282">
            <v>0.73484848484848486</v>
          </cell>
          <cell r="O282">
            <v>-0.21305841924398627</v>
          </cell>
        </row>
        <row r="283">
          <cell r="B283" t="str">
            <v>Noviembre</v>
          </cell>
          <cell r="C283">
            <v>767</v>
          </cell>
          <cell r="I283">
            <v>417</v>
          </cell>
          <cell r="K283">
            <v>543</v>
          </cell>
          <cell r="M283">
            <v>519</v>
          </cell>
          <cell r="N283">
            <v>-4.4198895027624308E-2</v>
          </cell>
          <cell r="O283">
            <v>-0.32333767926988266</v>
          </cell>
        </row>
        <row r="284">
          <cell r="B284" t="str">
            <v>Diciembre</v>
          </cell>
          <cell r="C284">
            <v>902</v>
          </cell>
          <cell r="I284">
            <v>585</v>
          </cell>
          <cell r="K284">
            <v>569</v>
          </cell>
        </row>
        <row r="285">
          <cell r="C285">
            <v>6221</v>
          </cell>
          <cell r="I285">
            <v>2079</v>
          </cell>
          <cell r="K285">
            <v>2885</v>
          </cell>
          <cell r="M285">
            <v>2247</v>
          </cell>
          <cell r="N285">
            <v>-2.9792746113989632E-2</v>
          </cell>
          <cell r="O285">
            <v>-0.57755217146080096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19740</v>
          </cell>
          <cell r="I9">
            <v>15598</v>
          </cell>
          <cell r="K9">
            <v>22490</v>
          </cell>
          <cell r="M9">
            <v>22650</v>
          </cell>
          <cell r="N9">
            <v>7.1142730102267127E-3</v>
          </cell>
          <cell r="O9">
            <v>0.14741641337386024</v>
          </cell>
        </row>
        <row r="10">
          <cell r="A10" t="str">
            <v>feb</v>
          </cell>
          <cell r="B10" t="str">
            <v>Febrero</v>
          </cell>
          <cell r="C10">
            <v>19223</v>
          </cell>
          <cell r="I10">
            <v>21666</v>
          </cell>
          <cell r="K10">
            <v>23086</v>
          </cell>
          <cell r="M10">
            <v>23921</v>
          </cell>
          <cell r="N10">
            <v>3.6169106817985019E-2</v>
          </cell>
          <cell r="O10">
            <v>0.24439473547313106</v>
          </cell>
        </row>
        <row r="11">
          <cell r="A11" t="str">
            <v>mar</v>
          </cell>
          <cell r="B11" t="str">
            <v>Marzo</v>
          </cell>
          <cell r="C11">
            <v>21973</v>
          </cell>
          <cell r="I11">
            <v>22231</v>
          </cell>
          <cell r="K11">
            <v>21689</v>
          </cell>
          <cell r="M11">
            <v>27356</v>
          </cell>
          <cell r="N11">
            <v>0.26128452210798092</v>
          </cell>
          <cell r="O11">
            <v>0.24498247849633636</v>
          </cell>
        </row>
        <row r="12">
          <cell r="A12" t="str">
            <v>abr</v>
          </cell>
          <cell r="B12" t="str">
            <v>Abril</v>
          </cell>
          <cell r="C12">
            <v>20119</v>
          </cell>
          <cell r="I12">
            <v>23894</v>
          </cell>
          <cell r="K12">
            <v>23484</v>
          </cell>
          <cell r="M12">
            <v>22205</v>
          </cell>
          <cell r="N12">
            <v>-5.4462612842786529E-2</v>
          </cell>
          <cell r="O12">
            <v>0.10368308564043938</v>
          </cell>
        </row>
        <row r="13">
          <cell r="A13" t="str">
            <v>may</v>
          </cell>
          <cell r="B13" t="str">
            <v>Mayo</v>
          </cell>
          <cell r="C13">
            <v>14799</v>
          </cell>
          <cell r="I13">
            <v>20251</v>
          </cell>
          <cell r="K13">
            <v>21547</v>
          </cell>
          <cell r="M13">
            <v>23449</v>
          </cell>
          <cell r="N13">
            <v>8.8272149255116616E-2</v>
          </cell>
          <cell r="O13">
            <v>0.58449895263193463</v>
          </cell>
        </row>
        <row r="14">
          <cell r="A14" t="str">
            <v>jun</v>
          </cell>
          <cell r="B14" t="str">
            <v>Junio</v>
          </cell>
          <cell r="C14">
            <v>19316</v>
          </cell>
          <cell r="I14">
            <v>18886</v>
          </cell>
          <cell r="K14">
            <v>21065</v>
          </cell>
          <cell r="M14">
            <v>22841</v>
          </cell>
          <cell r="N14">
            <v>8.4310467600284822E-2</v>
          </cell>
          <cell r="O14">
            <v>0.18249119900600541</v>
          </cell>
        </row>
        <row r="15">
          <cell r="A15" t="str">
            <v>jul</v>
          </cell>
          <cell r="B15" t="str">
            <v>Julio</v>
          </cell>
          <cell r="C15">
            <v>24858</v>
          </cell>
          <cell r="I15">
            <v>23111</v>
          </cell>
          <cell r="K15">
            <v>24276</v>
          </cell>
          <cell r="M15">
            <v>24893</v>
          </cell>
          <cell r="N15">
            <v>2.5416048772450184E-2</v>
          </cell>
          <cell r="O15">
            <v>1.4079974253762284E-3</v>
          </cell>
        </row>
        <row r="16">
          <cell r="A16" t="str">
            <v>ago</v>
          </cell>
          <cell r="B16" t="str">
            <v>Agosto</v>
          </cell>
          <cell r="C16">
            <v>24709</v>
          </cell>
          <cell r="I16">
            <v>24659</v>
          </cell>
          <cell r="K16">
            <v>25495</v>
          </cell>
          <cell r="M16">
            <v>25319</v>
          </cell>
          <cell r="N16">
            <v>-6.9033143753677306E-3</v>
          </cell>
          <cell r="O16">
            <v>2.4687360880650822E-2</v>
          </cell>
        </row>
        <row r="17">
          <cell r="A17" t="str">
            <v>sep</v>
          </cell>
          <cell r="B17" t="str">
            <v>Septiembre</v>
          </cell>
          <cell r="C17">
            <v>22149</v>
          </cell>
          <cell r="I17">
            <v>20130</v>
          </cell>
          <cell r="K17">
            <v>22106</v>
          </cell>
          <cell r="M17">
            <v>21182</v>
          </cell>
          <cell r="N17">
            <v>-4.1798606713109532E-2</v>
          </cell>
          <cell r="O17">
            <v>-4.3658855930290286E-2</v>
          </cell>
        </row>
        <row r="18">
          <cell r="A18" t="str">
            <v>oct</v>
          </cell>
          <cell r="B18" t="str">
            <v>Octubre</v>
          </cell>
          <cell r="C18">
            <v>22803</v>
          </cell>
          <cell r="I18">
            <v>22327</v>
          </cell>
          <cell r="K18">
            <v>25007</v>
          </cell>
          <cell r="M18">
            <v>27341</v>
          </cell>
          <cell r="N18">
            <v>9.3333866517375075E-2</v>
          </cell>
          <cell r="O18">
            <v>0.19900890233741175</v>
          </cell>
        </row>
        <row r="19">
          <cell r="A19" t="str">
            <v>nov</v>
          </cell>
          <cell r="B19" t="str">
            <v>Noviembre</v>
          </cell>
          <cell r="C19">
            <v>19561</v>
          </cell>
          <cell r="I19">
            <v>21079</v>
          </cell>
          <cell r="K19">
            <v>24207</v>
          </cell>
          <cell r="M19">
            <v>23363</v>
          </cell>
          <cell r="N19">
            <v>-3.4865947866319691E-2</v>
          </cell>
          <cell r="O19">
            <v>0.19436634118910079</v>
          </cell>
        </row>
        <row r="20">
          <cell r="A20" t="str">
            <v>dic</v>
          </cell>
          <cell r="B20" t="str">
            <v>Diciembre</v>
          </cell>
          <cell r="C20">
            <v>20974</v>
          </cell>
          <cell r="I20">
            <v>23285</v>
          </cell>
          <cell r="K20">
            <v>24142</v>
          </cell>
        </row>
        <row r="21">
          <cell r="A21" t="str">
            <v>Total</v>
          </cell>
          <cell r="C21">
            <v>250224</v>
          </cell>
          <cell r="I21">
            <v>257117</v>
          </cell>
          <cell r="K21">
            <v>278594</v>
          </cell>
          <cell r="M21">
            <v>264520</v>
          </cell>
          <cell r="N21">
            <v>3.956738402527793E-2</v>
          </cell>
          <cell r="O21">
            <v>0.15384950926935659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14344</v>
          </cell>
          <cell r="I31">
            <v>12209</v>
          </cell>
          <cell r="K31">
            <v>18402</v>
          </cell>
          <cell r="M31">
            <v>18282</v>
          </cell>
          <cell r="N31">
            <v>-6.5210303227910549E-3</v>
          </cell>
          <cell r="O31">
            <v>0.27453987730061358</v>
          </cell>
        </row>
        <row r="32">
          <cell r="B32" t="str">
            <v>Febrero</v>
          </cell>
          <cell r="C32">
            <v>13518</v>
          </cell>
          <cell r="I32">
            <v>17700</v>
          </cell>
          <cell r="K32">
            <v>18976</v>
          </cell>
          <cell r="M32">
            <v>20148</v>
          </cell>
          <cell r="N32">
            <v>6.1762225969645979E-2</v>
          </cell>
          <cell r="O32">
            <v>0.49045716822015084</v>
          </cell>
        </row>
        <row r="33">
          <cell r="B33" t="str">
            <v>Marzo</v>
          </cell>
          <cell r="C33">
            <v>15448</v>
          </cell>
          <cell r="I33">
            <v>17761</v>
          </cell>
          <cell r="K33">
            <v>17386</v>
          </cell>
          <cell r="M33">
            <v>22158</v>
          </cell>
          <cell r="N33">
            <v>0.27447371448291724</v>
          </cell>
          <cell r="O33">
            <v>0.43436043500776789</v>
          </cell>
        </row>
        <row r="34">
          <cell r="B34" t="str">
            <v>Abril</v>
          </cell>
          <cell r="C34">
            <v>14841</v>
          </cell>
          <cell r="I34">
            <v>19923</v>
          </cell>
          <cell r="K34">
            <v>19332</v>
          </cell>
          <cell r="M34">
            <v>18488</v>
          </cell>
          <cell r="N34">
            <v>-4.3658183322987765E-2</v>
          </cell>
          <cell r="O34">
            <v>0.24573815780607777</v>
          </cell>
        </row>
        <row r="35">
          <cell r="B35" t="str">
            <v>Mayo</v>
          </cell>
          <cell r="C35">
            <v>11171</v>
          </cell>
          <cell r="I35">
            <v>17673</v>
          </cell>
          <cell r="K35">
            <v>18326</v>
          </cell>
          <cell r="M35">
            <v>19636</v>
          </cell>
          <cell r="N35">
            <v>7.1483138710029426E-2</v>
          </cell>
          <cell r="O35">
            <v>0.75776564318324224</v>
          </cell>
        </row>
        <row r="36">
          <cell r="B36" t="str">
            <v>Junio</v>
          </cell>
          <cell r="C36">
            <v>12783</v>
          </cell>
          <cell r="I36">
            <v>15881</v>
          </cell>
          <cell r="K36">
            <v>17783</v>
          </cell>
          <cell r="M36">
            <v>19273</v>
          </cell>
          <cell r="N36">
            <v>8.378788730810327E-2</v>
          </cell>
          <cell r="O36">
            <v>0.50770554642885091</v>
          </cell>
        </row>
        <row r="37">
          <cell r="B37" t="str">
            <v>Julio</v>
          </cell>
          <cell r="C37">
            <v>16164</v>
          </cell>
          <cell r="I37">
            <v>18743</v>
          </cell>
          <cell r="K37">
            <v>20245</v>
          </cell>
          <cell r="M37">
            <v>20528</v>
          </cell>
          <cell r="N37">
            <v>1.3978760187700612E-2</v>
          </cell>
          <cell r="O37">
            <v>0.26998267755506067</v>
          </cell>
        </row>
        <row r="38">
          <cell r="B38" t="str">
            <v>Agosto</v>
          </cell>
          <cell r="C38">
            <v>18261</v>
          </cell>
          <cell r="I38">
            <v>20467</v>
          </cell>
          <cell r="K38">
            <v>20391</v>
          </cell>
          <cell r="M38">
            <v>20545</v>
          </cell>
          <cell r="N38">
            <v>7.5523515276347819E-3</v>
          </cell>
          <cell r="O38">
            <v>0.12507529708121123</v>
          </cell>
        </row>
        <row r="39">
          <cell r="B39" t="str">
            <v>Septiembre</v>
          </cell>
          <cell r="C39">
            <v>16985</v>
          </cell>
          <cell r="I39">
            <v>16918</v>
          </cell>
          <cell r="K39">
            <v>18135</v>
          </cell>
          <cell r="M39">
            <v>17254</v>
          </cell>
          <cell r="N39">
            <v>-4.8580093741384056E-2</v>
          </cell>
          <cell r="O39">
            <v>1.5837503679717368E-2</v>
          </cell>
        </row>
        <row r="40">
          <cell r="B40" t="str">
            <v>Octubre</v>
          </cell>
          <cell r="C40">
            <v>17312</v>
          </cell>
          <cell r="I40">
            <v>18718</v>
          </cell>
          <cell r="K40">
            <v>20522</v>
          </cell>
          <cell r="M40">
            <v>22570</v>
          </cell>
          <cell r="N40">
            <v>9.9795341584640873E-2</v>
          </cell>
          <cell r="O40">
            <v>0.30371996303142335</v>
          </cell>
        </row>
        <row r="41">
          <cell r="B41" t="str">
            <v>Noviembre</v>
          </cell>
          <cell r="C41">
            <v>13870</v>
          </cell>
          <cell r="I41">
            <v>16558</v>
          </cell>
          <cell r="K41">
            <v>20019</v>
          </cell>
          <cell r="M41">
            <v>18565</v>
          </cell>
          <cell r="N41">
            <v>-7.263100054947802E-2</v>
          </cell>
          <cell r="O41">
            <v>0.33850036049026677</v>
          </cell>
        </row>
        <row r="42">
          <cell r="B42" t="str">
            <v>Diciembre</v>
          </cell>
          <cell r="C42">
            <v>14900</v>
          </cell>
          <cell r="I42">
            <v>18747</v>
          </cell>
          <cell r="K42">
            <v>19529</v>
          </cell>
        </row>
        <row r="43">
          <cell r="C43">
            <v>179597</v>
          </cell>
          <cell r="I43">
            <v>211298</v>
          </cell>
          <cell r="K43">
            <v>229046</v>
          </cell>
          <cell r="M43">
            <v>217447</v>
          </cell>
          <cell r="N43">
            <v>3.784895736384164E-2</v>
          </cell>
          <cell r="O43">
            <v>0.32028512966234968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12587</v>
          </cell>
          <cell r="I53">
            <v>9227</v>
          </cell>
          <cell r="K53">
            <v>14935</v>
          </cell>
          <cell r="M53">
            <v>14354</v>
          </cell>
          <cell r="N53">
            <v>-3.8901908269166396E-2</v>
          </cell>
          <cell r="O53">
            <v>0.14038293477397312</v>
          </cell>
        </row>
        <row r="54">
          <cell r="B54" t="str">
            <v>Febrero</v>
          </cell>
          <cell r="C54">
            <v>11569</v>
          </cell>
          <cell r="I54">
            <v>13725</v>
          </cell>
          <cell r="K54">
            <v>15417</v>
          </cell>
          <cell r="M54">
            <v>15736</v>
          </cell>
          <cell r="N54">
            <v>2.0691444509307821E-2</v>
          </cell>
          <cell r="O54">
            <v>0.36018670585184553</v>
          </cell>
        </row>
        <row r="55">
          <cell r="B55" t="str">
            <v>Marzo</v>
          </cell>
          <cell r="C55">
            <v>13095</v>
          </cell>
          <cell r="I55">
            <v>13764</v>
          </cell>
          <cell r="K55">
            <v>13769</v>
          </cell>
          <cell r="M55">
            <v>17491</v>
          </cell>
          <cell r="N55">
            <v>0.27031737962088753</v>
          </cell>
          <cell r="O55">
            <v>0.33570064910271102</v>
          </cell>
        </row>
        <row r="56">
          <cell r="B56" t="str">
            <v>Abril</v>
          </cell>
          <cell r="C56">
            <v>12619</v>
          </cell>
          <cell r="I56">
            <v>16004</v>
          </cell>
          <cell r="K56">
            <v>15420</v>
          </cell>
          <cell r="M56">
            <v>14826</v>
          </cell>
          <cell r="N56">
            <v>-3.8521400778210091E-2</v>
          </cell>
          <cell r="O56">
            <v>0.17489499960377208</v>
          </cell>
        </row>
        <row r="57">
          <cell r="B57" t="str">
            <v>Mayo</v>
          </cell>
          <cell r="C57">
            <v>8649</v>
          </cell>
          <cell r="I57">
            <v>13304</v>
          </cell>
          <cell r="K57">
            <v>14308</v>
          </cell>
          <cell r="M57">
            <v>15219</v>
          </cell>
          <cell r="N57">
            <v>6.3670673748951634E-2</v>
          </cell>
          <cell r="O57">
            <v>0.75962539021852238</v>
          </cell>
        </row>
        <row r="58">
          <cell r="B58" t="str">
            <v>Junio</v>
          </cell>
          <cell r="C58">
            <v>9694</v>
          </cell>
          <cell r="I58">
            <v>11604</v>
          </cell>
          <cell r="K58">
            <v>13809</v>
          </cell>
          <cell r="M58">
            <v>14680</v>
          </cell>
          <cell r="N58">
            <v>6.3074806285755569E-2</v>
          </cell>
          <cell r="O58">
            <v>0.51433876624716324</v>
          </cell>
        </row>
        <row r="59">
          <cell r="B59" t="str">
            <v>Julio</v>
          </cell>
          <cell r="C59">
            <v>13515</v>
          </cell>
          <cell r="I59">
            <v>13798</v>
          </cell>
          <cell r="K59">
            <v>15626</v>
          </cell>
          <cell r="M59">
            <v>15688</v>
          </cell>
          <cell r="N59">
            <v>3.9677460642519868E-3</v>
          </cell>
          <cell r="O59">
            <v>0.16078431372549029</v>
          </cell>
        </row>
        <row r="60">
          <cell r="B60" t="str">
            <v>Agosto</v>
          </cell>
          <cell r="C60">
            <v>15236</v>
          </cell>
          <cell r="I60">
            <v>15896</v>
          </cell>
          <cell r="K60">
            <v>15580</v>
          </cell>
          <cell r="M60">
            <v>15273</v>
          </cell>
          <cell r="N60">
            <v>-1.9704749679075761E-2</v>
          </cell>
          <cell r="O60">
            <v>2.4284589131005063E-3</v>
          </cell>
        </row>
        <row r="61">
          <cell r="B61" t="str">
            <v>Septiembre</v>
          </cell>
          <cell r="C61">
            <v>14643</v>
          </cell>
          <cell r="I61">
            <v>12977</v>
          </cell>
          <cell r="K61">
            <v>14015</v>
          </cell>
          <cell r="M61">
            <v>12989</v>
          </cell>
          <cell r="N61">
            <v>-7.3207277916518043E-2</v>
          </cell>
          <cell r="O61">
            <v>-0.11295499556101896</v>
          </cell>
        </row>
        <row r="62">
          <cell r="B62" t="str">
            <v>Octubre</v>
          </cell>
          <cell r="C62">
            <v>14572</v>
          </cell>
          <cell r="I62">
            <v>14897</v>
          </cell>
          <cell r="K62">
            <v>15893</v>
          </cell>
          <cell r="M62">
            <v>17980</v>
          </cell>
          <cell r="N62">
            <v>0.13131567356697915</v>
          </cell>
          <cell r="O62">
            <v>0.23387318144386504</v>
          </cell>
        </row>
        <row r="63">
          <cell r="B63" t="str">
            <v>Noviembre</v>
          </cell>
          <cell r="C63">
            <v>11624</v>
          </cell>
          <cell r="I63">
            <v>13391</v>
          </cell>
          <cell r="K63">
            <v>15821</v>
          </cell>
          <cell r="M63">
            <v>14412</v>
          </cell>
          <cell r="N63">
            <v>-8.9058845837810541E-2</v>
          </cell>
          <cell r="O63">
            <v>0.23984858912594631</v>
          </cell>
        </row>
        <row r="64">
          <cell r="B64" t="str">
            <v>Diciembre</v>
          </cell>
          <cell r="C64">
            <v>11940</v>
          </cell>
          <cell r="I64">
            <v>15326</v>
          </cell>
          <cell r="K64">
            <v>15445</v>
          </cell>
        </row>
        <row r="65">
          <cell r="C65">
            <v>149743</v>
          </cell>
          <cell r="I65">
            <v>163913</v>
          </cell>
          <cell r="K65">
            <v>180038</v>
          </cell>
          <cell r="M65">
            <v>168648</v>
          </cell>
          <cell r="N65">
            <v>2.4636527677361686E-2</v>
          </cell>
          <cell r="O65">
            <v>0.22383402393271545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1757</v>
          </cell>
          <cell r="I75">
            <v>2982</v>
          </cell>
          <cell r="K75">
            <v>3467</v>
          </cell>
          <cell r="M75">
            <v>3928</v>
          </cell>
          <cell r="N75">
            <v>0.13296798384770692</v>
          </cell>
          <cell r="O75">
            <v>1.2356289129197497</v>
          </cell>
        </row>
        <row r="76">
          <cell r="B76" t="str">
            <v>Febrero</v>
          </cell>
          <cell r="C76">
            <v>1949</v>
          </cell>
          <cell r="I76">
            <v>3975</v>
          </cell>
          <cell r="K76">
            <v>3559</v>
          </cell>
          <cell r="M76">
            <v>4412</v>
          </cell>
          <cell r="N76">
            <v>0.2396740657488059</v>
          </cell>
          <cell r="O76">
            <v>1.263724987172909</v>
          </cell>
        </row>
        <row r="77">
          <cell r="B77" t="str">
            <v>Marzo</v>
          </cell>
          <cell r="C77">
            <v>2353</v>
          </cell>
          <cell r="I77">
            <v>3997</v>
          </cell>
          <cell r="K77">
            <v>3617</v>
          </cell>
          <cell r="M77">
            <v>4667</v>
          </cell>
          <cell r="N77">
            <v>0.29029582526956044</v>
          </cell>
          <cell r="O77">
            <v>0.98342541436464082</v>
          </cell>
        </row>
        <row r="78">
          <cell r="B78" t="str">
            <v>Abril</v>
          </cell>
          <cell r="C78">
            <v>2222</v>
          </cell>
          <cell r="I78">
            <v>3919</v>
          </cell>
          <cell r="K78">
            <v>3912</v>
          </cell>
          <cell r="M78">
            <v>3662</v>
          </cell>
          <cell r="N78">
            <v>-6.3905930470347649E-2</v>
          </cell>
          <cell r="O78">
            <v>0.64806480648064801</v>
          </cell>
        </row>
        <row r="79">
          <cell r="B79" t="str">
            <v>Mayo</v>
          </cell>
          <cell r="C79">
            <v>2522</v>
          </cell>
          <cell r="I79">
            <v>4369</v>
          </cell>
          <cell r="K79">
            <v>4018</v>
          </cell>
          <cell r="M79">
            <v>4417</v>
          </cell>
          <cell r="N79">
            <v>9.9303135888501703E-2</v>
          </cell>
          <cell r="O79">
            <v>0.75138778747026169</v>
          </cell>
        </row>
        <row r="80">
          <cell r="B80" t="str">
            <v>Junio</v>
          </cell>
          <cell r="C80">
            <v>3089</v>
          </cell>
          <cell r="I80">
            <v>4277</v>
          </cell>
          <cell r="K80">
            <v>3974</v>
          </cell>
          <cell r="M80">
            <v>4593</v>
          </cell>
          <cell r="N80">
            <v>0.15576245596376448</v>
          </cell>
          <cell r="O80">
            <v>0.48688896082874722</v>
          </cell>
        </row>
        <row r="81">
          <cell r="B81" t="str">
            <v>Julio</v>
          </cell>
          <cell r="C81">
            <v>2649</v>
          </cell>
          <cell r="I81">
            <v>4945</v>
          </cell>
          <cell r="K81">
            <v>4619</v>
          </cell>
          <cell r="M81">
            <v>4840</v>
          </cell>
          <cell r="N81">
            <v>4.7845854080969863E-2</v>
          </cell>
          <cell r="O81">
            <v>0.8271045677614195</v>
          </cell>
        </row>
        <row r="82">
          <cell r="B82" t="str">
            <v>Agosto</v>
          </cell>
          <cell r="C82">
            <v>3025</v>
          </cell>
          <cell r="I82">
            <v>4571</v>
          </cell>
          <cell r="K82">
            <v>4811</v>
          </cell>
          <cell r="M82">
            <v>5272</v>
          </cell>
          <cell r="N82">
            <v>9.5822074412803993E-2</v>
          </cell>
          <cell r="O82">
            <v>0.74280991735537194</v>
          </cell>
        </row>
        <row r="83">
          <cell r="B83" t="str">
            <v>Septiembre</v>
          </cell>
          <cell r="C83">
            <v>2342</v>
          </cell>
          <cell r="I83">
            <v>3941</v>
          </cell>
          <cell r="K83">
            <v>4120</v>
          </cell>
          <cell r="M83">
            <v>4265</v>
          </cell>
          <cell r="N83">
            <v>3.5194174757281482E-2</v>
          </cell>
          <cell r="O83">
            <v>0.82109308283518367</v>
          </cell>
        </row>
        <row r="84">
          <cell r="B84" t="str">
            <v>Octubre</v>
          </cell>
          <cell r="C84">
            <v>2740</v>
          </cell>
          <cell r="I84">
            <v>3821</v>
          </cell>
          <cell r="K84">
            <v>4629</v>
          </cell>
          <cell r="M84">
            <v>4590</v>
          </cell>
          <cell r="N84">
            <v>-8.4251458198314477E-3</v>
          </cell>
          <cell r="O84">
            <v>0.67518248175182483</v>
          </cell>
        </row>
        <row r="85">
          <cell r="B85" t="str">
            <v>Noviembre</v>
          </cell>
          <cell r="C85">
            <v>2246</v>
          </cell>
          <cell r="I85">
            <v>3167</v>
          </cell>
          <cell r="K85">
            <v>4198</v>
          </cell>
          <cell r="M85">
            <v>4153</v>
          </cell>
          <cell r="N85">
            <v>-1.0719390185802813E-2</v>
          </cell>
          <cell r="O85">
            <v>0.84906500445235977</v>
          </cell>
        </row>
        <row r="86">
          <cell r="B86" t="str">
            <v>Diciembre</v>
          </cell>
          <cell r="C86">
            <v>2960</v>
          </cell>
          <cell r="I86">
            <v>3421</v>
          </cell>
          <cell r="K86">
            <v>4084</v>
          </cell>
        </row>
        <row r="87">
          <cell r="C87">
            <v>29854</v>
          </cell>
          <cell r="I87">
            <v>47385</v>
          </cell>
          <cell r="K87">
            <v>49008</v>
          </cell>
          <cell r="M87">
            <v>48799</v>
          </cell>
          <cell r="N87">
            <v>8.6256789244056664E-2</v>
          </cell>
          <cell r="O87">
            <v>0.8144939391685877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5396</v>
          </cell>
          <cell r="I97">
            <v>3389</v>
          </cell>
          <cell r="K97">
            <v>4088</v>
          </cell>
          <cell r="M97">
            <v>4368</v>
          </cell>
          <cell r="N97">
            <v>6.8493150684931559E-2</v>
          </cell>
          <cell r="O97">
            <v>-0.19051148999258705</v>
          </cell>
        </row>
        <row r="98">
          <cell r="B98" t="str">
            <v>Febrero</v>
          </cell>
          <cell r="C98">
            <v>5705</v>
          </cell>
          <cell r="I98">
            <v>3966</v>
          </cell>
          <cell r="K98">
            <v>4110</v>
          </cell>
          <cell r="M98">
            <v>3773</v>
          </cell>
          <cell r="N98">
            <v>-8.1995133819951382E-2</v>
          </cell>
          <cell r="O98">
            <v>-0.3386503067484663</v>
          </cell>
        </row>
        <row r="99">
          <cell r="B99" t="str">
            <v>Marzo</v>
          </cell>
          <cell r="C99">
            <v>6525</v>
          </cell>
          <cell r="I99">
            <v>4470</v>
          </cell>
          <cell r="K99">
            <v>4303</v>
          </cell>
          <cell r="M99">
            <v>5198</v>
          </cell>
          <cell r="N99">
            <v>0.20799442249593314</v>
          </cell>
          <cell r="O99">
            <v>-0.20337164750957859</v>
          </cell>
        </row>
        <row r="100">
          <cell r="B100" t="str">
            <v>Abril</v>
          </cell>
          <cell r="C100">
            <v>5278</v>
          </cell>
          <cell r="I100">
            <v>3971</v>
          </cell>
          <cell r="K100">
            <v>4152</v>
          </cell>
          <cell r="M100">
            <v>3717</v>
          </cell>
          <cell r="N100">
            <v>-0.10476878612716767</v>
          </cell>
          <cell r="O100">
            <v>-0.29575596816976124</v>
          </cell>
        </row>
        <row r="101">
          <cell r="B101" t="str">
            <v>Mayo</v>
          </cell>
          <cell r="C101">
            <v>3628</v>
          </cell>
          <cell r="I101">
            <v>2578</v>
          </cell>
          <cell r="K101">
            <v>3221</v>
          </cell>
          <cell r="M101">
            <v>3813</v>
          </cell>
          <cell r="N101">
            <v>0.1837938528407328</v>
          </cell>
          <cell r="O101">
            <v>5.0992282249173071E-2</v>
          </cell>
        </row>
        <row r="102">
          <cell r="B102" t="str">
            <v>Junio</v>
          </cell>
          <cell r="C102">
            <v>6533</v>
          </cell>
          <cell r="I102">
            <v>3005</v>
          </cell>
          <cell r="K102">
            <v>3282</v>
          </cell>
          <cell r="M102">
            <v>3568</v>
          </cell>
          <cell r="N102">
            <v>8.7141986593540555E-2</v>
          </cell>
          <cell r="O102">
            <v>-0.45384968620847999</v>
          </cell>
        </row>
        <row r="103">
          <cell r="B103" t="str">
            <v>Julio</v>
          </cell>
          <cell r="C103">
            <v>8694</v>
          </cell>
          <cell r="I103">
            <v>4368</v>
          </cell>
          <cell r="K103">
            <v>4031</v>
          </cell>
          <cell r="M103">
            <v>4365</v>
          </cell>
          <cell r="N103">
            <v>8.2857851649714709E-2</v>
          </cell>
          <cell r="O103">
            <v>-0.49792960662525876</v>
          </cell>
        </row>
        <row r="104">
          <cell r="B104" t="str">
            <v>Agosto</v>
          </cell>
          <cell r="C104">
            <v>6448</v>
          </cell>
          <cell r="I104">
            <v>4192</v>
          </cell>
          <cell r="K104">
            <v>5104</v>
          </cell>
          <cell r="M104">
            <v>4774</v>
          </cell>
          <cell r="N104">
            <v>-6.4655172413793149E-2</v>
          </cell>
          <cell r="O104">
            <v>-0.25961538461538458</v>
          </cell>
        </row>
        <row r="105">
          <cell r="B105" t="str">
            <v>Septiembre</v>
          </cell>
          <cell r="C105">
            <v>5164</v>
          </cell>
          <cell r="I105">
            <v>3212</v>
          </cell>
          <cell r="K105">
            <v>3971</v>
          </cell>
          <cell r="M105">
            <v>3928</v>
          </cell>
          <cell r="N105">
            <v>-1.0828506673381977E-2</v>
          </cell>
          <cell r="O105">
            <v>-0.23934934159566223</v>
          </cell>
        </row>
        <row r="106">
          <cell r="B106" t="str">
            <v>Octubre</v>
          </cell>
          <cell r="C106">
            <v>5491</v>
          </cell>
          <cell r="I106">
            <v>3609</v>
          </cell>
          <cell r="K106">
            <v>4485</v>
          </cell>
          <cell r="M106">
            <v>4771</v>
          </cell>
          <cell r="N106">
            <v>6.3768115942028913E-2</v>
          </cell>
          <cell r="O106">
            <v>-0.1311236568930978</v>
          </cell>
        </row>
        <row r="107">
          <cell r="B107" t="str">
            <v>Noviembre</v>
          </cell>
          <cell r="C107">
            <v>5691</v>
          </cell>
          <cell r="I107">
            <v>4521</v>
          </cell>
          <cell r="K107">
            <v>4188</v>
          </cell>
          <cell r="M107">
            <v>4798</v>
          </cell>
          <cell r="N107">
            <v>0.14565425023877743</v>
          </cell>
          <cell r="O107">
            <v>-0.15691442628712005</v>
          </cell>
        </row>
        <row r="108">
          <cell r="B108" t="str">
            <v>Diciembre</v>
          </cell>
          <cell r="C108">
            <v>6074</v>
          </cell>
          <cell r="I108">
            <v>4538</v>
          </cell>
          <cell r="K108">
            <v>4613</v>
          </cell>
        </row>
        <row r="109">
          <cell r="C109">
            <v>70627</v>
          </cell>
          <cell r="I109">
            <v>45819</v>
          </cell>
          <cell r="K109">
            <v>49548</v>
          </cell>
          <cell r="M109">
            <v>47073</v>
          </cell>
          <cell r="N109">
            <v>4.7579837543117787E-2</v>
          </cell>
          <cell r="O109">
            <v>-0.27078524623177858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156332</v>
          </cell>
          <cell r="I9">
            <v>114870</v>
          </cell>
          <cell r="K9">
            <v>163920</v>
          </cell>
          <cell r="M9">
            <v>173408</v>
          </cell>
          <cell r="N9">
            <v>5.7881893606637425E-2</v>
          </cell>
          <cell r="O9">
            <v>0.10922907658061054</v>
          </cell>
        </row>
        <row r="10">
          <cell r="A10" t="str">
            <v>feb</v>
          </cell>
          <cell r="B10" t="str">
            <v>Febrero</v>
          </cell>
          <cell r="C10">
            <v>144826</v>
          </cell>
          <cell r="I10">
            <v>141290</v>
          </cell>
          <cell r="K10">
            <v>156374</v>
          </cell>
          <cell r="M10">
            <v>166759</v>
          </cell>
          <cell r="N10">
            <v>6.6411295995497888E-2</v>
          </cell>
          <cell r="O10">
            <v>0.15144380152735004</v>
          </cell>
        </row>
        <row r="11">
          <cell r="A11" t="str">
            <v>mar</v>
          </cell>
          <cell r="B11" t="str">
            <v>Marzo</v>
          </cell>
          <cell r="C11">
            <v>154862</v>
          </cell>
          <cell r="I11">
            <v>148905</v>
          </cell>
          <cell r="K11">
            <v>146134</v>
          </cell>
          <cell r="M11">
            <v>176870</v>
          </cell>
          <cell r="N11">
            <v>0.21032750762998353</v>
          </cell>
          <cell r="O11">
            <v>0.14211362374242875</v>
          </cell>
        </row>
        <row r="12">
          <cell r="A12" t="str">
            <v>abr</v>
          </cell>
          <cell r="B12" t="str">
            <v>Abril</v>
          </cell>
          <cell r="C12">
            <v>142052</v>
          </cell>
          <cell r="I12">
            <v>152510</v>
          </cell>
          <cell r="K12">
            <v>144835</v>
          </cell>
          <cell r="M12">
            <v>154662</v>
          </cell>
          <cell r="N12">
            <v>6.7849621983636643E-2</v>
          </cell>
          <cell r="O12">
            <v>8.8770309464139885E-2</v>
          </cell>
        </row>
        <row r="13">
          <cell r="A13" t="str">
            <v>may</v>
          </cell>
          <cell r="B13" t="str">
            <v>Mayo</v>
          </cell>
          <cell r="C13">
            <v>129253</v>
          </cell>
          <cell r="I13">
            <v>125910</v>
          </cell>
          <cell r="K13">
            <v>140451</v>
          </cell>
          <cell r="M13">
            <v>159924</v>
          </cell>
          <cell r="N13">
            <v>0.1386462182540531</v>
          </cell>
          <cell r="O13">
            <v>0.23729429877836483</v>
          </cell>
        </row>
        <row r="14">
          <cell r="A14" t="str">
            <v>jun</v>
          </cell>
          <cell r="B14" t="str">
            <v>Junio</v>
          </cell>
          <cell r="C14">
            <v>145760</v>
          </cell>
          <cell r="I14">
            <v>132220</v>
          </cell>
          <cell r="K14">
            <v>142289</v>
          </cell>
          <cell r="M14">
            <v>157113</v>
          </cell>
          <cell r="N14">
            <v>0.10418233313889336</v>
          </cell>
          <cell r="O14">
            <v>7.7888309549945189E-2</v>
          </cell>
        </row>
        <row r="15">
          <cell r="A15" t="str">
            <v>jul</v>
          </cell>
          <cell r="B15" t="str">
            <v>Julio</v>
          </cell>
          <cell r="C15">
            <v>181443</v>
          </cell>
          <cell r="I15">
            <v>159520</v>
          </cell>
          <cell r="K15">
            <v>166431</v>
          </cell>
          <cell r="M15">
            <v>173767</v>
          </cell>
          <cell r="N15">
            <v>4.4078326754030117E-2</v>
          </cell>
          <cell r="O15">
            <v>-4.2305296980318929E-2</v>
          </cell>
        </row>
        <row r="16">
          <cell r="A16" t="str">
            <v>ago</v>
          </cell>
          <cell r="B16" t="str">
            <v>Agosto</v>
          </cell>
          <cell r="C16">
            <v>181850</v>
          </cell>
          <cell r="I16">
            <v>178525</v>
          </cell>
          <cell r="K16">
            <v>181874</v>
          </cell>
          <cell r="M16">
            <v>179514</v>
          </cell>
          <cell r="N16">
            <v>-1.2976016362976517E-2</v>
          </cell>
          <cell r="O16">
            <v>-1.28457519934011E-2</v>
          </cell>
        </row>
        <row r="17">
          <cell r="A17" t="str">
            <v>sep</v>
          </cell>
          <cell r="B17" t="str">
            <v>Septiembre</v>
          </cell>
          <cell r="C17">
            <v>164115</v>
          </cell>
          <cell r="I17">
            <v>136089</v>
          </cell>
          <cell r="K17">
            <v>150809</v>
          </cell>
          <cell r="M17">
            <v>145872</v>
          </cell>
          <cell r="N17">
            <v>-3.2736773004263697E-2</v>
          </cell>
          <cell r="O17">
            <v>-0.11115985741705514</v>
          </cell>
        </row>
        <row r="18">
          <cell r="A18" t="str">
            <v>oct</v>
          </cell>
          <cell r="B18" t="str">
            <v>Octubre</v>
          </cell>
          <cell r="C18">
            <v>161488</v>
          </cell>
          <cell r="I18">
            <v>154114</v>
          </cell>
          <cell r="K18">
            <v>170708</v>
          </cell>
          <cell r="M18">
            <v>177711</v>
          </cell>
          <cell r="N18">
            <v>4.1023267802329233E-2</v>
          </cell>
          <cell r="O18">
            <v>0.10045947686515411</v>
          </cell>
        </row>
        <row r="19">
          <cell r="A19" t="str">
            <v>nov</v>
          </cell>
          <cell r="B19" t="str">
            <v>Noviembre</v>
          </cell>
          <cell r="C19">
            <v>145313</v>
          </cell>
          <cell r="I19">
            <v>153023</v>
          </cell>
          <cell r="K19">
            <v>164389</v>
          </cell>
          <cell r="M19">
            <v>162641</v>
          </cell>
          <cell r="N19">
            <v>-1.0633314881166034E-2</v>
          </cell>
          <cell r="O19">
            <v>0.11924604130394401</v>
          </cell>
        </row>
        <row r="20">
          <cell r="A20" t="str">
            <v>dic</v>
          </cell>
          <cell r="B20" t="str">
            <v>Diciembre</v>
          </cell>
          <cell r="C20">
            <v>149462</v>
          </cell>
          <cell r="I20">
            <v>156141</v>
          </cell>
          <cell r="K20">
            <v>158524</v>
          </cell>
        </row>
        <row r="21">
          <cell r="A21" t="str">
            <v>Total</v>
          </cell>
          <cell r="C21">
            <v>1856756</v>
          </cell>
          <cell r="I21">
            <v>1753117</v>
          </cell>
          <cell r="K21">
            <v>1886738</v>
          </cell>
          <cell r="M21">
            <v>1828241</v>
          </cell>
          <cell r="N21">
            <v>5.7878827506315789E-2</v>
          </cell>
          <cell r="O21">
            <v>7.084134308443657E-2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7797</v>
          </cell>
          <cell r="I31">
            <v>4259</v>
          </cell>
          <cell r="K31">
            <v>7684</v>
          </cell>
          <cell r="M31">
            <v>4643</v>
          </cell>
          <cell r="N31">
            <v>-0.39575741801145237</v>
          </cell>
          <cell r="O31">
            <v>-0.40451455688085158</v>
          </cell>
        </row>
        <row r="32">
          <cell r="B32" t="str">
            <v>Febrero</v>
          </cell>
          <cell r="C32">
            <v>5918</v>
          </cell>
          <cell r="I32">
            <v>4072</v>
          </cell>
          <cell r="K32">
            <v>4631</v>
          </cell>
          <cell r="M32">
            <v>3359</v>
          </cell>
          <cell r="N32">
            <v>-0.27467069747354778</v>
          </cell>
          <cell r="O32">
            <v>-0.43240959783710708</v>
          </cell>
        </row>
        <row r="33">
          <cell r="B33" t="str">
            <v>Marzo</v>
          </cell>
          <cell r="C33">
            <v>15264</v>
          </cell>
          <cell r="I33">
            <v>4758</v>
          </cell>
          <cell r="K33">
            <v>6445</v>
          </cell>
          <cell r="M33">
            <v>7332</v>
          </cell>
          <cell r="N33">
            <v>0.1376260667183864</v>
          </cell>
          <cell r="O33">
            <v>-0.51965408805031443</v>
          </cell>
        </row>
        <row r="34">
          <cell r="B34" t="str">
            <v>Abril</v>
          </cell>
          <cell r="C34">
            <v>22387</v>
          </cell>
          <cell r="I34">
            <v>8585</v>
          </cell>
          <cell r="K34">
            <v>11356</v>
          </cell>
          <cell r="M34">
            <v>5241</v>
          </cell>
          <cell r="N34">
            <v>-0.53848185980979224</v>
          </cell>
          <cell r="O34">
            <v>-0.76589091883682492</v>
          </cell>
        </row>
        <row r="35">
          <cell r="B35" t="str">
            <v>Mayo</v>
          </cell>
          <cell r="C35">
            <v>19293</v>
          </cell>
          <cell r="I35">
            <v>7510</v>
          </cell>
          <cell r="K35">
            <v>8116</v>
          </cell>
          <cell r="M35">
            <v>6651</v>
          </cell>
          <cell r="N35">
            <v>-0.18050763923114832</v>
          </cell>
          <cell r="O35">
            <v>-0.6552635670968745</v>
          </cell>
        </row>
        <row r="36">
          <cell r="B36" t="str">
            <v>Junio</v>
          </cell>
          <cell r="C36">
            <v>16210</v>
          </cell>
          <cell r="I36">
            <v>7211</v>
          </cell>
          <cell r="K36">
            <v>11716</v>
          </cell>
          <cell r="M36">
            <v>9313</v>
          </cell>
          <cell r="N36">
            <v>-0.20510413110276549</v>
          </cell>
          <cell r="O36">
            <v>-0.42547809993830965</v>
          </cell>
        </row>
        <row r="37">
          <cell r="B37" t="str">
            <v>Julio</v>
          </cell>
          <cell r="C37">
            <v>23168</v>
          </cell>
          <cell r="I37">
            <v>16871</v>
          </cell>
          <cell r="K37">
            <v>16350</v>
          </cell>
          <cell r="M37">
            <v>15147</v>
          </cell>
          <cell r="N37">
            <v>-7.357798165137619E-2</v>
          </cell>
          <cell r="O37">
            <v>-0.34621029005524862</v>
          </cell>
        </row>
        <row r="38">
          <cell r="B38" t="str">
            <v>Agosto</v>
          </cell>
          <cell r="C38">
            <v>27089</v>
          </cell>
          <cell r="I38">
            <v>22263</v>
          </cell>
          <cell r="K38">
            <v>17040</v>
          </cell>
          <cell r="M38">
            <v>17997</v>
          </cell>
          <cell r="N38">
            <v>5.6161971830985813E-2</v>
          </cell>
          <cell r="O38">
            <v>-0.33563439034294362</v>
          </cell>
        </row>
        <row r="39">
          <cell r="B39" t="str">
            <v>Septiembre</v>
          </cell>
          <cell r="C39">
            <v>26178</v>
          </cell>
          <cell r="I39">
            <v>12307</v>
          </cell>
          <cell r="K39">
            <v>12268</v>
          </cell>
          <cell r="M39">
            <v>11247</v>
          </cell>
          <cell r="N39">
            <v>-8.3224649494620162E-2</v>
          </cell>
          <cell r="O39">
            <v>-0.57036442814577126</v>
          </cell>
        </row>
        <row r="40">
          <cell r="B40" t="str">
            <v>Octubre</v>
          </cell>
          <cell r="C40">
            <v>14688</v>
          </cell>
          <cell r="I40">
            <v>5869</v>
          </cell>
          <cell r="K40">
            <v>7638</v>
          </cell>
          <cell r="M40">
            <v>11565</v>
          </cell>
          <cell r="N40">
            <v>0.51413982717989004</v>
          </cell>
          <cell r="O40">
            <v>-0.21262254901960786</v>
          </cell>
        </row>
        <row r="41">
          <cell r="B41" t="str">
            <v>Noviembre</v>
          </cell>
          <cell r="C41">
            <v>6884</v>
          </cell>
          <cell r="I41">
            <v>3929</v>
          </cell>
          <cell r="K41">
            <v>4428</v>
          </cell>
          <cell r="M41">
            <v>5701</v>
          </cell>
          <cell r="N41">
            <v>0.28748870822041561</v>
          </cell>
          <cell r="O41">
            <v>-0.17184776292852988</v>
          </cell>
        </row>
        <row r="42">
          <cell r="B42" t="str">
            <v>Diciembre</v>
          </cell>
          <cell r="C42">
            <v>8030</v>
          </cell>
          <cell r="I42">
            <v>7585</v>
          </cell>
          <cell r="K42">
            <v>6411</v>
          </cell>
        </row>
        <row r="43">
          <cell r="C43">
            <v>192906</v>
          </cell>
          <cell r="I43">
            <v>105219</v>
          </cell>
          <cell r="K43">
            <v>114083</v>
          </cell>
          <cell r="M43">
            <v>98196</v>
          </cell>
          <cell r="N43">
            <v>-8.8008024370309856E-2</v>
          </cell>
          <cell r="O43">
            <v>-0.46885479997403667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3266</v>
          </cell>
          <cell r="I53">
            <v>2953</v>
          </cell>
          <cell r="K53">
            <v>3641</v>
          </cell>
          <cell r="M53">
            <v>2676</v>
          </cell>
          <cell r="N53">
            <v>-0.26503707772589946</v>
          </cell>
          <cell r="O53">
            <v>-0.1806491120636865</v>
          </cell>
        </row>
        <row r="54">
          <cell r="B54" t="str">
            <v>Febrero</v>
          </cell>
          <cell r="C54">
            <v>2395</v>
          </cell>
          <cell r="I54">
            <v>2193</v>
          </cell>
          <cell r="K54">
            <v>2303</v>
          </cell>
          <cell r="M54">
            <v>1677</v>
          </cell>
          <cell r="N54">
            <v>-0.27181936604429002</v>
          </cell>
          <cell r="O54">
            <v>-0.29979123173277666</v>
          </cell>
        </row>
        <row r="55">
          <cell r="B55" t="str">
            <v>Marzo</v>
          </cell>
          <cell r="C55">
            <v>4694</v>
          </cell>
          <cell r="I55">
            <v>2613</v>
          </cell>
          <cell r="K55">
            <v>3123</v>
          </cell>
          <cell r="M55">
            <v>3345</v>
          </cell>
          <cell r="N55">
            <v>7.1085494716618625E-2</v>
          </cell>
          <cell r="O55">
            <v>-0.28738815509160631</v>
          </cell>
        </row>
        <row r="56">
          <cell r="B56" t="str">
            <v>Abril</v>
          </cell>
          <cell r="C56">
            <v>7128</v>
          </cell>
          <cell r="I56">
            <v>2610</v>
          </cell>
          <cell r="K56">
            <v>3426</v>
          </cell>
          <cell r="M56">
            <v>2702</v>
          </cell>
          <cell r="N56">
            <v>-0.21132516053706951</v>
          </cell>
          <cell r="O56">
            <v>-0.6209315375982043</v>
          </cell>
        </row>
        <row r="57">
          <cell r="B57" t="str">
            <v>Mayo</v>
          </cell>
          <cell r="C57">
            <v>9372</v>
          </cell>
          <cell r="I57">
            <v>2461</v>
          </cell>
          <cell r="K57">
            <v>3361</v>
          </cell>
          <cell r="M57">
            <v>3660</v>
          </cell>
          <cell r="N57">
            <v>8.8961618565903011E-2</v>
          </cell>
          <cell r="O57">
            <v>-0.60947503201024333</v>
          </cell>
        </row>
        <row r="58">
          <cell r="B58" t="str">
            <v>Junio</v>
          </cell>
          <cell r="C58">
            <v>9490</v>
          </cell>
          <cell r="I58">
            <v>4006</v>
          </cell>
          <cell r="K58">
            <v>5560</v>
          </cell>
          <cell r="M58">
            <v>4118</v>
          </cell>
          <cell r="N58">
            <v>-0.25935251798561154</v>
          </cell>
          <cell r="O58">
            <v>-0.56606954689146471</v>
          </cell>
        </row>
        <row r="59">
          <cell r="B59" t="str">
            <v>Julio</v>
          </cell>
          <cell r="C59">
            <v>12475</v>
          </cell>
          <cell r="I59">
            <v>8443</v>
          </cell>
          <cell r="K59">
            <v>8165</v>
          </cell>
          <cell r="M59">
            <v>7349</v>
          </cell>
          <cell r="N59">
            <v>-9.9938763012859755E-2</v>
          </cell>
          <cell r="O59">
            <v>-0.4109018036072144</v>
          </cell>
        </row>
        <row r="60">
          <cell r="B60" t="str">
            <v>Agosto</v>
          </cell>
          <cell r="C60">
            <v>14209</v>
          </cell>
          <cell r="I60">
            <v>8711</v>
          </cell>
          <cell r="K60">
            <v>8609</v>
          </cell>
          <cell r="M60">
            <v>10060</v>
          </cell>
          <cell r="N60">
            <v>0.16854454640492511</v>
          </cell>
          <cell r="O60">
            <v>-0.29199802941797448</v>
          </cell>
        </row>
        <row r="61">
          <cell r="B61" t="str">
            <v>Septiembre</v>
          </cell>
          <cell r="C61">
            <v>17149</v>
          </cell>
          <cell r="I61">
            <v>5083</v>
          </cell>
          <cell r="K61">
            <v>5659</v>
          </cell>
          <cell r="M61">
            <v>6716</v>
          </cell>
          <cell r="N61">
            <v>0.18678211698179892</v>
          </cell>
          <cell r="O61">
            <v>-0.60837366610297972</v>
          </cell>
        </row>
        <row r="62">
          <cell r="B62" t="str">
            <v>Octubre</v>
          </cell>
          <cell r="C62">
            <v>7804</v>
          </cell>
          <cell r="I62">
            <v>2717</v>
          </cell>
          <cell r="K62">
            <v>3348</v>
          </cell>
          <cell r="M62">
            <v>4738</v>
          </cell>
          <cell r="N62">
            <v>0.41517323775388282</v>
          </cell>
          <cell r="O62">
            <v>-0.39287544848795486</v>
          </cell>
        </row>
        <row r="63">
          <cell r="B63" t="str">
            <v>Noviembre</v>
          </cell>
          <cell r="C63">
            <v>4350</v>
          </cell>
          <cell r="I63">
            <v>2080</v>
          </cell>
          <cell r="K63">
            <v>2681</v>
          </cell>
          <cell r="M63">
            <v>4224</v>
          </cell>
          <cell r="N63">
            <v>0.57553151809026493</v>
          </cell>
          <cell r="O63">
            <v>-2.8965517241379302E-2</v>
          </cell>
        </row>
        <row r="64">
          <cell r="B64" t="str">
            <v>Diciembre</v>
          </cell>
          <cell r="C64">
            <v>5746</v>
          </cell>
          <cell r="I64">
            <v>3803</v>
          </cell>
          <cell r="K64">
            <v>4117</v>
          </cell>
        </row>
        <row r="65">
          <cell r="C65">
            <v>98078</v>
          </cell>
          <cell r="I65">
            <v>47673</v>
          </cell>
          <cell r="K65">
            <v>53993</v>
          </cell>
          <cell r="M65">
            <v>51265</v>
          </cell>
          <cell r="N65">
            <v>2.7849065682893581E-2</v>
          </cell>
          <cell r="O65">
            <v>-0.44477537581770132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4531</v>
          </cell>
          <cell r="I75">
            <v>1306</v>
          </cell>
          <cell r="K75">
            <v>4043</v>
          </cell>
          <cell r="M75">
            <v>1967</v>
          </cell>
          <cell r="N75">
            <v>-0.51348008904278997</v>
          </cell>
          <cell r="O75">
            <v>-0.56587949679982341</v>
          </cell>
        </row>
        <row r="76">
          <cell r="B76" t="str">
            <v>Febrero</v>
          </cell>
          <cell r="C76">
            <v>3523</v>
          </cell>
          <cell r="I76">
            <v>1879</v>
          </cell>
          <cell r="K76">
            <v>2328</v>
          </cell>
          <cell r="M76">
            <v>1682</v>
          </cell>
          <cell r="N76">
            <v>-0.27749140893470792</v>
          </cell>
          <cell r="O76">
            <v>-0.5225659948907182</v>
          </cell>
        </row>
        <row r="77">
          <cell r="B77" t="str">
            <v>Marzo</v>
          </cell>
          <cell r="C77">
            <v>10570</v>
          </cell>
          <cell r="I77">
            <v>2145</v>
          </cell>
          <cell r="K77">
            <v>3322</v>
          </cell>
          <cell r="M77">
            <v>3987</v>
          </cell>
          <cell r="N77">
            <v>0.20018061408789878</v>
          </cell>
          <cell r="O77">
            <v>-0.62280037842951752</v>
          </cell>
        </row>
        <row r="78">
          <cell r="B78" t="str">
            <v>Abril</v>
          </cell>
          <cell r="C78">
            <v>15259</v>
          </cell>
          <cell r="I78">
            <v>5975</v>
          </cell>
          <cell r="K78">
            <v>7930</v>
          </cell>
          <cell r="M78">
            <v>2539</v>
          </cell>
          <cell r="N78">
            <v>-0.67982345523329135</v>
          </cell>
          <cell r="O78">
            <v>-0.83360639622517851</v>
          </cell>
        </row>
        <row r="79">
          <cell r="B79" t="str">
            <v>Mayo</v>
          </cell>
          <cell r="C79">
            <v>9921</v>
          </cell>
          <cell r="I79">
            <v>5049</v>
          </cell>
          <cell r="K79">
            <v>4755</v>
          </cell>
          <cell r="M79">
            <v>2991</v>
          </cell>
          <cell r="N79">
            <v>-0.3709779179810726</v>
          </cell>
          <cell r="O79">
            <v>-0.6985182945267614</v>
          </cell>
        </row>
        <row r="80">
          <cell r="B80" t="str">
            <v>Junio</v>
          </cell>
          <cell r="C80">
            <v>6720</v>
          </cell>
          <cell r="I80">
            <v>3205</v>
          </cell>
          <cell r="K80">
            <v>6156</v>
          </cell>
          <cell r="M80">
            <v>5195</v>
          </cell>
          <cell r="N80">
            <v>-0.15610786224821316</v>
          </cell>
          <cell r="O80">
            <v>-0.22693452380952384</v>
          </cell>
        </row>
        <row r="81">
          <cell r="B81" t="str">
            <v>Julio</v>
          </cell>
          <cell r="C81">
            <v>10693</v>
          </cell>
          <cell r="I81">
            <v>8428</v>
          </cell>
          <cell r="K81">
            <v>8185</v>
          </cell>
          <cell r="M81">
            <v>7798</v>
          </cell>
          <cell r="N81">
            <v>-4.7281612706169818E-2</v>
          </cell>
          <cell r="O81">
            <v>-0.27073786589357529</v>
          </cell>
        </row>
        <row r="82">
          <cell r="B82" t="str">
            <v>Agosto</v>
          </cell>
          <cell r="C82">
            <v>12880</v>
          </cell>
          <cell r="I82">
            <v>13552</v>
          </cell>
          <cell r="K82">
            <v>8431</v>
          </cell>
          <cell r="M82">
            <v>7937</v>
          </cell>
          <cell r="N82">
            <v>-5.8593286680109102E-2</v>
          </cell>
          <cell r="O82">
            <v>-0.38377329192546583</v>
          </cell>
        </row>
        <row r="83">
          <cell r="B83" t="str">
            <v>Septiembre</v>
          </cell>
          <cell r="C83">
            <v>9029</v>
          </cell>
          <cell r="I83">
            <v>7224</v>
          </cell>
          <cell r="K83">
            <v>6609</v>
          </cell>
          <cell r="M83">
            <v>4531</v>
          </cell>
          <cell r="N83">
            <v>-0.31441973067029805</v>
          </cell>
          <cell r="O83">
            <v>-0.49817255510023262</v>
          </cell>
        </row>
        <row r="84">
          <cell r="B84" t="str">
            <v>Octubre</v>
          </cell>
          <cell r="C84">
            <v>6884</v>
          </cell>
          <cell r="I84">
            <v>3152</v>
          </cell>
          <cell r="K84">
            <v>4290</v>
          </cell>
          <cell r="M84">
            <v>6827</v>
          </cell>
          <cell r="N84">
            <v>0.59137529137529143</v>
          </cell>
          <cell r="O84">
            <v>-8.2800697269029833E-3</v>
          </cell>
        </row>
        <row r="85">
          <cell r="B85" t="str">
            <v>Noviembre</v>
          </cell>
          <cell r="C85">
            <v>2534</v>
          </cell>
          <cell r="I85">
            <v>1849</v>
          </cell>
          <cell r="K85">
            <v>1747</v>
          </cell>
          <cell r="M85">
            <v>1477</v>
          </cell>
          <cell r="N85">
            <v>-0.15455065827132231</v>
          </cell>
          <cell r="O85">
            <v>-0.41712707182320441</v>
          </cell>
        </row>
        <row r="86">
          <cell r="B86" t="str">
            <v>Diciembre</v>
          </cell>
          <cell r="C86">
            <v>2284</v>
          </cell>
          <cell r="I86">
            <v>3782</v>
          </cell>
          <cell r="K86">
            <v>2294</v>
          </cell>
        </row>
        <row r="87">
          <cell r="C87">
            <v>94828</v>
          </cell>
          <cell r="I87">
            <v>57546</v>
          </cell>
          <cell r="K87">
            <v>60090</v>
          </cell>
          <cell r="M87">
            <v>46931</v>
          </cell>
          <cell r="N87">
            <v>-0.18798878815142916</v>
          </cell>
          <cell r="O87">
            <v>-0.49287906293222683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148535</v>
          </cell>
          <cell r="I97">
            <v>110611</v>
          </cell>
          <cell r="K97">
            <v>156236</v>
          </cell>
          <cell r="M97">
            <v>168765</v>
          </cell>
          <cell r="N97">
            <v>8.0192785273560441E-2</v>
          </cell>
          <cell r="O97">
            <v>0.13619685595987474</v>
          </cell>
        </row>
        <row r="98">
          <cell r="B98" t="str">
            <v>Febrero</v>
          </cell>
          <cell r="C98">
            <v>138908</v>
          </cell>
          <cell r="I98">
            <v>137218</v>
          </cell>
          <cell r="K98">
            <v>151743</v>
          </cell>
          <cell r="M98">
            <v>163400</v>
          </cell>
          <cell r="N98">
            <v>7.6820677065828402E-2</v>
          </cell>
          <cell r="O98">
            <v>0.17631813862412526</v>
          </cell>
        </row>
        <row r="99">
          <cell r="B99" t="str">
            <v>Marzo</v>
          </cell>
          <cell r="C99">
            <v>139598</v>
          </cell>
          <cell r="I99">
            <v>144147</v>
          </cell>
          <cell r="K99">
            <v>139689</v>
          </cell>
          <cell r="M99">
            <v>169538</v>
          </cell>
          <cell r="N99">
            <v>0.21368182176119799</v>
          </cell>
          <cell r="O99">
            <v>0.21447298671900739</v>
          </cell>
        </row>
        <row r="100">
          <cell r="B100" t="str">
            <v>Abril</v>
          </cell>
          <cell r="C100">
            <v>119665</v>
          </cell>
          <cell r="I100">
            <v>143925</v>
          </cell>
          <cell r="K100">
            <v>133479</v>
          </cell>
          <cell r="M100">
            <v>149421</v>
          </cell>
          <cell r="N100">
            <v>0.11943451778931524</v>
          </cell>
          <cell r="O100">
            <v>0.24866084485856343</v>
          </cell>
        </row>
        <row r="101">
          <cell r="B101" t="str">
            <v>Mayo</v>
          </cell>
          <cell r="C101">
            <v>109960</v>
          </cell>
          <cell r="I101">
            <v>118400</v>
          </cell>
          <cell r="K101">
            <v>132335</v>
          </cell>
          <cell r="M101">
            <v>153273</v>
          </cell>
          <cell r="N101">
            <v>0.15821966977745872</v>
          </cell>
          <cell r="O101">
            <v>0.39389778101127693</v>
          </cell>
        </row>
        <row r="102">
          <cell r="B102" t="str">
            <v>Junio</v>
          </cell>
          <cell r="C102">
            <v>129550</v>
          </cell>
          <cell r="I102">
            <v>125009</v>
          </cell>
          <cell r="K102">
            <v>130573</v>
          </cell>
          <cell r="M102">
            <v>147800</v>
          </cell>
          <cell r="N102">
            <v>0.13193386075222291</v>
          </cell>
          <cell r="O102">
            <v>0.14087225009648785</v>
          </cell>
        </row>
        <row r="103">
          <cell r="B103" t="str">
            <v>Julio</v>
          </cell>
          <cell r="C103">
            <v>158275</v>
          </cell>
          <cell r="I103">
            <v>142649</v>
          </cell>
          <cell r="K103">
            <v>150081</v>
          </cell>
          <cell r="M103">
            <v>158620</v>
          </cell>
          <cell r="N103">
            <v>5.6895942857523529E-2</v>
          </cell>
          <cell r="O103">
            <v>2.1797504343705754E-3</v>
          </cell>
        </row>
        <row r="104">
          <cell r="B104" t="str">
            <v>Agosto</v>
          </cell>
          <cell r="C104">
            <v>154761</v>
          </cell>
          <cell r="I104">
            <v>156262</v>
          </cell>
          <cell r="K104">
            <v>164834</v>
          </cell>
          <cell r="M104">
            <v>161517</v>
          </cell>
          <cell r="N104">
            <v>-2.012327553781379E-2</v>
          </cell>
          <cell r="O104">
            <v>4.3654409056545163E-2</v>
          </cell>
        </row>
        <row r="105">
          <cell r="B105" t="str">
            <v>Septiembre</v>
          </cell>
          <cell r="C105">
            <v>137937</v>
          </cell>
          <cell r="I105">
            <v>123782</v>
          </cell>
          <cell r="K105">
            <v>138541</v>
          </cell>
          <cell r="M105">
            <v>134625</v>
          </cell>
          <cell r="N105">
            <v>-2.8266000678499492E-2</v>
          </cell>
          <cell r="O105">
            <v>-2.4010961525913976E-2</v>
          </cell>
        </row>
        <row r="106">
          <cell r="B106" t="str">
            <v>Octubre</v>
          </cell>
          <cell r="C106">
            <v>146800</v>
          </cell>
          <cell r="I106">
            <v>148245</v>
          </cell>
          <cell r="K106">
            <v>163070</v>
          </cell>
          <cell r="M106">
            <v>166146</v>
          </cell>
          <cell r="N106">
            <v>1.8863064941436303E-2</v>
          </cell>
          <cell r="O106">
            <v>0.13178474114441419</v>
          </cell>
        </row>
        <row r="107">
          <cell r="B107" t="str">
            <v>Noviembre</v>
          </cell>
          <cell r="C107">
            <v>138429</v>
          </cell>
          <cell r="I107">
            <v>149094</v>
          </cell>
          <cell r="K107">
            <v>159961</v>
          </cell>
          <cell r="M107">
            <v>156940</v>
          </cell>
          <cell r="N107">
            <v>-1.8885853426772736E-2</v>
          </cell>
          <cell r="O107">
            <v>0.13372198022090753</v>
          </cell>
        </row>
        <row r="108">
          <cell r="B108" t="str">
            <v>Diciembre</v>
          </cell>
          <cell r="C108">
            <v>141432</v>
          </cell>
          <cell r="I108">
            <v>148556</v>
          </cell>
          <cell r="K108">
            <v>152113</v>
          </cell>
        </row>
        <row r="109">
          <cell r="C109">
            <v>1663850</v>
          </cell>
          <cell r="I109">
            <v>1647898</v>
          </cell>
          <cell r="K109">
            <v>1772655</v>
          </cell>
          <cell r="M109">
            <v>1730045</v>
          </cell>
          <cell r="N109">
            <v>6.7571837076731089E-2</v>
          </cell>
          <cell r="O109">
            <v>0.13637975904120947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69125</v>
          </cell>
          <cell r="I119">
            <v>36008</v>
          </cell>
          <cell r="K119">
            <v>59113</v>
          </cell>
          <cell r="M119">
            <v>66871</v>
          </cell>
          <cell r="N119">
            <v>0.13124016713751629</v>
          </cell>
          <cell r="O119">
            <v>-3.2607594936708839E-2</v>
          </cell>
        </row>
        <row r="120">
          <cell r="B120" t="str">
            <v>Febrero</v>
          </cell>
          <cell r="C120">
            <v>65257</v>
          </cell>
          <cell r="I120">
            <v>53181</v>
          </cell>
          <cell r="K120">
            <v>57709</v>
          </cell>
          <cell r="M120">
            <v>68185</v>
          </cell>
          <cell r="N120">
            <v>0.18153147689268567</v>
          </cell>
          <cell r="O120">
            <v>4.4868749712674516E-2</v>
          </cell>
        </row>
        <row r="121">
          <cell r="B121" t="str">
            <v>Marzo</v>
          </cell>
          <cell r="C121">
            <v>63093</v>
          </cell>
          <cell r="I121">
            <v>65273</v>
          </cell>
          <cell r="K121">
            <v>46927</v>
          </cell>
          <cell r="M121">
            <v>62209</v>
          </cell>
          <cell r="N121">
            <v>0.3256547403413812</v>
          </cell>
          <cell r="O121">
            <v>-1.4011063033934068E-2</v>
          </cell>
        </row>
        <row r="122">
          <cell r="B122" t="str">
            <v>Abril</v>
          </cell>
          <cell r="C122">
            <v>53985</v>
          </cell>
          <cell r="I122">
            <v>69119</v>
          </cell>
          <cell r="K122">
            <v>48951</v>
          </cell>
          <cell r="M122">
            <v>65140</v>
          </cell>
          <cell r="N122">
            <v>0.33071847357561635</v>
          </cell>
          <cell r="O122">
            <v>0.20663147170510321</v>
          </cell>
        </row>
        <row r="123">
          <cell r="B123" t="str">
            <v>Mayo</v>
          </cell>
          <cell r="C123">
            <v>56905</v>
          </cell>
          <cell r="I123">
            <v>59127</v>
          </cell>
          <cell r="K123">
            <v>59272</v>
          </cell>
          <cell r="M123">
            <v>74566</v>
          </cell>
          <cell r="N123">
            <v>0.2580307733837226</v>
          </cell>
          <cell r="O123">
            <v>0.31035937088129328</v>
          </cell>
        </row>
        <row r="124">
          <cell r="B124" t="str">
            <v>Junio</v>
          </cell>
          <cell r="C124">
            <v>78804</v>
          </cell>
          <cell r="I124">
            <v>59135</v>
          </cell>
          <cell r="K124">
            <v>59708</v>
          </cell>
          <cell r="M124">
            <v>77243</v>
          </cell>
          <cell r="N124">
            <v>0.293679238962953</v>
          </cell>
          <cell r="O124">
            <v>-1.9808639155372787E-2</v>
          </cell>
        </row>
        <row r="125">
          <cell r="B125" t="str">
            <v>Julio</v>
          </cell>
          <cell r="C125">
            <v>85109</v>
          </cell>
          <cell r="I125">
            <v>64510</v>
          </cell>
          <cell r="K125">
            <v>67918</v>
          </cell>
          <cell r="M125">
            <v>76495</v>
          </cell>
          <cell r="N125">
            <v>0.12628463735681272</v>
          </cell>
          <cell r="O125">
            <v>-0.10121138774982674</v>
          </cell>
        </row>
        <row r="126">
          <cell r="B126" t="str">
            <v>Agosto</v>
          </cell>
          <cell r="C126">
            <v>87508</v>
          </cell>
          <cell r="I126">
            <v>78894</v>
          </cell>
          <cell r="K126">
            <v>76684</v>
          </cell>
          <cell r="M126">
            <v>82370</v>
          </cell>
          <cell r="N126">
            <v>7.4148453393145797E-2</v>
          </cell>
          <cell r="O126">
            <v>-5.8714631805092066E-2</v>
          </cell>
        </row>
        <row r="127">
          <cell r="B127" t="str">
            <v>Septiembre</v>
          </cell>
          <cell r="C127">
            <v>76931</v>
          </cell>
          <cell r="I127">
            <v>60744</v>
          </cell>
          <cell r="K127">
            <v>69941</v>
          </cell>
          <cell r="M127">
            <v>69701</v>
          </cell>
          <cell r="N127">
            <v>-3.4314636622295724E-3</v>
          </cell>
          <cell r="O127">
            <v>-9.3980320027037267E-2</v>
          </cell>
        </row>
        <row r="128">
          <cell r="B128" t="str">
            <v>Octubre</v>
          </cell>
          <cell r="C128">
            <v>77126</v>
          </cell>
          <cell r="I128">
            <v>74615</v>
          </cell>
          <cell r="K128">
            <v>76376</v>
          </cell>
          <cell r="M128">
            <v>81903</v>
          </cell>
          <cell r="N128">
            <v>7.2365664606682811E-2</v>
          </cell>
          <cell r="O128">
            <v>6.1937608588543469E-2</v>
          </cell>
        </row>
        <row r="129">
          <cell r="B129" t="str">
            <v>Noviembre</v>
          </cell>
          <cell r="C129">
            <v>66892</v>
          </cell>
          <cell r="I129">
            <v>58033</v>
          </cell>
          <cell r="K129">
            <v>64734</v>
          </cell>
          <cell r="M129">
            <v>69290</v>
          </cell>
          <cell r="N129">
            <v>7.0380325640312602E-2</v>
          </cell>
          <cell r="O129">
            <v>3.5848830951384247E-2</v>
          </cell>
        </row>
        <row r="130">
          <cell r="B130" t="str">
            <v>Diciembre</v>
          </cell>
          <cell r="C130">
            <v>66981</v>
          </cell>
          <cell r="I130">
            <v>61422</v>
          </cell>
          <cell r="K130">
            <v>58399</v>
          </cell>
        </row>
        <row r="131">
          <cell r="C131">
            <v>847716</v>
          </cell>
          <cell r="I131">
            <v>740061</v>
          </cell>
          <cell r="K131">
            <v>745732</v>
          </cell>
          <cell r="M131">
            <v>793973</v>
          </cell>
          <cell r="N131">
            <v>0.15515041471892088</v>
          </cell>
          <cell r="O131">
            <v>1.6955817274747487E-2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10089</v>
          </cell>
          <cell r="I141">
            <v>10166</v>
          </cell>
          <cell r="K141">
            <v>13510</v>
          </cell>
          <cell r="M141">
            <v>15426</v>
          </cell>
          <cell r="N141">
            <v>0.14182087342709115</v>
          </cell>
          <cell r="O141">
            <v>0.52899197145405896</v>
          </cell>
        </row>
        <row r="142">
          <cell r="B142" t="str">
            <v>Febrero</v>
          </cell>
          <cell r="C142">
            <v>9957</v>
          </cell>
          <cell r="I142">
            <v>9417</v>
          </cell>
          <cell r="K142">
            <v>15201</v>
          </cell>
          <cell r="M142">
            <v>18617</v>
          </cell>
          <cell r="N142">
            <v>0.22472205775935783</v>
          </cell>
          <cell r="O142">
            <v>0.86973988149040871</v>
          </cell>
        </row>
        <row r="143">
          <cell r="B143" t="str">
            <v>Marzo</v>
          </cell>
          <cell r="C143">
            <v>10517</v>
          </cell>
          <cell r="I143">
            <v>11533</v>
          </cell>
          <cell r="K143">
            <v>17535</v>
          </cell>
          <cell r="M143">
            <v>27146</v>
          </cell>
          <cell r="N143">
            <v>0.54810379241516971</v>
          </cell>
          <cell r="O143">
            <v>1.5811543215745933</v>
          </cell>
        </row>
        <row r="144">
          <cell r="B144" t="str">
            <v>Abril</v>
          </cell>
          <cell r="C144">
            <v>9564</v>
          </cell>
          <cell r="I144">
            <v>11437</v>
          </cell>
          <cell r="K144">
            <v>12234</v>
          </cell>
          <cell r="M144">
            <v>15780</v>
          </cell>
          <cell r="N144">
            <v>0.28984796468857277</v>
          </cell>
          <cell r="O144">
            <v>0.64993726474278546</v>
          </cell>
        </row>
        <row r="145">
          <cell r="B145" t="str">
            <v>Mayo</v>
          </cell>
          <cell r="C145">
            <v>5606</v>
          </cell>
          <cell r="I145">
            <v>6863</v>
          </cell>
          <cell r="K145">
            <v>12664</v>
          </cell>
          <cell r="M145">
            <v>15299</v>
          </cell>
          <cell r="N145">
            <v>0.20807012002526837</v>
          </cell>
          <cell r="O145">
            <v>1.7290403139493402</v>
          </cell>
        </row>
        <row r="146">
          <cell r="B146" t="str">
            <v>Junio</v>
          </cell>
          <cell r="C146">
            <v>5401</v>
          </cell>
          <cell r="I146">
            <v>9733</v>
          </cell>
          <cell r="K146">
            <v>14038</v>
          </cell>
          <cell r="M146">
            <v>12045</v>
          </cell>
          <cell r="N146">
            <v>-0.14197179085339795</v>
          </cell>
          <cell r="O146">
            <v>1.230142566191446</v>
          </cell>
        </row>
        <row r="147">
          <cell r="B147" t="str">
            <v>Julio</v>
          </cell>
          <cell r="C147">
            <v>11181</v>
          </cell>
          <cell r="I147">
            <v>9290</v>
          </cell>
          <cell r="K147">
            <v>13679</v>
          </cell>
          <cell r="M147">
            <v>11369</v>
          </cell>
          <cell r="N147">
            <v>-0.16887199356678118</v>
          </cell>
          <cell r="O147">
            <v>1.6814238440211016E-2</v>
          </cell>
        </row>
        <row r="148">
          <cell r="B148" t="str">
            <v>Agosto</v>
          </cell>
          <cell r="C148">
            <v>8979</v>
          </cell>
          <cell r="I148">
            <v>9424</v>
          </cell>
          <cell r="K148">
            <v>15009</v>
          </cell>
          <cell r="M148">
            <v>11599</v>
          </cell>
          <cell r="N148">
            <v>-0.22719701512425883</v>
          </cell>
          <cell r="O148">
            <v>0.2917919590154805</v>
          </cell>
        </row>
        <row r="149">
          <cell r="B149" t="str">
            <v>Septiembre</v>
          </cell>
          <cell r="C149">
            <v>9866</v>
          </cell>
          <cell r="I149">
            <v>9609</v>
          </cell>
          <cell r="K149">
            <v>12732</v>
          </cell>
          <cell r="M149">
            <v>10309</v>
          </cell>
          <cell r="N149">
            <v>-0.19030788564247569</v>
          </cell>
          <cell r="O149">
            <v>4.4901682546117927E-2</v>
          </cell>
        </row>
        <row r="150">
          <cell r="B150" t="str">
            <v>Octubre</v>
          </cell>
          <cell r="C150">
            <v>11416</v>
          </cell>
          <cell r="I150">
            <v>12307</v>
          </cell>
          <cell r="K150">
            <v>18958</v>
          </cell>
          <cell r="M150">
            <v>17259</v>
          </cell>
          <cell r="N150">
            <v>-8.9619158139044197E-2</v>
          </cell>
          <cell r="O150">
            <v>0.51182550805886473</v>
          </cell>
        </row>
        <row r="151">
          <cell r="B151" t="str">
            <v>Noviembre</v>
          </cell>
          <cell r="C151">
            <v>10620</v>
          </cell>
          <cell r="I151">
            <v>19260</v>
          </cell>
          <cell r="K151">
            <v>19377</v>
          </cell>
          <cell r="M151">
            <v>20409</v>
          </cell>
          <cell r="N151">
            <v>5.3259018423904569E-2</v>
          </cell>
          <cell r="O151">
            <v>0.92175141242937864</v>
          </cell>
        </row>
        <row r="152">
          <cell r="B152" t="str">
            <v>Diciembre</v>
          </cell>
          <cell r="C152">
            <v>10575</v>
          </cell>
          <cell r="I152">
            <v>13422</v>
          </cell>
          <cell r="K152">
            <v>16292</v>
          </cell>
        </row>
        <row r="153">
          <cell r="C153">
            <v>113771</v>
          </cell>
          <cell r="I153">
            <v>132461</v>
          </cell>
          <cell r="K153">
            <v>181229</v>
          </cell>
          <cell r="M153">
            <v>175258</v>
          </cell>
          <cell r="N153">
            <v>6.2575407579863906E-2</v>
          </cell>
          <cell r="O153">
            <v>0.69830225977751081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9852</v>
          </cell>
          <cell r="I163">
            <v>8832</v>
          </cell>
          <cell r="K163">
            <v>11164</v>
          </cell>
          <cell r="M163">
            <v>11995</v>
          </cell>
          <cell r="N163">
            <v>7.4435686134002088E-2</v>
          </cell>
          <cell r="O163">
            <v>0.21751928542427934</v>
          </cell>
        </row>
        <row r="164">
          <cell r="B164" t="str">
            <v>Febrero</v>
          </cell>
          <cell r="C164">
            <v>10742</v>
          </cell>
          <cell r="I164">
            <v>17087</v>
          </cell>
          <cell r="K164">
            <v>13725</v>
          </cell>
          <cell r="M164">
            <v>12570</v>
          </cell>
          <cell r="N164">
            <v>-8.4153005464480901E-2</v>
          </cell>
          <cell r="O164">
            <v>0.17017315211320061</v>
          </cell>
        </row>
        <row r="165">
          <cell r="B165" t="str">
            <v>Marzo</v>
          </cell>
          <cell r="C165">
            <v>9689</v>
          </cell>
          <cell r="I165">
            <v>13393</v>
          </cell>
          <cell r="K165">
            <v>12285</v>
          </cell>
          <cell r="M165">
            <v>17270</v>
          </cell>
          <cell r="N165">
            <v>0.40577940577940574</v>
          </cell>
          <cell r="O165">
            <v>0.78243368768706789</v>
          </cell>
        </row>
        <row r="166">
          <cell r="B166" t="str">
            <v>Abril</v>
          </cell>
          <cell r="C166">
            <v>14039</v>
          </cell>
          <cell r="I166">
            <v>16101</v>
          </cell>
          <cell r="K166">
            <v>17559</v>
          </cell>
          <cell r="M166">
            <v>18946</v>
          </cell>
          <cell r="N166">
            <v>7.8990830912922139E-2</v>
          </cell>
          <cell r="O166">
            <v>0.34952631953842861</v>
          </cell>
        </row>
        <row r="167">
          <cell r="B167" t="str">
            <v>Mayo</v>
          </cell>
          <cell r="C167">
            <v>11763</v>
          </cell>
          <cell r="I167">
            <v>15637</v>
          </cell>
          <cell r="K167">
            <v>15901</v>
          </cell>
          <cell r="M167">
            <v>17473</v>
          </cell>
          <cell r="N167">
            <v>9.8861706810892347E-2</v>
          </cell>
          <cell r="O167">
            <v>0.4854203859559636</v>
          </cell>
        </row>
        <row r="168">
          <cell r="B168" t="str">
            <v>Junio</v>
          </cell>
          <cell r="C168">
            <v>8211</v>
          </cell>
          <cell r="I168">
            <v>13362</v>
          </cell>
          <cell r="K168">
            <v>11816</v>
          </cell>
          <cell r="M168">
            <v>11749</v>
          </cell>
          <cell r="N168">
            <v>-5.6702775897088387E-3</v>
          </cell>
          <cell r="O168">
            <v>0.4308853976373157</v>
          </cell>
        </row>
        <row r="169">
          <cell r="B169" t="str">
            <v>Julio</v>
          </cell>
          <cell r="C169">
            <v>15169</v>
          </cell>
          <cell r="I169">
            <v>15174</v>
          </cell>
          <cell r="K169">
            <v>13315</v>
          </cell>
          <cell r="M169">
            <v>14161</v>
          </cell>
          <cell r="N169">
            <v>6.353736387532849E-2</v>
          </cell>
          <cell r="O169">
            <v>-6.6451315182279647E-2</v>
          </cell>
        </row>
        <row r="170">
          <cell r="B170" t="str">
            <v>Agosto</v>
          </cell>
          <cell r="C170">
            <v>16620</v>
          </cell>
          <cell r="I170">
            <v>18095</v>
          </cell>
          <cell r="K170">
            <v>16431</v>
          </cell>
          <cell r="M170">
            <v>16901</v>
          </cell>
          <cell r="N170">
            <v>2.8604467165723291E-2</v>
          </cell>
          <cell r="O170">
            <v>1.6907340553550032E-2</v>
          </cell>
        </row>
        <row r="171">
          <cell r="B171" t="str">
            <v>Septiembre</v>
          </cell>
          <cell r="C171">
            <v>10681</v>
          </cell>
          <cell r="I171">
            <v>11521</v>
          </cell>
          <cell r="K171">
            <v>13438</v>
          </cell>
          <cell r="M171">
            <v>10957</v>
          </cell>
          <cell r="N171">
            <v>-0.18462568834648008</v>
          </cell>
          <cell r="O171">
            <v>2.5840277127609834E-2</v>
          </cell>
        </row>
        <row r="172">
          <cell r="B172" t="str">
            <v>Octubre</v>
          </cell>
          <cell r="C172">
            <v>12991</v>
          </cell>
          <cell r="I172">
            <v>17416</v>
          </cell>
          <cell r="K172">
            <v>15664</v>
          </cell>
          <cell r="M172">
            <v>17244</v>
          </cell>
          <cell r="N172">
            <v>0.1008682328907049</v>
          </cell>
          <cell r="O172">
            <v>0.3273804941882843</v>
          </cell>
        </row>
        <row r="173">
          <cell r="B173" t="str">
            <v>Noviembre</v>
          </cell>
          <cell r="C173">
            <v>5968</v>
          </cell>
          <cell r="I173">
            <v>12685</v>
          </cell>
          <cell r="K173">
            <v>10572</v>
          </cell>
          <cell r="M173">
            <v>7982</v>
          </cell>
          <cell r="N173">
            <v>-0.24498675747256904</v>
          </cell>
          <cell r="O173">
            <v>0.33746648793565681</v>
          </cell>
        </row>
        <row r="174">
          <cell r="B174" t="str">
            <v>Diciembre</v>
          </cell>
          <cell r="C174">
            <v>6997</v>
          </cell>
          <cell r="I174">
            <v>11919</v>
          </cell>
          <cell r="K174">
            <v>10446</v>
          </cell>
        </row>
        <row r="175">
          <cell r="C175">
            <v>132722</v>
          </cell>
          <cell r="I175">
            <v>171222</v>
          </cell>
          <cell r="K175">
            <v>162316</v>
          </cell>
          <cell r="M175">
            <v>157248</v>
          </cell>
          <cell r="N175">
            <v>3.5411865411207E-2</v>
          </cell>
          <cell r="O175">
            <v>0.25072976734937358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3270</v>
          </cell>
          <cell r="I185">
            <v>3577</v>
          </cell>
          <cell r="K185">
            <v>3157</v>
          </cell>
          <cell r="M185">
            <v>3301</v>
          </cell>
          <cell r="N185">
            <v>4.5612923661704219E-2</v>
          </cell>
          <cell r="O185">
            <v>9.4801223241589572E-3</v>
          </cell>
        </row>
        <row r="186">
          <cell r="B186" t="str">
            <v>Febrero</v>
          </cell>
          <cell r="C186">
            <v>2823</v>
          </cell>
          <cell r="I186">
            <v>2176</v>
          </cell>
          <cell r="K186">
            <v>3342</v>
          </cell>
          <cell r="M186">
            <v>3536</v>
          </cell>
          <cell r="N186">
            <v>5.8049072411729519E-2</v>
          </cell>
          <cell r="O186">
            <v>0.25256818986893381</v>
          </cell>
        </row>
        <row r="187">
          <cell r="B187" t="str">
            <v>Marzo</v>
          </cell>
          <cell r="C187">
            <v>3406</v>
          </cell>
          <cell r="I187">
            <v>2516</v>
          </cell>
          <cell r="K187">
            <v>2951</v>
          </cell>
          <cell r="M187">
            <v>4561</v>
          </cell>
          <cell r="N187">
            <v>0.54557777024737386</v>
          </cell>
          <cell r="O187">
            <v>0.33910745742806814</v>
          </cell>
        </row>
        <row r="188">
          <cell r="B188" t="str">
            <v>Abril</v>
          </cell>
          <cell r="C188">
            <v>3441</v>
          </cell>
          <cell r="I188">
            <v>3467</v>
          </cell>
          <cell r="K188">
            <v>2782</v>
          </cell>
          <cell r="M188">
            <v>3507</v>
          </cell>
          <cell r="N188">
            <v>0.26060388209920915</v>
          </cell>
          <cell r="O188">
            <v>1.9180470793374038E-2</v>
          </cell>
        </row>
        <row r="189">
          <cell r="B189" t="str">
            <v>Mayo</v>
          </cell>
          <cell r="C189">
            <v>2407</v>
          </cell>
          <cell r="I189">
            <v>1313</v>
          </cell>
          <cell r="K189">
            <v>3918</v>
          </cell>
          <cell r="M189">
            <v>4860</v>
          </cell>
          <cell r="N189">
            <v>0.24042879019908114</v>
          </cell>
          <cell r="O189">
            <v>1.0191109264644784</v>
          </cell>
        </row>
        <row r="190">
          <cell r="B190" t="str">
            <v>junio</v>
          </cell>
          <cell r="C190">
            <v>1924</v>
          </cell>
          <cell r="I190">
            <v>1664</v>
          </cell>
          <cell r="K190">
            <v>2826</v>
          </cell>
          <cell r="M190">
            <v>4328</v>
          </cell>
          <cell r="N190">
            <v>0.53149327671620661</v>
          </cell>
          <cell r="O190">
            <v>1.2494802494802495</v>
          </cell>
        </row>
        <row r="191">
          <cell r="B191" t="str">
            <v>Julio</v>
          </cell>
          <cell r="C191">
            <v>5655</v>
          </cell>
          <cell r="I191">
            <v>4163</v>
          </cell>
          <cell r="K191">
            <v>4579</v>
          </cell>
          <cell r="M191">
            <v>4658</v>
          </cell>
          <cell r="N191">
            <v>1.7252675256606231E-2</v>
          </cell>
          <cell r="O191">
            <v>-0.17630415561450041</v>
          </cell>
        </row>
        <row r="192">
          <cell r="B192" t="str">
            <v>Agosto</v>
          </cell>
          <cell r="C192">
            <v>3842</v>
          </cell>
          <cell r="I192">
            <v>2347</v>
          </cell>
          <cell r="K192">
            <v>3754</v>
          </cell>
          <cell r="M192">
            <v>3150</v>
          </cell>
          <cell r="N192">
            <v>-0.16089504528502929</v>
          </cell>
          <cell r="O192">
            <v>-0.18011452368558045</v>
          </cell>
        </row>
        <row r="193">
          <cell r="B193" t="str">
            <v>Septiembre</v>
          </cell>
          <cell r="C193">
            <v>3446</v>
          </cell>
          <cell r="I193">
            <v>2357</v>
          </cell>
          <cell r="K193">
            <v>2600</v>
          </cell>
          <cell r="M193">
            <v>1713</v>
          </cell>
          <cell r="N193">
            <v>-0.34115384615384614</v>
          </cell>
          <cell r="O193">
            <v>-0.50290191526407435</v>
          </cell>
        </row>
        <row r="194">
          <cell r="B194" t="str">
            <v>Octubre</v>
          </cell>
          <cell r="C194">
            <v>2405</v>
          </cell>
          <cell r="I194">
            <v>2416</v>
          </cell>
          <cell r="K194">
            <v>3994</v>
          </cell>
          <cell r="M194">
            <v>2226</v>
          </cell>
          <cell r="N194">
            <v>-0.44266399599399098</v>
          </cell>
          <cell r="O194">
            <v>-7.4428274428274377E-2</v>
          </cell>
        </row>
        <row r="195">
          <cell r="B195" t="str">
            <v>Noviembre</v>
          </cell>
          <cell r="C195">
            <v>2799</v>
          </cell>
          <cell r="I195">
            <v>3088</v>
          </cell>
          <cell r="K195">
            <v>3416</v>
          </cell>
          <cell r="M195">
            <v>2752</v>
          </cell>
          <cell r="N195">
            <v>-0.19437939110070257</v>
          </cell>
          <cell r="O195">
            <v>-1.6791711325473413E-2</v>
          </cell>
        </row>
        <row r="196">
          <cell r="B196" t="str">
            <v>Diciembre</v>
          </cell>
          <cell r="C196">
            <v>3777</v>
          </cell>
          <cell r="I196">
            <v>3054</v>
          </cell>
          <cell r="K196">
            <v>3610</v>
          </cell>
        </row>
        <row r="197">
          <cell r="C197">
            <v>39195</v>
          </cell>
          <cell r="I197">
            <v>32138</v>
          </cell>
          <cell r="K197">
            <v>40929</v>
          </cell>
          <cell r="M197">
            <v>38592</v>
          </cell>
          <cell r="N197">
            <v>3.4111310592459532E-2</v>
          </cell>
          <cell r="O197">
            <v>8.9615449771302647E-2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2485</v>
          </cell>
          <cell r="I207">
            <v>5030</v>
          </cell>
          <cell r="K207">
            <v>5017</v>
          </cell>
          <cell r="M207">
            <v>5560</v>
          </cell>
          <cell r="N207">
            <v>0.10823201116204895</v>
          </cell>
          <cell r="O207">
            <v>1.2374245472837022</v>
          </cell>
        </row>
        <row r="208">
          <cell r="B208" t="str">
            <v>Febrero</v>
          </cell>
          <cell r="C208">
            <v>2739</v>
          </cell>
          <cell r="I208">
            <v>4398</v>
          </cell>
          <cell r="K208">
            <v>4633</v>
          </cell>
          <cell r="M208">
            <v>6436</v>
          </cell>
          <cell r="N208">
            <v>0.38916468810705807</v>
          </cell>
          <cell r="O208">
            <v>1.3497626871120847</v>
          </cell>
        </row>
        <row r="209">
          <cell r="B209" t="str">
            <v>Marzo</v>
          </cell>
          <cell r="C209">
            <v>2705</v>
          </cell>
          <cell r="I209">
            <v>3695</v>
          </cell>
          <cell r="K209">
            <v>4750</v>
          </cell>
          <cell r="M209">
            <v>4950</v>
          </cell>
          <cell r="N209">
            <v>4.2105263157894646E-2</v>
          </cell>
          <cell r="O209">
            <v>0.82994454713493537</v>
          </cell>
        </row>
        <row r="210">
          <cell r="B210" t="str">
            <v>Abril</v>
          </cell>
          <cell r="C210">
            <v>3376</v>
          </cell>
          <cell r="I210">
            <v>5717</v>
          </cell>
          <cell r="K210">
            <v>7114</v>
          </cell>
          <cell r="M210">
            <v>4758</v>
          </cell>
          <cell r="N210">
            <v>-0.3311779589541749</v>
          </cell>
          <cell r="O210">
            <v>0.40936018957345977</v>
          </cell>
        </row>
        <row r="211">
          <cell r="B211" t="str">
            <v>Mayo</v>
          </cell>
          <cell r="C211">
            <v>6870</v>
          </cell>
          <cell r="I211">
            <v>5879</v>
          </cell>
          <cell r="K211">
            <v>5786</v>
          </cell>
          <cell r="M211">
            <v>5717</v>
          </cell>
          <cell r="N211">
            <v>-1.1925337020394E-2</v>
          </cell>
          <cell r="O211">
            <v>-0.16783114992721981</v>
          </cell>
        </row>
        <row r="212">
          <cell r="B212" t="str">
            <v>Junio</v>
          </cell>
          <cell r="C212">
            <v>1634</v>
          </cell>
          <cell r="I212">
            <v>4085</v>
          </cell>
          <cell r="K212">
            <v>5430</v>
          </cell>
          <cell r="M212">
            <v>5221</v>
          </cell>
          <cell r="N212">
            <v>-3.8489871086556215E-2</v>
          </cell>
          <cell r="O212">
            <v>2.1952264381884943</v>
          </cell>
        </row>
        <row r="213">
          <cell r="B213" t="str">
            <v>Julio</v>
          </cell>
          <cell r="C213">
            <v>3570</v>
          </cell>
          <cell r="I213">
            <v>6948</v>
          </cell>
          <cell r="K213">
            <v>8333</v>
          </cell>
          <cell r="M213">
            <v>5284</v>
          </cell>
          <cell r="N213">
            <v>-0.36589463578543147</v>
          </cell>
          <cell r="O213">
            <v>0.48011204481792724</v>
          </cell>
        </row>
        <row r="214">
          <cell r="B214" t="str">
            <v>Agosto</v>
          </cell>
          <cell r="C214">
            <v>3944</v>
          </cell>
          <cell r="I214">
            <v>7259</v>
          </cell>
          <cell r="K214">
            <v>11019</v>
          </cell>
          <cell r="M214">
            <v>4873</v>
          </cell>
          <cell r="N214">
            <v>-0.5577638624194573</v>
          </cell>
          <cell r="O214">
            <v>0.23554766734279919</v>
          </cell>
        </row>
        <row r="215">
          <cell r="B215" t="str">
            <v>Septiembre</v>
          </cell>
          <cell r="C215">
            <v>3118</v>
          </cell>
          <cell r="I215">
            <v>5770</v>
          </cell>
          <cell r="K215">
            <v>7531</v>
          </cell>
          <cell r="M215">
            <v>3763</v>
          </cell>
          <cell r="N215">
            <v>-0.50033196122692869</v>
          </cell>
          <cell r="O215">
            <v>0.20686337395766508</v>
          </cell>
        </row>
        <row r="216">
          <cell r="B216" t="str">
            <v>Octubre</v>
          </cell>
          <cell r="C216">
            <v>2824</v>
          </cell>
          <cell r="I216">
            <v>4458</v>
          </cell>
          <cell r="K216">
            <v>7404</v>
          </cell>
          <cell r="M216">
            <v>5114</v>
          </cell>
          <cell r="N216">
            <v>-0.3092922744462453</v>
          </cell>
          <cell r="O216">
            <v>0.81090651558073645</v>
          </cell>
        </row>
        <row r="217">
          <cell r="B217" t="str">
            <v>Noviembre</v>
          </cell>
          <cell r="C217">
            <v>2361</v>
          </cell>
          <cell r="I217">
            <v>3763</v>
          </cell>
          <cell r="K217">
            <v>5727</v>
          </cell>
          <cell r="M217">
            <v>3398</v>
          </cell>
          <cell r="N217">
            <v>-0.40667015889645541</v>
          </cell>
          <cell r="O217">
            <v>0.43922066920796277</v>
          </cell>
        </row>
        <row r="218">
          <cell r="B218" t="str">
            <v>Diciembre</v>
          </cell>
          <cell r="C218">
            <v>3220</v>
          </cell>
          <cell r="I218">
            <v>3879</v>
          </cell>
          <cell r="K218">
            <v>5808</v>
          </cell>
        </row>
        <row r="219">
          <cell r="C219">
            <v>38846</v>
          </cell>
          <cell r="I219">
            <v>60881</v>
          </cell>
          <cell r="K219">
            <v>78552</v>
          </cell>
          <cell r="M219">
            <v>55074</v>
          </cell>
          <cell r="N219">
            <v>-0.24290663147476077</v>
          </cell>
          <cell r="O219">
            <v>0.54589344860495137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3323</v>
          </cell>
          <cell r="I229">
            <v>3368</v>
          </cell>
          <cell r="K229">
            <v>6826</v>
          </cell>
          <cell r="M229">
            <v>5393</v>
          </cell>
          <cell r="N229">
            <v>-0.20993261060650459</v>
          </cell>
          <cell r="O229">
            <v>0.62293108636773997</v>
          </cell>
        </row>
        <row r="230">
          <cell r="B230" t="str">
            <v>Febrero</v>
          </cell>
          <cell r="C230">
            <v>3497</v>
          </cell>
          <cell r="I230">
            <v>3577</v>
          </cell>
          <cell r="K230">
            <v>5937</v>
          </cell>
          <cell r="M230">
            <v>5083</v>
          </cell>
          <cell r="N230">
            <v>-0.14384369210038739</v>
          </cell>
          <cell r="O230">
            <v>0.45353159851301106</v>
          </cell>
        </row>
        <row r="231">
          <cell r="B231" t="str">
            <v>Marzo</v>
          </cell>
          <cell r="C231">
            <v>3601</v>
          </cell>
          <cell r="I231">
            <v>4011</v>
          </cell>
          <cell r="K231">
            <v>3783</v>
          </cell>
          <cell r="M231">
            <v>4024</v>
          </cell>
          <cell r="N231">
            <v>6.3706053396775042E-2</v>
          </cell>
          <cell r="O231">
            <v>0.11746737017495135</v>
          </cell>
        </row>
        <row r="232">
          <cell r="B232" t="str">
            <v>Abril</v>
          </cell>
          <cell r="C232">
            <v>992</v>
          </cell>
          <cell r="I232">
            <v>2697</v>
          </cell>
          <cell r="K232">
            <v>1857</v>
          </cell>
          <cell r="M232">
            <v>1498</v>
          </cell>
          <cell r="N232">
            <v>-0.19332256327409802</v>
          </cell>
          <cell r="O232">
            <v>0.51008064516129026</v>
          </cell>
        </row>
        <row r="233">
          <cell r="B233" t="str">
            <v>Mayo</v>
          </cell>
          <cell r="C233">
            <v>24</v>
          </cell>
          <cell r="I233">
            <v>98</v>
          </cell>
          <cell r="K233">
            <v>46</v>
          </cell>
          <cell r="M233">
            <v>193</v>
          </cell>
          <cell r="N233">
            <v>3.1956521739130439</v>
          </cell>
          <cell r="O233">
            <v>7.0416666666666661</v>
          </cell>
        </row>
        <row r="234">
          <cell r="B234" t="str">
            <v>Junio</v>
          </cell>
          <cell r="C234">
            <v>59</v>
          </cell>
          <cell r="I234">
            <v>86</v>
          </cell>
          <cell r="K234">
            <v>6</v>
          </cell>
          <cell r="M234">
            <v>28</v>
          </cell>
          <cell r="N234">
            <v>3.666666666666667</v>
          </cell>
          <cell r="O234">
            <v>-0.52542372881355925</v>
          </cell>
        </row>
        <row r="235">
          <cell r="B235" t="str">
            <v>Julio</v>
          </cell>
          <cell r="C235">
            <v>255</v>
          </cell>
          <cell r="I235">
            <v>683</v>
          </cell>
          <cell r="K235">
            <v>35</v>
          </cell>
          <cell r="M235">
            <v>144</v>
          </cell>
          <cell r="N235">
            <v>3.1142857142857139</v>
          </cell>
          <cell r="O235">
            <v>-0.43529411764705883</v>
          </cell>
        </row>
        <row r="236">
          <cell r="B236" t="str">
            <v>Agosto</v>
          </cell>
          <cell r="C236">
            <v>331</v>
          </cell>
          <cell r="I236">
            <v>164</v>
          </cell>
          <cell r="K236">
            <v>110</v>
          </cell>
          <cell r="M236">
            <v>161</v>
          </cell>
          <cell r="N236">
            <v>0.46363636363636362</v>
          </cell>
          <cell r="O236">
            <v>-0.51359516616314194</v>
          </cell>
        </row>
        <row r="237">
          <cell r="B237" t="str">
            <v>Septiembre</v>
          </cell>
          <cell r="C237">
            <v>45</v>
          </cell>
          <cell r="I237">
            <v>126</v>
          </cell>
          <cell r="K237">
            <v>46</v>
          </cell>
          <cell r="M237">
            <v>94</v>
          </cell>
          <cell r="N237">
            <v>1.0434782608695654</v>
          </cell>
          <cell r="O237">
            <v>1.088888888888889</v>
          </cell>
        </row>
        <row r="238">
          <cell r="B238" t="str">
            <v>Octubre</v>
          </cell>
          <cell r="C238">
            <v>1656</v>
          </cell>
          <cell r="I238">
            <v>539</v>
          </cell>
          <cell r="K238">
            <v>545</v>
          </cell>
          <cell r="M238">
            <v>1114</v>
          </cell>
          <cell r="N238">
            <v>1.0440366972477064</v>
          </cell>
          <cell r="O238">
            <v>-0.32729468599033817</v>
          </cell>
        </row>
        <row r="239">
          <cell r="B239" t="str">
            <v>Noviembre</v>
          </cell>
          <cell r="C239">
            <v>2411</v>
          </cell>
          <cell r="I239">
            <v>5248</v>
          </cell>
          <cell r="K239">
            <v>4889</v>
          </cell>
          <cell r="M239">
            <v>3947</v>
          </cell>
          <cell r="N239">
            <v>-0.19267743914911029</v>
          </cell>
          <cell r="O239">
            <v>0.63708004977187893</v>
          </cell>
        </row>
        <row r="240">
          <cell r="B240" t="str">
            <v>Diciembre</v>
          </cell>
          <cell r="C240">
            <v>2487</v>
          </cell>
          <cell r="I240">
            <v>4094</v>
          </cell>
          <cell r="K240">
            <v>4075</v>
          </cell>
        </row>
        <row r="241">
          <cell r="C241">
            <v>18681</v>
          </cell>
          <cell r="I241">
            <v>24691</v>
          </cell>
          <cell r="K241">
            <v>28155</v>
          </cell>
          <cell r="M241">
            <v>21679</v>
          </cell>
          <cell r="N241">
            <v>-9.9709302325581395E-2</v>
          </cell>
          <cell r="O241">
            <v>0.33870569346671608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12100</v>
          </cell>
          <cell r="I255">
            <v>1650</v>
          </cell>
          <cell r="K255">
            <v>4002</v>
          </cell>
          <cell r="M255">
            <v>3362</v>
          </cell>
          <cell r="N255">
            <v>-0.15992003998001003</v>
          </cell>
          <cell r="O255">
            <v>-0.72214876033057851</v>
          </cell>
        </row>
        <row r="256">
          <cell r="B256" t="str">
            <v>Febrero</v>
          </cell>
          <cell r="C256">
            <v>8468</v>
          </cell>
          <cell r="I256">
            <v>1120</v>
          </cell>
          <cell r="K256">
            <v>3629</v>
          </cell>
          <cell r="M256">
            <v>3238</v>
          </cell>
          <cell r="N256">
            <v>-0.10774317993937721</v>
          </cell>
          <cell r="O256">
            <v>-0.61761927255550308</v>
          </cell>
        </row>
        <row r="257">
          <cell r="B257" t="str">
            <v>Marzo</v>
          </cell>
          <cell r="C257">
            <v>7726</v>
          </cell>
          <cell r="I257">
            <v>2215</v>
          </cell>
          <cell r="K257">
            <v>2337</v>
          </cell>
          <cell r="M257">
            <v>2853</v>
          </cell>
          <cell r="N257">
            <v>0.22079589216944795</v>
          </cell>
          <cell r="O257">
            <v>-0.63072741392699971</v>
          </cell>
        </row>
        <row r="258">
          <cell r="B258" t="str">
            <v>Abril</v>
          </cell>
          <cell r="C258">
            <v>4480</v>
          </cell>
          <cell r="I258">
            <v>1354</v>
          </cell>
          <cell r="K258">
            <v>2417</v>
          </cell>
          <cell r="M258">
            <v>920</v>
          </cell>
          <cell r="N258">
            <v>-0.61936284650393048</v>
          </cell>
          <cell r="O258">
            <v>-0.79464285714285721</v>
          </cell>
        </row>
        <row r="259">
          <cell r="B259" t="str">
            <v>Mayo</v>
          </cell>
          <cell r="C259">
            <v>68</v>
          </cell>
          <cell r="I259">
            <v>12</v>
          </cell>
          <cell r="K259">
            <v>133</v>
          </cell>
          <cell r="M259">
            <v>71</v>
          </cell>
          <cell r="N259">
            <v>-0.46616541353383456</v>
          </cell>
          <cell r="O259">
            <v>4.4117647058823595E-2</v>
          </cell>
        </row>
        <row r="260">
          <cell r="B260" t="str">
            <v>Junio</v>
          </cell>
          <cell r="C260">
            <v>80</v>
          </cell>
          <cell r="I260">
            <v>46</v>
          </cell>
          <cell r="K260">
            <v>42</v>
          </cell>
          <cell r="M260">
            <v>24</v>
          </cell>
          <cell r="N260">
            <v>-0.4285714285714286</v>
          </cell>
          <cell r="O260">
            <v>-0.7</v>
          </cell>
        </row>
        <row r="261">
          <cell r="B261" t="str">
            <v>Julio</v>
          </cell>
          <cell r="C261">
            <v>641</v>
          </cell>
          <cell r="I261">
            <v>101</v>
          </cell>
          <cell r="K261">
            <v>112</v>
          </cell>
          <cell r="M261">
            <v>146</v>
          </cell>
          <cell r="N261">
            <v>0.3035714285714286</v>
          </cell>
          <cell r="O261">
            <v>-0.77223088923556937</v>
          </cell>
        </row>
        <row r="262">
          <cell r="B262" t="str">
            <v>Agosto</v>
          </cell>
          <cell r="C262">
            <v>180</v>
          </cell>
          <cell r="I262">
            <v>101</v>
          </cell>
          <cell r="K262">
            <v>188</v>
          </cell>
          <cell r="M262">
            <v>3</v>
          </cell>
          <cell r="N262">
            <v>-0.98404255319148937</v>
          </cell>
          <cell r="O262">
            <v>-0.98333333333333328</v>
          </cell>
        </row>
        <row r="263">
          <cell r="B263" t="str">
            <v>Septiembre</v>
          </cell>
          <cell r="C263">
            <v>136</v>
          </cell>
          <cell r="I263">
            <v>15</v>
          </cell>
          <cell r="K263">
            <v>53</v>
          </cell>
          <cell r="M263">
            <v>102</v>
          </cell>
          <cell r="N263">
            <v>0.92452830188679247</v>
          </cell>
          <cell r="O263">
            <v>-0.25</v>
          </cell>
        </row>
        <row r="264">
          <cell r="B264" t="str">
            <v>Octubre</v>
          </cell>
          <cell r="C264">
            <v>1637</v>
          </cell>
          <cell r="I264">
            <v>612</v>
          </cell>
          <cell r="K264">
            <v>560</v>
          </cell>
          <cell r="M264">
            <v>1129</v>
          </cell>
          <cell r="N264">
            <v>1.0160714285714287</v>
          </cell>
          <cell r="O264">
            <v>-0.3103237629810629</v>
          </cell>
        </row>
        <row r="265">
          <cell r="B265" t="str">
            <v>Noviembre</v>
          </cell>
          <cell r="C265">
            <v>6286</v>
          </cell>
          <cell r="I265">
            <v>2952</v>
          </cell>
          <cell r="K265">
            <v>3991</v>
          </cell>
          <cell r="M265">
            <v>3568</v>
          </cell>
          <cell r="N265">
            <v>-0.10598847406664991</v>
          </cell>
          <cell r="O265">
            <v>-0.43238943684377984</v>
          </cell>
        </row>
        <row r="266">
          <cell r="B266" t="str">
            <v>Diciembre</v>
          </cell>
          <cell r="C266">
            <v>6080</v>
          </cell>
          <cell r="I266">
            <v>4086</v>
          </cell>
          <cell r="K266">
            <v>3911</v>
          </cell>
        </row>
        <row r="267">
          <cell r="C267">
            <v>47882</v>
          </cell>
          <cell r="I267">
            <v>14264</v>
          </cell>
          <cell r="K267">
            <v>21375</v>
          </cell>
          <cell r="M267">
            <v>15416</v>
          </cell>
          <cell r="N267">
            <v>-0.11726981218506638</v>
          </cell>
          <cell r="O267">
            <v>-0.63121381752069272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156332</v>
          </cell>
          <cell r="I9">
            <v>114870</v>
          </cell>
          <cell r="K9">
            <v>163920</v>
          </cell>
          <cell r="M9">
            <v>173408</v>
          </cell>
          <cell r="N9">
            <v>5.7881893606637425E-2</v>
          </cell>
          <cell r="O9">
            <v>0.10922907658061054</v>
          </cell>
        </row>
        <row r="10">
          <cell r="A10" t="str">
            <v>feb</v>
          </cell>
          <cell r="B10" t="str">
            <v>Febrero</v>
          </cell>
          <cell r="C10">
            <v>144826</v>
          </cell>
          <cell r="I10">
            <v>141290</v>
          </cell>
          <cell r="K10">
            <v>156374</v>
          </cell>
          <cell r="M10">
            <v>166759</v>
          </cell>
          <cell r="N10">
            <v>6.6411295995497888E-2</v>
          </cell>
          <cell r="O10">
            <v>0.15144380152735004</v>
          </cell>
        </row>
        <row r="11">
          <cell r="A11" t="str">
            <v>mar</v>
          </cell>
          <cell r="B11" t="str">
            <v>Marzo</v>
          </cell>
          <cell r="C11">
            <v>154862</v>
          </cell>
          <cell r="I11">
            <v>148905</v>
          </cell>
          <cell r="K11">
            <v>146134</v>
          </cell>
          <cell r="M11">
            <v>176870</v>
          </cell>
          <cell r="N11">
            <v>0.21032750762998353</v>
          </cell>
          <cell r="O11">
            <v>0.14211362374242875</v>
          </cell>
        </row>
        <row r="12">
          <cell r="A12" t="str">
            <v>abr</v>
          </cell>
          <cell r="B12" t="str">
            <v>Abril</v>
          </cell>
          <cell r="C12">
            <v>142052</v>
          </cell>
          <cell r="I12">
            <v>152510</v>
          </cell>
          <cell r="K12">
            <v>144835</v>
          </cell>
          <cell r="M12">
            <v>154662</v>
          </cell>
          <cell r="N12">
            <v>6.7849621983636643E-2</v>
          </cell>
          <cell r="O12">
            <v>8.8770309464139885E-2</v>
          </cell>
        </row>
        <row r="13">
          <cell r="A13" t="str">
            <v>may</v>
          </cell>
          <cell r="B13" t="str">
            <v>Mayo</v>
          </cell>
          <cell r="C13">
            <v>129253</v>
          </cell>
          <cell r="I13">
            <v>125910</v>
          </cell>
          <cell r="K13">
            <v>140451</v>
          </cell>
          <cell r="M13">
            <v>159924</v>
          </cell>
          <cell r="N13">
            <v>0.1386462182540531</v>
          </cell>
          <cell r="O13">
            <v>0.23729429877836483</v>
          </cell>
        </row>
        <row r="14">
          <cell r="A14" t="str">
            <v>jun</v>
          </cell>
          <cell r="B14" t="str">
            <v>Junio</v>
          </cell>
          <cell r="C14">
            <v>145760</v>
          </cell>
          <cell r="I14">
            <v>132220</v>
          </cell>
          <cell r="K14">
            <v>142289</v>
          </cell>
          <cell r="M14">
            <v>157113</v>
          </cell>
          <cell r="N14">
            <v>0.10418233313889336</v>
          </cell>
          <cell r="O14">
            <v>7.7888309549945189E-2</v>
          </cell>
        </row>
        <row r="15">
          <cell r="A15" t="str">
            <v>jul</v>
          </cell>
          <cell r="B15" t="str">
            <v>Julio</v>
          </cell>
          <cell r="C15">
            <v>181443</v>
          </cell>
          <cell r="I15">
            <v>159520</v>
          </cell>
          <cell r="K15">
            <v>166431</v>
          </cell>
          <cell r="M15">
            <v>173767</v>
          </cell>
          <cell r="N15">
            <v>4.4078326754030117E-2</v>
          </cell>
          <cell r="O15">
            <v>-4.2305296980318929E-2</v>
          </cell>
        </row>
        <row r="16">
          <cell r="A16" t="str">
            <v>ago</v>
          </cell>
          <cell r="B16" t="str">
            <v>Agosto</v>
          </cell>
          <cell r="C16">
            <v>181850</v>
          </cell>
          <cell r="I16">
            <v>178525</v>
          </cell>
          <cell r="K16">
            <v>181874</v>
          </cell>
          <cell r="M16">
            <v>179514</v>
          </cell>
          <cell r="N16">
            <v>-1.2976016362976517E-2</v>
          </cell>
          <cell r="O16">
            <v>-1.28457519934011E-2</v>
          </cell>
        </row>
        <row r="17">
          <cell r="A17" t="str">
            <v>sep</v>
          </cell>
          <cell r="B17" t="str">
            <v>Septiembre</v>
          </cell>
          <cell r="C17">
            <v>164115</v>
          </cell>
          <cell r="I17">
            <v>136089</v>
          </cell>
          <cell r="K17">
            <v>150809</v>
          </cell>
          <cell r="M17">
            <v>145872</v>
          </cell>
          <cell r="N17">
            <v>-3.2736773004263697E-2</v>
          </cell>
          <cell r="O17">
            <v>-0.11115985741705514</v>
          </cell>
        </row>
        <row r="18">
          <cell r="A18" t="str">
            <v>oct</v>
          </cell>
          <cell r="B18" t="str">
            <v>Octubre</v>
          </cell>
          <cell r="C18">
            <v>161488</v>
          </cell>
          <cell r="I18">
            <v>154114</v>
          </cell>
          <cell r="K18">
            <v>170708</v>
          </cell>
          <cell r="M18">
            <v>177711</v>
          </cell>
          <cell r="N18">
            <v>4.1023267802329233E-2</v>
          </cell>
          <cell r="O18">
            <v>0.10045947686515411</v>
          </cell>
        </row>
        <row r="19">
          <cell r="A19" t="str">
            <v>nov</v>
          </cell>
          <cell r="B19" t="str">
            <v>Noviembre</v>
          </cell>
          <cell r="C19">
            <v>145313</v>
          </cell>
          <cell r="I19">
            <v>153023</v>
          </cell>
          <cell r="K19">
            <v>164389</v>
          </cell>
          <cell r="M19">
            <v>162641</v>
          </cell>
          <cell r="N19">
            <v>-1.0633314881166034E-2</v>
          </cell>
          <cell r="O19">
            <v>0.11924604130394401</v>
          </cell>
        </row>
        <row r="20">
          <cell r="A20" t="str">
            <v>dic</v>
          </cell>
          <cell r="B20" t="str">
            <v>Diciembre</v>
          </cell>
          <cell r="C20">
            <v>149462</v>
          </cell>
          <cell r="I20">
            <v>156141</v>
          </cell>
          <cell r="K20">
            <v>158524</v>
          </cell>
        </row>
        <row r="21">
          <cell r="C21">
            <v>1856756</v>
          </cell>
          <cell r="I21">
            <v>1753117</v>
          </cell>
          <cell r="K21">
            <v>1886738</v>
          </cell>
          <cell r="M21">
            <v>1828241</v>
          </cell>
          <cell r="N21">
            <v>5.7878827506315789E-2</v>
          </cell>
          <cell r="O21">
            <v>7.084134308443657E-2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115438</v>
          </cell>
          <cell r="I31">
            <v>90631</v>
          </cell>
          <cell r="K31">
            <v>134558</v>
          </cell>
          <cell r="M31">
            <v>142289</v>
          </cell>
          <cell r="N31">
            <v>5.7454777865307172E-2</v>
          </cell>
          <cell r="O31">
            <v>0.23260104991423969</v>
          </cell>
        </row>
        <row r="32">
          <cell r="B32" t="str">
            <v>Febrero</v>
          </cell>
          <cell r="C32">
            <v>102097</v>
          </cell>
          <cell r="I32">
            <v>114673</v>
          </cell>
          <cell r="K32">
            <v>128079</v>
          </cell>
          <cell r="M32">
            <v>141936</v>
          </cell>
          <cell r="N32">
            <v>0.10819103834352228</v>
          </cell>
          <cell r="O32">
            <v>0.39020735183208122</v>
          </cell>
        </row>
        <row r="33">
          <cell r="B33" t="str">
            <v>Marzo</v>
          </cell>
          <cell r="C33">
            <v>112123</v>
          </cell>
          <cell r="I33">
            <v>121331</v>
          </cell>
          <cell r="K33">
            <v>117104</v>
          </cell>
          <cell r="M33">
            <v>145867</v>
          </cell>
          <cell r="N33">
            <v>0.24561927858997135</v>
          </cell>
          <cell r="O33">
            <v>0.30095520098463302</v>
          </cell>
        </row>
        <row r="34">
          <cell r="B34" t="str">
            <v>Abril</v>
          </cell>
          <cell r="C34">
            <v>108972</v>
          </cell>
          <cell r="I34">
            <v>129658</v>
          </cell>
          <cell r="K34">
            <v>120355</v>
          </cell>
          <cell r="M34">
            <v>131033</v>
          </cell>
          <cell r="N34">
            <v>8.8720867433841555E-2</v>
          </cell>
          <cell r="O34">
            <v>0.20244650001835329</v>
          </cell>
        </row>
        <row r="35">
          <cell r="B35" t="str">
            <v>Mayo</v>
          </cell>
          <cell r="C35">
            <v>104051</v>
          </cell>
          <cell r="I35">
            <v>112218</v>
          </cell>
          <cell r="K35">
            <v>122105</v>
          </cell>
          <cell r="M35">
            <v>138860</v>
          </cell>
          <cell r="N35">
            <v>0.1372179681421728</v>
          </cell>
          <cell r="O35">
            <v>0.33453787085179387</v>
          </cell>
        </row>
        <row r="36">
          <cell r="B36" t="str">
            <v>Junio</v>
          </cell>
          <cell r="C36">
            <v>108461</v>
          </cell>
          <cell r="I36">
            <v>116273</v>
          </cell>
          <cell r="K36">
            <v>123362</v>
          </cell>
          <cell r="M36">
            <v>137217</v>
          </cell>
          <cell r="N36">
            <v>0.1123117329485579</v>
          </cell>
          <cell r="O36">
            <v>0.26512755737085225</v>
          </cell>
        </row>
        <row r="37">
          <cell r="B37" t="str">
            <v>Julio</v>
          </cell>
          <cell r="C37">
            <v>126681</v>
          </cell>
          <cell r="I37">
            <v>136571</v>
          </cell>
          <cell r="K37">
            <v>139919</v>
          </cell>
          <cell r="M37">
            <v>146858</v>
          </cell>
          <cell r="N37">
            <v>4.9592978794874121E-2</v>
          </cell>
          <cell r="O37">
            <v>0.15927408214333649</v>
          </cell>
        </row>
        <row r="38">
          <cell r="B38" t="str">
            <v>Agosto</v>
          </cell>
          <cell r="C38">
            <v>134701</v>
          </cell>
          <cell r="I38">
            <v>151061</v>
          </cell>
          <cell r="K38">
            <v>150474</v>
          </cell>
          <cell r="M38">
            <v>148337</v>
          </cell>
          <cell r="N38">
            <v>-1.4201789013384425E-2</v>
          </cell>
          <cell r="O38">
            <v>0.10123161669178393</v>
          </cell>
        </row>
        <row r="39">
          <cell r="B39" t="str">
            <v>Septiembre</v>
          </cell>
          <cell r="C39">
            <v>126374</v>
          </cell>
          <cell r="I39">
            <v>116897</v>
          </cell>
          <cell r="K39">
            <v>126900</v>
          </cell>
          <cell r="M39">
            <v>122477</v>
          </cell>
          <cell r="N39">
            <v>-3.4854215918045717E-2</v>
          </cell>
          <cell r="O39">
            <v>-3.0837039264405619E-2</v>
          </cell>
        </row>
        <row r="40">
          <cell r="B40" t="str">
            <v>Octubre</v>
          </cell>
          <cell r="C40">
            <v>125216</v>
          </cell>
          <cell r="I40">
            <v>130908</v>
          </cell>
          <cell r="K40">
            <v>143241</v>
          </cell>
          <cell r="M40">
            <v>149661</v>
          </cell>
          <cell r="N40">
            <v>4.4819569815904625E-2</v>
          </cell>
          <cell r="O40">
            <v>0.19522265525172511</v>
          </cell>
        </row>
        <row r="41">
          <cell r="B41" t="str">
            <v>Noviembre</v>
          </cell>
          <cell r="C41">
            <v>104690</v>
          </cell>
          <cell r="I41">
            <v>124620</v>
          </cell>
          <cell r="K41">
            <v>135531</v>
          </cell>
          <cell r="M41">
            <v>131764</v>
          </cell>
          <cell r="N41">
            <v>-2.7794379145730463E-2</v>
          </cell>
          <cell r="O41">
            <v>0.25861113764447419</v>
          </cell>
        </row>
        <row r="42">
          <cell r="B42" t="str">
            <v>Diciembre</v>
          </cell>
          <cell r="C42">
            <v>109384</v>
          </cell>
          <cell r="I42">
            <v>127755</v>
          </cell>
          <cell r="K42">
            <v>128235</v>
          </cell>
        </row>
        <row r="43">
          <cell r="C43">
            <v>1378188</v>
          </cell>
          <cell r="I43">
            <v>1472596</v>
          </cell>
          <cell r="K43">
            <v>1569863</v>
          </cell>
          <cell r="M43">
            <v>1536299</v>
          </cell>
          <cell r="N43">
            <v>6.5669506974059821E-2</v>
          </cell>
          <cell r="O43">
            <v>0.21082452451284839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100949</v>
          </cell>
          <cell r="I53">
            <v>73133</v>
          </cell>
          <cell r="K53">
            <v>113052</v>
          </cell>
          <cell r="M53">
            <v>113741</v>
          </cell>
          <cell r="N53">
            <v>6.0945405654035945E-3</v>
          </cell>
          <cell r="O53">
            <v>0.1267174513863436</v>
          </cell>
        </row>
        <row r="54">
          <cell r="B54" t="str">
            <v>Febrero</v>
          </cell>
          <cell r="C54">
            <v>90864</v>
          </cell>
          <cell r="I54">
            <v>90824</v>
          </cell>
          <cell r="K54">
            <v>109569</v>
          </cell>
          <cell r="M54">
            <v>113810</v>
          </cell>
          <cell r="N54">
            <v>3.8706203396946304E-2</v>
          </cell>
          <cell r="O54">
            <v>0.25253125550272926</v>
          </cell>
        </row>
        <row r="55">
          <cell r="B55" t="str">
            <v>Marzo</v>
          </cell>
          <cell r="C55">
            <v>97358</v>
          </cell>
          <cell r="I55">
            <v>93707</v>
          </cell>
          <cell r="K55">
            <v>96770</v>
          </cell>
          <cell r="M55">
            <v>116605</v>
          </cell>
          <cell r="N55">
            <v>0.20497054872377807</v>
          </cell>
          <cell r="O55">
            <v>0.19769305039133922</v>
          </cell>
        </row>
        <row r="56">
          <cell r="B56" t="str">
            <v>Abril</v>
          </cell>
          <cell r="C56">
            <v>94013</v>
          </cell>
          <cell r="I56">
            <v>104823</v>
          </cell>
          <cell r="K56">
            <v>98829</v>
          </cell>
          <cell r="M56">
            <v>107032</v>
          </cell>
          <cell r="N56">
            <v>8.3001952868085205E-2</v>
          </cell>
          <cell r="O56">
            <v>0.13848084839330732</v>
          </cell>
        </row>
        <row r="57">
          <cell r="B57" t="str">
            <v>Mayo</v>
          </cell>
          <cell r="C57">
            <v>87047</v>
          </cell>
          <cell r="I57">
            <v>85028</v>
          </cell>
          <cell r="K57">
            <v>95544</v>
          </cell>
          <cell r="M57">
            <v>108036</v>
          </cell>
          <cell r="N57">
            <v>0.13074604370761111</v>
          </cell>
          <cell r="O57">
            <v>0.24112261192229489</v>
          </cell>
        </row>
        <row r="58">
          <cell r="B58" t="str">
            <v>Junio</v>
          </cell>
          <cell r="C58">
            <v>82588</v>
          </cell>
          <cell r="I58">
            <v>88450</v>
          </cell>
          <cell r="K58">
            <v>98589</v>
          </cell>
          <cell r="M58">
            <v>106021</v>
          </cell>
          <cell r="N58">
            <v>7.5383663491870312E-2</v>
          </cell>
          <cell r="O58">
            <v>0.28373371434106653</v>
          </cell>
        </row>
        <row r="59">
          <cell r="B59" t="str">
            <v>Julio</v>
          </cell>
          <cell r="C59">
            <v>98910</v>
          </cell>
          <cell r="I59">
            <v>106881</v>
          </cell>
          <cell r="K59">
            <v>111016</v>
          </cell>
          <cell r="M59">
            <v>115402</v>
          </cell>
          <cell r="N59">
            <v>3.9507818692801067E-2</v>
          </cell>
          <cell r="O59">
            <v>0.16673743807501773</v>
          </cell>
        </row>
        <row r="60">
          <cell r="B60" t="str">
            <v>Agosto</v>
          </cell>
          <cell r="C60">
            <v>106113</v>
          </cell>
          <cell r="I60">
            <v>121705</v>
          </cell>
          <cell r="K60">
            <v>120661</v>
          </cell>
          <cell r="M60">
            <v>117130</v>
          </cell>
          <cell r="N60">
            <v>-2.926380520632188E-2</v>
          </cell>
          <cell r="O60">
            <v>0.10382328272690433</v>
          </cell>
        </row>
        <row r="61">
          <cell r="B61" t="str">
            <v>Septiembre</v>
          </cell>
          <cell r="C61">
            <v>97407</v>
          </cell>
          <cell r="I61">
            <v>91809</v>
          </cell>
          <cell r="K61">
            <v>98874</v>
          </cell>
          <cell r="M61">
            <v>96825</v>
          </cell>
          <cell r="N61">
            <v>-2.0723344863159188E-2</v>
          </cell>
          <cell r="O61">
            <v>-5.9749299331670613E-3</v>
          </cell>
        </row>
        <row r="62">
          <cell r="B62" t="str">
            <v>Octubre</v>
          </cell>
          <cell r="C62">
            <v>97469</v>
          </cell>
          <cell r="I62">
            <v>104534</v>
          </cell>
          <cell r="K62">
            <v>116543</v>
          </cell>
          <cell r="M62">
            <v>123226</v>
          </cell>
          <cell r="N62">
            <v>5.734364140274395E-2</v>
          </cell>
          <cell r="O62">
            <v>0.26425837958735587</v>
          </cell>
        </row>
        <row r="63">
          <cell r="B63" t="str">
            <v>Noviembre</v>
          </cell>
          <cell r="C63">
            <v>78135</v>
          </cell>
          <cell r="I63">
            <v>99553</v>
          </cell>
          <cell r="K63">
            <v>110808</v>
          </cell>
          <cell r="M63">
            <v>105403</v>
          </cell>
          <cell r="N63">
            <v>-4.8778066565590916E-2</v>
          </cell>
          <cell r="O63">
            <v>0.34898572982658216</v>
          </cell>
        </row>
        <row r="64">
          <cell r="B64" t="str">
            <v>Diciembre</v>
          </cell>
          <cell r="C64">
            <v>82644</v>
          </cell>
          <cell r="I64">
            <v>101660</v>
          </cell>
          <cell r="K64">
            <v>103266</v>
          </cell>
        </row>
        <row r="65">
          <cell r="C65">
            <v>1113497</v>
          </cell>
          <cell r="I65">
            <v>1162107</v>
          </cell>
          <cell r="K65">
            <v>1273521</v>
          </cell>
          <cell r="M65">
            <v>1223231</v>
          </cell>
          <cell r="N65">
            <v>4.5268766209074052E-2</v>
          </cell>
          <cell r="O65">
            <v>0.1866202067608087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14489</v>
          </cell>
          <cell r="I75">
            <v>17498</v>
          </cell>
          <cell r="K75">
            <v>21506</v>
          </cell>
          <cell r="M75">
            <v>28548</v>
          </cell>
          <cell r="N75">
            <v>0.32744350413838008</v>
          </cell>
          <cell r="O75">
            <v>0.97032231347919118</v>
          </cell>
        </row>
        <row r="76">
          <cell r="B76" t="str">
            <v>Febrero</v>
          </cell>
          <cell r="C76">
            <v>11233</v>
          </cell>
          <cell r="I76">
            <v>23849</v>
          </cell>
          <cell r="K76">
            <v>18510</v>
          </cell>
          <cell r="M76">
            <v>28126</v>
          </cell>
          <cell r="N76">
            <v>0.51950297136682866</v>
          </cell>
          <cell r="O76">
            <v>1.5038725184723583</v>
          </cell>
        </row>
        <row r="77">
          <cell r="B77" t="str">
            <v>Marzo</v>
          </cell>
          <cell r="C77">
            <v>14765</v>
          </cell>
          <cell r="I77">
            <v>27624</v>
          </cell>
          <cell r="K77">
            <v>20334</v>
          </cell>
          <cell r="M77">
            <v>29262</v>
          </cell>
          <cell r="N77">
            <v>0.43906757155503096</v>
          </cell>
          <cell r="O77">
            <v>0.98184896715204872</v>
          </cell>
        </row>
        <row r="78">
          <cell r="B78" t="str">
            <v>Abril</v>
          </cell>
          <cell r="C78">
            <v>14959</v>
          </cell>
          <cell r="I78">
            <v>24835</v>
          </cell>
          <cell r="K78">
            <v>21526</v>
          </cell>
          <cell r="M78">
            <v>24001</v>
          </cell>
          <cell r="N78">
            <v>0.11497723682988004</v>
          </cell>
          <cell r="O78">
            <v>0.60445216926265122</v>
          </cell>
        </row>
        <row r="79">
          <cell r="B79" t="str">
            <v>Mayo</v>
          </cell>
          <cell r="C79">
            <v>17004</v>
          </cell>
          <cell r="I79">
            <v>27190</v>
          </cell>
          <cell r="K79">
            <v>26561</v>
          </cell>
          <cell r="M79">
            <v>30824</v>
          </cell>
          <cell r="N79">
            <v>0.16049847520801164</v>
          </cell>
          <cell r="O79">
            <v>0.81274994119030808</v>
          </cell>
        </row>
        <row r="80">
          <cell r="B80" t="str">
            <v>Junio</v>
          </cell>
          <cell r="C80">
            <v>25873</v>
          </cell>
          <cell r="I80">
            <v>27823</v>
          </cell>
          <cell r="K80">
            <v>24773</v>
          </cell>
          <cell r="M80">
            <v>31196</v>
          </cell>
          <cell r="N80">
            <v>0.25927420982521299</v>
          </cell>
          <cell r="O80">
            <v>0.20573570904031224</v>
          </cell>
        </row>
        <row r="81">
          <cell r="B81" t="str">
            <v>Julio</v>
          </cell>
          <cell r="C81">
            <v>27771</v>
          </cell>
          <cell r="I81">
            <v>29690</v>
          </cell>
          <cell r="K81">
            <v>28903</v>
          </cell>
          <cell r="M81">
            <v>31456</v>
          </cell>
          <cell r="N81">
            <v>8.8329931149015772E-2</v>
          </cell>
          <cell r="O81">
            <v>0.13269237693997327</v>
          </cell>
        </row>
        <row r="82">
          <cell r="B82" t="str">
            <v>Agosto</v>
          </cell>
          <cell r="C82">
            <v>28588</v>
          </cell>
          <cell r="I82">
            <v>29356</v>
          </cell>
          <cell r="K82">
            <v>29813</v>
          </cell>
          <cell r="M82">
            <v>31207</v>
          </cell>
          <cell r="N82">
            <v>4.6758125649884352E-2</v>
          </cell>
          <cell r="O82">
            <v>9.1611865118231384E-2</v>
          </cell>
        </row>
        <row r="83">
          <cell r="B83" t="str">
            <v>Septiembre</v>
          </cell>
          <cell r="C83">
            <v>28967</v>
          </cell>
          <cell r="I83">
            <v>25088</v>
          </cell>
          <cell r="K83">
            <v>28026</v>
          </cell>
          <cell r="M83">
            <v>25652</v>
          </cell>
          <cell r="N83">
            <v>-8.470705773210585E-2</v>
          </cell>
          <cell r="O83">
            <v>-0.11444057030413923</v>
          </cell>
        </row>
        <row r="84">
          <cell r="B84" t="str">
            <v>Octubre</v>
          </cell>
          <cell r="C84">
            <v>27747</v>
          </cell>
          <cell r="I84">
            <v>26374</v>
          </cell>
          <cell r="K84">
            <v>26698</v>
          </cell>
          <cell r="M84">
            <v>26435</v>
          </cell>
          <cell r="N84">
            <v>-9.8509251629335104E-3</v>
          </cell>
          <cell r="O84">
            <v>-4.728439110534477E-2</v>
          </cell>
        </row>
        <row r="85">
          <cell r="B85" t="str">
            <v>Noviembre</v>
          </cell>
          <cell r="C85">
            <v>26555</v>
          </cell>
          <cell r="I85">
            <v>25067</v>
          </cell>
          <cell r="K85">
            <v>24723</v>
          </cell>
          <cell r="M85">
            <v>26361</v>
          </cell>
          <cell r="N85">
            <v>6.6254095376774735E-2</v>
          </cell>
          <cell r="O85">
            <v>-7.30559216720017E-3</v>
          </cell>
        </row>
        <row r="86">
          <cell r="B86" t="str">
            <v>Diciembre</v>
          </cell>
          <cell r="C86">
            <v>26740</v>
          </cell>
          <cell r="I86">
            <v>26095</v>
          </cell>
          <cell r="K86">
            <v>24969</v>
          </cell>
        </row>
        <row r="87">
          <cell r="C87">
            <v>264691</v>
          </cell>
          <cell r="I87">
            <v>310489</v>
          </cell>
          <cell r="K87">
            <v>296342</v>
          </cell>
          <cell r="M87">
            <v>313068</v>
          </cell>
          <cell r="N87">
            <v>0.15364461460793821</v>
          </cell>
          <cell r="O87">
            <v>0.31568264054364126</v>
          </cell>
        </row>
        <row r="95">
          <cell r="C95">
            <v>2019</v>
          </cell>
          <cell r="I95" t="str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40894</v>
          </cell>
          <cell r="I97">
            <v>24239</v>
          </cell>
          <cell r="K97">
            <v>29362</v>
          </cell>
          <cell r="M97">
            <v>31119</v>
          </cell>
          <cell r="N97">
            <v>5.9839248007628854E-2</v>
          </cell>
          <cell r="O97">
            <v>-0.23903262092238475</v>
          </cell>
        </row>
        <row r="98">
          <cell r="B98" t="str">
            <v>Febrero</v>
          </cell>
          <cell r="C98">
            <v>42729</v>
          </cell>
          <cell r="I98">
            <v>26617</v>
          </cell>
          <cell r="K98">
            <v>28295</v>
          </cell>
          <cell r="M98">
            <v>24823</v>
          </cell>
          <cell r="N98">
            <v>-0.12270719208340697</v>
          </cell>
          <cell r="O98">
            <v>-0.41905965503522202</v>
          </cell>
        </row>
        <row r="99">
          <cell r="B99" t="str">
            <v>Marzo</v>
          </cell>
          <cell r="C99">
            <v>42739</v>
          </cell>
          <cell r="I99">
            <v>27574</v>
          </cell>
          <cell r="K99">
            <v>29030</v>
          </cell>
          <cell r="M99">
            <v>31003</v>
          </cell>
          <cell r="N99">
            <v>6.7964174991388182E-2</v>
          </cell>
          <cell r="O99">
            <v>-0.27459697232036318</v>
          </cell>
        </row>
        <row r="100">
          <cell r="B100" t="str">
            <v>Abril</v>
          </cell>
          <cell r="C100">
            <v>33080</v>
          </cell>
          <cell r="I100">
            <v>22852</v>
          </cell>
          <cell r="K100">
            <v>24480</v>
          </cell>
          <cell r="M100">
            <v>23629</v>
          </cell>
          <cell r="N100">
            <v>-3.4763071895424824E-2</v>
          </cell>
          <cell r="O100">
            <v>-0.28570133010882703</v>
          </cell>
        </row>
        <row r="101">
          <cell r="B101" t="str">
            <v>Mayo</v>
          </cell>
          <cell r="C101">
            <v>25202</v>
          </cell>
          <cell r="I101">
            <v>13692</v>
          </cell>
          <cell r="K101">
            <v>18346</v>
          </cell>
          <cell r="M101">
            <v>21064</v>
          </cell>
          <cell r="N101">
            <v>0.14815218576256406</v>
          </cell>
          <cell r="O101">
            <v>-0.16419331799063563</v>
          </cell>
        </row>
        <row r="102">
          <cell r="B102" t="str">
            <v>Junio</v>
          </cell>
          <cell r="C102">
            <v>37299</v>
          </cell>
          <cell r="I102">
            <v>15947</v>
          </cell>
          <cell r="K102">
            <v>18927</v>
          </cell>
          <cell r="M102">
            <v>19896</v>
          </cell>
          <cell r="N102">
            <v>5.1196703122523335E-2</v>
          </cell>
          <cell r="O102">
            <v>-0.46658087348186283</v>
          </cell>
        </row>
        <row r="103">
          <cell r="B103" t="str">
            <v>Julio</v>
          </cell>
          <cell r="C103">
            <v>54762</v>
          </cell>
          <cell r="I103">
            <v>22949</v>
          </cell>
          <cell r="K103">
            <v>26512</v>
          </cell>
          <cell r="M103">
            <v>26909</v>
          </cell>
          <cell r="N103">
            <v>1.4974351237175609E-2</v>
          </cell>
          <cell r="O103">
            <v>-0.50861911544501659</v>
          </cell>
        </row>
        <row r="104">
          <cell r="B104" t="str">
            <v>Agosto</v>
          </cell>
          <cell r="C104">
            <v>47149</v>
          </cell>
          <cell r="I104">
            <v>27464</v>
          </cell>
          <cell r="K104">
            <v>31400</v>
          </cell>
          <cell r="M104">
            <v>31177</v>
          </cell>
          <cell r="N104">
            <v>-7.1019108280254706E-3</v>
          </cell>
          <cell r="O104">
            <v>-0.33875585908502837</v>
          </cell>
        </row>
        <row r="105">
          <cell r="B105" t="str">
            <v>Septiembre</v>
          </cell>
          <cell r="C105">
            <v>37741</v>
          </cell>
          <cell r="I105">
            <v>19192</v>
          </cell>
          <cell r="K105">
            <v>23909</v>
          </cell>
          <cell r="M105">
            <v>23395</v>
          </cell>
          <cell r="N105">
            <v>-2.1498180601447148E-2</v>
          </cell>
          <cell r="O105">
            <v>-0.38011711401393711</v>
          </cell>
        </row>
        <row r="106">
          <cell r="B106" t="str">
            <v>Octubre</v>
          </cell>
          <cell r="C106">
            <v>36272</v>
          </cell>
          <cell r="I106">
            <v>23206</v>
          </cell>
          <cell r="K106">
            <v>27467</v>
          </cell>
          <cell r="M106">
            <v>28050</v>
          </cell>
          <cell r="N106">
            <v>2.1225470564677718E-2</v>
          </cell>
          <cell r="O106">
            <v>-0.22667622408469346</v>
          </cell>
        </row>
        <row r="107">
          <cell r="B107" t="str">
            <v>Noviembre</v>
          </cell>
          <cell r="C107">
            <v>40623</v>
          </cell>
          <cell r="I107">
            <v>28403</v>
          </cell>
          <cell r="K107">
            <v>28858</v>
          </cell>
          <cell r="M107">
            <v>30877</v>
          </cell>
          <cell r="N107">
            <v>6.9963268417769786E-2</v>
          </cell>
          <cell r="O107">
            <v>-0.23991334958028698</v>
          </cell>
        </row>
        <row r="108">
          <cell r="B108" t="str">
            <v>Diciembre</v>
          </cell>
          <cell r="C108">
            <v>40078</v>
          </cell>
          <cell r="I108">
            <v>28386</v>
          </cell>
          <cell r="K108">
            <v>30289</v>
          </cell>
        </row>
        <row r="109">
          <cell r="C109">
            <v>478568</v>
          </cell>
          <cell r="I109">
            <v>280521</v>
          </cell>
          <cell r="K109">
            <v>316875</v>
          </cell>
          <cell r="M109">
            <v>291942</v>
          </cell>
          <cell r="N109">
            <v>1.8688979922257154E-2</v>
          </cell>
          <cell r="O109">
            <v>-0.33421058633036105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13AD4-0AFE-4613-B57D-C7012342ADB5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A91DAC31-B294-403E-BAC2-DB9D87C3ADAC}"/>
    <hyperlink ref="B19" location="'Viajeros entr evol mensu TF'!A1" tooltip="Evolución mensual de viajeros entrentrados en Tenerife según lugar de residencia" display="Evolución mensual de viajeros entrados en Tenerife según lugar de residencia" xr:uid="{C29FBE80-21B3-4713-B220-8072A99F7B58}"/>
    <hyperlink ref="B14" location="'Establecim aloj islas cat y tip'!A1" tooltip="Establecimientos alojativos Canarias e islas" display="Establecimientos alojativos Canarias e islas" xr:uid="{56DF24A6-9321-4A75-9A24-74B77C2C99A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E3E0D67-9358-4A1D-B8CA-A48B2D82A93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E91AA4B-4B7F-4E84-8890-2B58B3BBBA18}"/>
    <hyperlink ref="B37" location="'Pernoctaciones lugar reside'!A1" tooltip="Pernoctaciones registradas en establecimientos alojativos de Canarias e islas según tipología y categoría" display="'Pernoctaciones lugar reside'!A1" xr:uid="{86722838-9E07-48E3-9E34-7FC787C74E88}"/>
    <hyperlink ref="B8" location="'Resumen indicadores (aloj)'!A1" tooltip="Resumen indicadores Tenerife" display="'Resumen indicadores (aloj)'!A1" xr:uid="{AB12DDE8-0C3A-4CA5-96B8-266E8F73B54B}"/>
    <hyperlink ref="B9" location="'Resumen indicadores municipios '!A1" tooltip="Resumen indicadores municipios Tenerife" display="Resumen indicadores municipios Tenerife" xr:uid="{30FD6A75-8EAC-4199-8A25-71BD3708E531}"/>
    <hyperlink ref="B20" location="'Viajeros entr evol mensu TF cat'!A1" tooltip="Evolución mensual de viajeros entrentrados en Tenerife según lugar de residencia" display="'Viajeros entr evol mensu TF cat'!A1" xr:uid="{52DF8215-A434-4B9B-9C2A-B6491C7EC53B}"/>
    <hyperlink ref="B21" location="'Viajeros entr evol anual TF cat'!A1" tooltip="Evolución mensual de viajeros entrentrados en Tenerife según lugar de residencia" display="'Viajeros entr evol anual TF cat'!A1" xr:uid="{EA4C4DD4-D6F4-46D8-994B-E1BEF774163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71CCF26-FEBD-47DD-8B58-F0411E837B9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2BD4829-08C1-44CE-83D2-32F9B30A544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975FE6F-E2C2-4A6D-87C2-E5AC0822FE0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123BB26-D440-4E26-8B3D-03B28FE8DB4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C9584E0-4119-4AB8-86F5-06273FB1AA6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649F5F39-BAF2-47EF-9F29-EB55ED2246B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8DEBFB9-A8C3-4037-AD05-5B06BED7935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8FDF610-4C86-4EC3-AA95-4CB41CB2459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C874E18-1F83-482E-998F-20770F22BB1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733700A-5CC6-4455-AFB3-116E6C15144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9058627-F435-42B2-B5E0-ADE2CBEA9783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6143802-024C-475E-8793-08317A764D99}"/>
    <hyperlink ref="B35" location="'Pernoctaciones evol mensu TF'!A1" tooltip="Evolución mensual de pernoctaciones en Tenerife según lugar de residencia" display="'Pernoctaciones evol mensu TF'!A1" xr:uid="{821ECDF0-E2F2-4838-AF39-8F93402EC040}"/>
    <hyperlink ref="B36" location="'Pernocta evol mensu TF cat'!A1" tooltip="Evolución mensual de pernoctaciones en Tenerife según lugar de residencia" display="'Pernocta evol mensu TF cat'!A1" xr:uid="{C322248B-9A3A-4D6D-8A74-FEB88FC409E4}"/>
    <hyperlink ref="B38" location="'Pernoctaciones lugar residen ac'!A1" tooltip="Pernoctaciones registradas en establecimientos alojativos de Canarias e islas según tipología y categoría" display="'Pernoctaciones lugar residen ac'!A1" xr:uid="{0EA05BA0-9022-48A5-8586-DB4DF27C4248}"/>
    <hyperlink ref="B39" location="'Pernoctaciones lugar reside año'!A1" tooltip="Pernoctaciones registradas en establecimientos alojativos de Canarias e islas según tipología y categoría" display="'Pernoctaciones lugar reside año'!A1" xr:uid="{2A050641-823F-41EF-87CD-202D4592F5D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9F065C7-BB70-4245-9D94-1EDA76141468}"/>
    <hyperlink ref="B41" location="'EM evol menusual lugar resd'!A1" tooltip="Evolución mensual de estancia media en Tenerife según lugar de residencia" display="'EM evol menusual lugar resd'!A1" xr:uid="{DC37E401-FF28-49D2-9D5F-E08D2070133E}"/>
    <hyperlink ref="B42" location="'EM evol mensu TF cat '!A1" tooltip="Evolución mensual de estancia media en Tenerife según lugar de residencia" display="'EM evol mensu TF cat '!A1" xr:uid="{2230BE82-814D-4A4D-B50A-DBA138A66137}"/>
    <hyperlink ref="B44" location="'tasa de ocupación evol mens'!A1" tooltip="Evolución mensual de estancia media en Tenerife según lugar de residencia" display="'tasa de ocupación evol mens'!A1" xr:uid="{D183F7E8-9B07-4CF8-B762-1A7D1653C7A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14D50A2-9E2E-4A25-B8D9-9E58563CC5C2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284260D-EFFA-461F-9CDD-FA07A586B37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1D88998-CBFE-453E-9EAA-023EA5B7322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6CE1C4C-B27F-430C-B768-1D8FEFD492F6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3890797-E904-4060-B045-D05EC60FB9E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22584-6E58-4D90-A903-737D3FAB32DE}">
  <sheetPr>
    <tabColor theme="7" tint="0.79998168889431442"/>
  </sheetPr>
  <dimension ref="A4:P114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 t="shared" si="0"/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f t="shared" ref="N9:N17" si="1">IFERROR(M9/K9-1,"-")</f>
        <v>7.1142730102267127E-3</v>
      </c>
      <c r="O9" s="116">
        <f>M9/C9-1</f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f>IFERROR(M10/K10-1,"-")</f>
        <v>3.6169106817985019E-2</v>
      </c>
      <c r="O10" s="116">
        <f>IFERROR(M10/C10-1,"-")</f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f t="shared" si="1"/>
        <v>0.26128452210798092</v>
      </c>
      <c r="O11" s="116">
        <f t="shared" ref="O11:O20" si="2">IFERROR(M11/C11-1,"-")</f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f t="shared" si="1"/>
        <v>-5.4462612842786529E-2</v>
      </c>
      <c r="O12" s="116">
        <f t="shared" si="2"/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f t="shared" si="1"/>
        <v>8.8272149255116616E-2</v>
      </c>
      <c r="O13" s="116">
        <f t="shared" si="2"/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f t="shared" si="1"/>
        <v>8.4310467600284822E-2</v>
      </c>
      <c r="O14" s="116">
        <f t="shared" si="2"/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f t="shared" si="1"/>
        <v>2.5416048772450184E-2</v>
      </c>
      <c r="O15" s="116">
        <f t="shared" si="2"/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f t="shared" si="1"/>
        <v>-6.9033143753677306E-3</v>
      </c>
      <c r="O16" s="116">
        <f t="shared" si="2"/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f t="shared" si="1"/>
        <v>-4.1798606713109532E-2</v>
      </c>
      <c r="O17" s="116">
        <f t="shared" si="2"/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f>IFERROR(M18/K18-1,"-")</f>
        <v>9.3333866517375075E-2</v>
      </c>
      <c r="O18" s="116">
        <f t="shared" si="2"/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>
        <v>23363</v>
      </c>
      <c r="N19" s="116">
        <f>IFERROR(M19/K19-1,"-")</f>
        <v>-3.4865947866319691E-2</v>
      </c>
      <c r="O19" s="116">
        <f t="shared" si="2"/>
        <v>0.19436634118910079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>
        <v>23290</v>
      </c>
      <c r="N20" s="116">
        <f>IFERROR(M20/K20-1,"-")</f>
        <v>-3.5291193770193074E-2</v>
      </c>
      <c r="O20" s="116">
        <f t="shared" si="2"/>
        <v>0.11042242776771238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287810</v>
      </c>
      <c r="N21" s="119">
        <v>3.3080396562739978E-2</v>
      </c>
      <c r="O21" s="119">
        <v>0.15020941236651963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14344</v>
      </c>
      <c r="D31" s="116">
        <v>0.17352532111592889</v>
      </c>
      <c r="E31" s="115">
        <v>15979</v>
      </c>
      <c r="F31" s="116">
        <f t="shared" ref="F31:L43" si="3">IFERROR(E31/C31-1,"-")</f>
        <v>0.11398494143892912</v>
      </c>
      <c r="G31" s="115">
        <v>5851</v>
      </c>
      <c r="H31" s="116">
        <f t="shared" si="3"/>
        <v>-0.63383190437449155</v>
      </c>
      <c r="I31" s="115">
        <v>12209</v>
      </c>
      <c r="J31" s="116">
        <f t="shared" si="3"/>
        <v>1.0866518543838661</v>
      </c>
      <c r="K31" s="115">
        <v>18402</v>
      </c>
      <c r="L31" s="116">
        <f t="shared" si="3"/>
        <v>0.50724875092145139</v>
      </c>
      <c r="M31" s="115">
        <v>18282</v>
      </c>
      <c r="N31" s="116">
        <f t="shared" ref="N31:N39" si="4">IFERROR(M31/K31-1,"-")</f>
        <v>-6.5210303227910549E-3</v>
      </c>
      <c r="O31" s="116">
        <f>M31/C31-1</f>
        <v>0.27453987730061358</v>
      </c>
    </row>
    <row r="32" spans="1:16" x14ac:dyDescent="0.25">
      <c r="B32" s="114" t="s">
        <v>73</v>
      </c>
      <c r="C32" s="115">
        <v>13518</v>
      </c>
      <c r="D32" s="116">
        <v>9.4663535508948016E-2</v>
      </c>
      <c r="E32" s="115">
        <v>17138</v>
      </c>
      <c r="F32" s="116">
        <f t="shared" si="3"/>
        <v>0.26779109335700557</v>
      </c>
      <c r="G32" s="115">
        <v>4503</v>
      </c>
      <c r="H32" s="116">
        <f t="shared" si="3"/>
        <v>-0.7372505543237251</v>
      </c>
      <c r="I32" s="115">
        <v>17700</v>
      </c>
      <c r="J32" s="116">
        <f t="shared" si="3"/>
        <v>2.9307128580946036</v>
      </c>
      <c r="K32" s="115">
        <v>18976</v>
      </c>
      <c r="L32" s="116">
        <f t="shared" si="3"/>
        <v>7.2090395480225888E-2</v>
      </c>
      <c r="M32" s="115">
        <v>20148</v>
      </c>
      <c r="N32" s="116">
        <f t="shared" si="4"/>
        <v>6.1762225969645979E-2</v>
      </c>
      <c r="O32" s="116">
        <f>IFERROR(M32/C32-1,"-")</f>
        <v>0.49045716822015084</v>
      </c>
    </row>
    <row r="33" spans="2:16" x14ac:dyDescent="0.25">
      <c r="B33" s="114" t="s">
        <v>75</v>
      </c>
      <c r="C33" s="115">
        <v>15448</v>
      </c>
      <c r="D33" s="116">
        <v>2.8358407668752417E-2</v>
      </c>
      <c r="E33" s="115">
        <v>6170</v>
      </c>
      <c r="F33" s="116">
        <f t="shared" si="3"/>
        <v>-0.600595546349042</v>
      </c>
      <c r="G33" s="115">
        <v>4438</v>
      </c>
      <c r="H33" s="116">
        <f t="shared" si="3"/>
        <v>-0.28071312803889792</v>
      </c>
      <c r="I33" s="115">
        <v>17761</v>
      </c>
      <c r="J33" s="116">
        <f t="shared" si="3"/>
        <v>3.0020279405137451</v>
      </c>
      <c r="K33" s="115">
        <v>17386</v>
      </c>
      <c r="L33" s="116">
        <f t="shared" si="3"/>
        <v>-2.1113676031754958E-2</v>
      </c>
      <c r="M33" s="115">
        <v>22158</v>
      </c>
      <c r="N33" s="116">
        <f t="shared" si="4"/>
        <v>0.27447371448291724</v>
      </c>
      <c r="O33" s="116">
        <f t="shared" ref="O33:O42" si="5">IFERROR(M33/C33-1,"-")</f>
        <v>0.43436043500776789</v>
      </c>
    </row>
    <row r="34" spans="2:16" x14ac:dyDescent="0.25">
      <c r="B34" s="114" t="s">
        <v>77</v>
      </c>
      <c r="C34" s="115">
        <v>14841</v>
      </c>
      <c r="D34" s="116">
        <v>7.349005424954802E-2</v>
      </c>
      <c r="E34" s="115">
        <v>0</v>
      </c>
      <c r="F34" s="116">
        <f t="shared" si="3"/>
        <v>-1</v>
      </c>
      <c r="G34" s="115">
        <v>5151</v>
      </c>
      <c r="H34" s="116" t="str">
        <f t="shared" si="3"/>
        <v>-</v>
      </c>
      <c r="I34" s="115">
        <v>19923</v>
      </c>
      <c r="J34" s="116">
        <f t="shared" si="3"/>
        <v>2.8677926616191032</v>
      </c>
      <c r="K34" s="115">
        <v>19332</v>
      </c>
      <c r="L34" s="116">
        <f t="shared" si="3"/>
        <v>-2.9664207197711234E-2</v>
      </c>
      <c r="M34" s="115">
        <v>18488</v>
      </c>
      <c r="N34" s="116">
        <f t="shared" si="4"/>
        <v>-4.3658183322987765E-2</v>
      </c>
      <c r="O34" s="116">
        <f t="shared" si="5"/>
        <v>0.24573815780607777</v>
      </c>
    </row>
    <row r="35" spans="2:16" x14ac:dyDescent="0.25">
      <c r="B35" s="114" t="s">
        <v>79</v>
      </c>
      <c r="C35" s="115">
        <v>11171</v>
      </c>
      <c r="D35" s="116">
        <v>-0.22836222974373144</v>
      </c>
      <c r="E35" s="115">
        <v>0</v>
      </c>
      <c r="F35" s="116">
        <f t="shared" si="3"/>
        <v>-1</v>
      </c>
      <c r="G35" s="115">
        <v>5283</v>
      </c>
      <c r="H35" s="116" t="str">
        <f t="shared" si="3"/>
        <v>-</v>
      </c>
      <c r="I35" s="115">
        <v>17673</v>
      </c>
      <c r="J35" s="116">
        <f t="shared" si="3"/>
        <v>2.345258375922771</v>
      </c>
      <c r="K35" s="115">
        <v>18326</v>
      </c>
      <c r="L35" s="116">
        <f t="shared" si="3"/>
        <v>3.6949018276466905E-2</v>
      </c>
      <c r="M35" s="115">
        <v>19636</v>
      </c>
      <c r="N35" s="116">
        <f t="shared" si="4"/>
        <v>7.1483138710029426E-2</v>
      </c>
      <c r="O35" s="116">
        <f t="shared" si="5"/>
        <v>0.75776564318324224</v>
      </c>
    </row>
    <row r="36" spans="2:16" x14ac:dyDescent="0.25">
      <c r="B36" s="114" t="s">
        <v>81</v>
      </c>
      <c r="C36" s="115">
        <v>12783</v>
      </c>
      <c r="D36" s="116">
        <v>-0.10789308395561448</v>
      </c>
      <c r="E36" s="115">
        <v>0</v>
      </c>
      <c r="F36" s="116">
        <f t="shared" si="3"/>
        <v>-1</v>
      </c>
      <c r="G36" s="115">
        <v>2370</v>
      </c>
      <c r="H36" s="116" t="str">
        <f t="shared" si="3"/>
        <v>-</v>
      </c>
      <c r="I36" s="115">
        <v>15881</v>
      </c>
      <c r="J36" s="116">
        <f t="shared" si="3"/>
        <v>5.7008438818565397</v>
      </c>
      <c r="K36" s="115">
        <v>17783</v>
      </c>
      <c r="L36" s="116">
        <f t="shared" si="3"/>
        <v>0.11976575782381471</v>
      </c>
      <c r="M36" s="115">
        <v>19273</v>
      </c>
      <c r="N36" s="116">
        <f t="shared" si="4"/>
        <v>8.378788730810327E-2</v>
      </c>
      <c r="O36" s="116">
        <f t="shared" si="5"/>
        <v>0.50770554642885091</v>
      </c>
    </row>
    <row r="37" spans="2:16" x14ac:dyDescent="0.25">
      <c r="B37" s="114" t="s">
        <v>83</v>
      </c>
      <c r="C37" s="115">
        <v>16164</v>
      </c>
      <c r="D37" s="116">
        <v>4.351194318915419E-2</v>
      </c>
      <c r="E37" s="115">
        <v>0</v>
      </c>
      <c r="F37" s="116">
        <f t="shared" si="3"/>
        <v>-1</v>
      </c>
      <c r="G37" s="115">
        <v>8286</v>
      </c>
      <c r="H37" s="116" t="str">
        <f t="shared" si="3"/>
        <v>-</v>
      </c>
      <c r="I37" s="115">
        <v>18743</v>
      </c>
      <c r="J37" s="116">
        <f t="shared" si="3"/>
        <v>1.2620082066135652</v>
      </c>
      <c r="K37" s="115">
        <v>20245</v>
      </c>
      <c r="L37" s="116">
        <f t="shared" si="3"/>
        <v>8.0136584324814519E-2</v>
      </c>
      <c r="M37" s="115">
        <v>20528</v>
      </c>
      <c r="N37" s="116">
        <f t="shared" si="4"/>
        <v>1.3978760187700612E-2</v>
      </c>
      <c r="O37" s="116">
        <f t="shared" si="5"/>
        <v>0.26998267755506067</v>
      </c>
    </row>
    <row r="38" spans="2:16" x14ac:dyDescent="0.25">
      <c r="B38" s="114" t="s">
        <v>85</v>
      </c>
      <c r="C38" s="115">
        <v>18261</v>
      </c>
      <c r="D38" s="116">
        <v>0.2048693586698338</v>
      </c>
      <c r="E38" s="115">
        <v>11531</v>
      </c>
      <c r="F38" s="116">
        <f t="shared" si="3"/>
        <v>-0.36854498658342916</v>
      </c>
      <c r="G38" s="115">
        <v>15840</v>
      </c>
      <c r="H38" s="116">
        <f t="shared" si="3"/>
        <v>0.37368831844592831</v>
      </c>
      <c r="I38" s="115">
        <v>20467</v>
      </c>
      <c r="J38" s="116">
        <f t="shared" si="3"/>
        <v>0.2921085858585859</v>
      </c>
      <c r="K38" s="115">
        <v>20391</v>
      </c>
      <c r="L38" s="116">
        <f t="shared" si="3"/>
        <v>-3.7132945717496257E-3</v>
      </c>
      <c r="M38" s="115">
        <v>20545</v>
      </c>
      <c r="N38" s="116">
        <f t="shared" si="4"/>
        <v>7.5523515276347819E-3</v>
      </c>
      <c r="O38" s="116">
        <f t="shared" si="5"/>
        <v>0.12507529708121123</v>
      </c>
    </row>
    <row r="39" spans="2:16" x14ac:dyDescent="0.25">
      <c r="B39" s="114" t="s">
        <v>87</v>
      </c>
      <c r="C39" s="115">
        <v>16985</v>
      </c>
      <c r="D39" s="116">
        <v>3.4724337496192526E-2</v>
      </c>
      <c r="E39" s="115">
        <v>4549</v>
      </c>
      <c r="F39" s="116">
        <f t="shared" si="3"/>
        <v>-0.73217544892552255</v>
      </c>
      <c r="G39" s="115">
        <v>13091</v>
      </c>
      <c r="H39" s="116">
        <f t="shared" si="3"/>
        <v>1.877775335238514</v>
      </c>
      <c r="I39" s="115">
        <v>16918</v>
      </c>
      <c r="J39" s="116">
        <f t="shared" si="3"/>
        <v>0.29233824765105787</v>
      </c>
      <c r="K39" s="115">
        <v>18135</v>
      </c>
      <c r="L39" s="116">
        <f t="shared" si="3"/>
        <v>7.1935216928715073E-2</v>
      </c>
      <c r="M39" s="115">
        <v>17254</v>
      </c>
      <c r="N39" s="116">
        <f t="shared" si="4"/>
        <v>-4.8580093741384056E-2</v>
      </c>
      <c r="O39" s="116">
        <f t="shared" si="5"/>
        <v>1.5837503679717368E-2</v>
      </c>
    </row>
    <row r="40" spans="2:16" x14ac:dyDescent="0.25">
      <c r="B40" s="114" t="s">
        <v>89</v>
      </c>
      <c r="C40" s="115">
        <v>17312</v>
      </c>
      <c r="D40" s="116">
        <v>6.0134721371708499E-2</v>
      </c>
      <c r="E40" s="115">
        <v>5837</v>
      </c>
      <c r="F40" s="116">
        <f t="shared" si="3"/>
        <v>-0.66283502772643255</v>
      </c>
      <c r="G40" s="115">
        <v>19624</v>
      </c>
      <c r="H40" s="116">
        <f t="shared" si="3"/>
        <v>2.3620010279253041</v>
      </c>
      <c r="I40" s="115">
        <v>18718</v>
      </c>
      <c r="J40" s="116">
        <f t="shared" si="3"/>
        <v>-4.6167957602935128E-2</v>
      </c>
      <c r="K40" s="115">
        <v>20522</v>
      </c>
      <c r="L40" s="116">
        <f t="shared" si="3"/>
        <v>9.6377818142963978E-2</v>
      </c>
      <c r="M40" s="115">
        <v>22570</v>
      </c>
      <c r="N40" s="116">
        <f>IFERROR(M40/K40-1,"-")</f>
        <v>9.9795341584640873E-2</v>
      </c>
      <c r="O40" s="116">
        <f t="shared" si="5"/>
        <v>0.30371996303142335</v>
      </c>
    </row>
    <row r="41" spans="2:16" x14ac:dyDescent="0.25">
      <c r="B41" s="114" t="s">
        <v>91</v>
      </c>
      <c r="C41" s="115">
        <v>13870</v>
      </c>
      <c r="D41" s="116">
        <v>7.4816590397326355E-3</v>
      </c>
      <c r="E41" s="115">
        <v>4402</v>
      </c>
      <c r="F41" s="116">
        <f t="shared" si="3"/>
        <v>-0.68262436914203317</v>
      </c>
      <c r="G41" s="115">
        <v>16458</v>
      </c>
      <c r="H41" s="116">
        <f t="shared" si="3"/>
        <v>2.7387551113130395</v>
      </c>
      <c r="I41" s="115">
        <v>16558</v>
      </c>
      <c r="J41" s="116">
        <f t="shared" si="3"/>
        <v>6.0760724267834298E-3</v>
      </c>
      <c r="K41" s="115">
        <v>20019</v>
      </c>
      <c r="L41" s="116">
        <f t="shared" si="3"/>
        <v>0.2090228288440632</v>
      </c>
      <c r="M41" s="115">
        <v>18565</v>
      </c>
      <c r="N41" s="116">
        <f>IFERROR(M41/K41-1,"-")</f>
        <v>-7.263100054947802E-2</v>
      </c>
      <c r="O41" s="116">
        <f t="shared" si="5"/>
        <v>0.33850036049026677</v>
      </c>
    </row>
    <row r="42" spans="2:16" x14ac:dyDescent="0.25">
      <c r="B42" s="114" t="s">
        <v>93</v>
      </c>
      <c r="C42" s="115">
        <v>14900</v>
      </c>
      <c r="D42" s="116">
        <v>-3.5099080429996099E-2</v>
      </c>
      <c r="E42" s="115">
        <v>5416</v>
      </c>
      <c r="F42" s="116">
        <f t="shared" si="3"/>
        <v>-0.63651006711409397</v>
      </c>
      <c r="G42" s="115">
        <v>15695</v>
      </c>
      <c r="H42" s="116">
        <f t="shared" si="3"/>
        <v>1.8978951255539145</v>
      </c>
      <c r="I42" s="115">
        <v>18747</v>
      </c>
      <c r="J42" s="116">
        <f t="shared" si="3"/>
        <v>0.19445683338642872</v>
      </c>
      <c r="K42" s="115">
        <v>19529</v>
      </c>
      <c r="L42" s="116">
        <f t="shared" si="3"/>
        <v>4.1713340801194931E-2</v>
      </c>
      <c r="M42" s="115">
        <v>18483</v>
      </c>
      <c r="N42" s="116">
        <f>IFERROR(M42/K42-1,"-")</f>
        <v>-5.356137026985508E-2</v>
      </c>
      <c r="O42" s="116">
        <f t="shared" si="5"/>
        <v>0.24046979865771823</v>
      </c>
    </row>
    <row r="43" spans="2:16" ht="15.75" x14ac:dyDescent="0.25">
      <c r="B43" s="117" t="s">
        <v>30</v>
      </c>
      <c r="C43" s="118">
        <v>179597</v>
      </c>
      <c r="D43" s="119">
        <v>2.7295867295867193E-2</v>
      </c>
      <c r="E43" s="118">
        <v>77095</v>
      </c>
      <c r="F43" s="119">
        <f t="shared" si="3"/>
        <v>-0.57073336414305365</v>
      </c>
      <c r="G43" s="118">
        <v>116590</v>
      </c>
      <c r="H43" s="119">
        <f t="shared" si="3"/>
        <v>0.51229003177897403</v>
      </c>
      <c r="I43" s="118">
        <v>211298</v>
      </c>
      <c r="J43" s="119">
        <f t="shared" si="3"/>
        <v>0.81231666523715584</v>
      </c>
      <c r="K43" s="118">
        <v>229046</v>
      </c>
      <c r="L43" s="119">
        <f t="shared" si="3"/>
        <v>8.3995115902658846E-2</v>
      </c>
      <c r="M43" s="118">
        <v>235930</v>
      </c>
      <c r="N43" s="119">
        <v>3.0055098102564459E-2</v>
      </c>
      <c r="O43" s="119">
        <v>0.31366336854179089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61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12587</v>
      </c>
      <c r="D53" s="116" t="s">
        <v>249</v>
      </c>
      <c r="E53" s="115">
        <v>13232</v>
      </c>
      <c r="F53" s="116">
        <f t="shared" ref="F53:L65" si="6">IFERROR(E53/C53-1,"-")</f>
        <v>5.1243346309684634E-2</v>
      </c>
      <c r="G53" s="115">
        <v>0</v>
      </c>
      <c r="H53" s="116">
        <f t="shared" si="6"/>
        <v>-1</v>
      </c>
      <c r="I53" s="115">
        <v>9227</v>
      </c>
      <c r="J53" s="116" t="str">
        <f t="shared" si="6"/>
        <v>-</v>
      </c>
      <c r="K53" s="115">
        <v>14935</v>
      </c>
      <c r="L53" s="116">
        <f t="shared" si="6"/>
        <v>0.61861926953506008</v>
      </c>
      <c r="M53" s="115">
        <v>14354</v>
      </c>
      <c r="N53" s="116">
        <f t="shared" ref="N53:N64" si="7">IFERROR(M53/K53-1,"-")</f>
        <v>-3.8901908269166396E-2</v>
      </c>
      <c r="O53" s="116">
        <f>M53/C53-1</f>
        <v>0.14038293477397312</v>
      </c>
    </row>
    <row r="54" spans="1:16" x14ac:dyDescent="0.25">
      <c r="A54" s="1">
        <v>2</v>
      </c>
      <c r="B54" s="114" t="s">
        <v>73</v>
      </c>
      <c r="C54" s="115">
        <v>11569</v>
      </c>
      <c r="D54" s="116" t="s">
        <v>249</v>
      </c>
      <c r="E54" s="115">
        <v>14090</v>
      </c>
      <c r="F54" s="116">
        <f t="shared" si="6"/>
        <v>0.21790993171406337</v>
      </c>
      <c r="G54" s="115">
        <v>0</v>
      </c>
      <c r="H54" s="116">
        <f t="shared" si="6"/>
        <v>-1</v>
      </c>
      <c r="I54" s="115">
        <v>13725</v>
      </c>
      <c r="J54" s="116" t="str">
        <f t="shared" si="6"/>
        <v>-</v>
      </c>
      <c r="K54" s="115">
        <v>15417</v>
      </c>
      <c r="L54" s="116">
        <f t="shared" si="6"/>
        <v>0.12327868852459023</v>
      </c>
      <c r="M54" s="115">
        <v>15736</v>
      </c>
      <c r="N54" s="116">
        <f t="shared" si="7"/>
        <v>2.0691444509307821E-2</v>
      </c>
      <c r="O54" s="116">
        <f>IFERROR(M54/C54-1,"-")</f>
        <v>0.36018670585184553</v>
      </c>
    </row>
    <row r="55" spans="1:16" x14ac:dyDescent="0.25">
      <c r="A55" s="1">
        <v>3</v>
      </c>
      <c r="B55" s="114" t="s">
        <v>75</v>
      </c>
      <c r="C55" s="115">
        <v>13095</v>
      </c>
      <c r="D55" s="116" t="s">
        <v>249</v>
      </c>
      <c r="E55" s="115">
        <v>5212</v>
      </c>
      <c r="F55" s="116">
        <f t="shared" si="6"/>
        <v>-0.60198549064528439</v>
      </c>
      <c r="G55" s="115">
        <v>0</v>
      </c>
      <c r="H55" s="116">
        <f t="shared" si="6"/>
        <v>-1</v>
      </c>
      <c r="I55" s="115">
        <v>13764</v>
      </c>
      <c r="J55" s="116" t="str">
        <f t="shared" si="6"/>
        <v>-</v>
      </c>
      <c r="K55" s="115">
        <v>13769</v>
      </c>
      <c r="L55" s="116">
        <f t="shared" si="6"/>
        <v>3.6326649229878605E-4</v>
      </c>
      <c r="M55" s="115">
        <v>17491</v>
      </c>
      <c r="N55" s="116">
        <f t="shared" si="7"/>
        <v>0.27031737962088753</v>
      </c>
      <c r="O55" s="116">
        <f t="shared" ref="O55:O64" si="8">IFERROR(M55/C55-1,"-")</f>
        <v>0.33570064910271102</v>
      </c>
    </row>
    <row r="56" spans="1:16" x14ac:dyDescent="0.25">
      <c r="A56" s="1">
        <v>4</v>
      </c>
      <c r="B56" s="114" t="s">
        <v>77</v>
      </c>
      <c r="C56" s="115">
        <v>12619</v>
      </c>
      <c r="D56" s="116" t="s">
        <v>249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16004</v>
      </c>
      <c r="J56" s="116" t="str">
        <f t="shared" si="6"/>
        <v>-</v>
      </c>
      <c r="K56" s="115">
        <v>15420</v>
      </c>
      <c r="L56" s="116">
        <f t="shared" si="6"/>
        <v>-3.649087728067979E-2</v>
      </c>
      <c r="M56" s="115">
        <v>14826</v>
      </c>
      <c r="N56" s="116">
        <f t="shared" si="7"/>
        <v>-3.8521400778210091E-2</v>
      </c>
      <c r="O56" s="116">
        <f t="shared" si="8"/>
        <v>0.17489499960377208</v>
      </c>
    </row>
    <row r="57" spans="1:16" x14ac:dyDescent="0.25">
      <c r="A57" s="1">
        <v>5</v>
      </c>
      <c r="B57" s="114" t="s">
        <v>79</v>
      </c>
      <c r="C57" s="115">
        <v>8649</v>
      </c>
      <c r="D57" s="116" t="s">
        <v>249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13304</v>
      </c>
      <c r="J57" s="116" t="str">
        <f t="shared" si="6"/>
        <v>-</v>
      </c>
      <c r="K57" s="115">
        <v>14308</v>
      </c>
      <c r="L57" s="116">
        <f t="shared" si="6"/>
        <v>7.5466025255562341E-2</v>
      </c>
      <c r="M57" s="115">
        <v>15219</v>
      </c>
      <c r="N57" s="116">
        <f t="shared" si="7"/>
        <v>6.3670673748951634E-2</v>
      </c>
      <c r="O57" s="116">
        <f t="shared" si="8"/>
        <v>0.75962539021852238</v>
      </c>
    </row>
    <row r="58" spans="1:16" x14ac:dyDescent="0.25">
      <c r="A58" s="1">
        <v>6</v>
      </c>
      <c r="B58" s="114" t="s">
        <v>81</v>
      </c>
      <c r="C58" s="115">
        <v>9694</v>
      </c>
      <c r="D58" s="116" t="s">
        <v>249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11604</v>
      </c>
      <c r="J58" s="116" t="str">
        <f t="shared" si="6"/>
        <v>-</v>
      </c>
      <c r="K58" s="115">
        <v>13809</v>
      </c>
      <c r="L58" s="116">
        <f t="shared" si="6"/>
        <v>0.19002068252326776</v>
      </c>
      <c r="M58" s="115">
        <v>14680</v>
      </c>
      <c r="N58" s="116">
        <f t="shared" si="7"/>
        <v>6.3074806285755569E-2</v>
      </c>
      <c r="O58" s="116">
        <f t="shared" si="8"/>
        <v>0.51433876624716324</v>
      </c>
    </row>
    <row r="59" spans="1:16" x14ac:dyDescent="0.25">
      <c r="A59" s="1">
        <v>7</v>
      </c>
      <c r="B59" s="114" t="s">
        <v>83</v>
      </c>
      <c r="C59" s="115">
        <v>13515</v>
      </c>
      <c r="D59" s="116" t="s">
        <v>249</v>
      </c>
      <c r="E59" s="115">
        <v>0</v>
      </c>
      <c r="F59" s="116">
        <f t="shared" si="6"/>
        <v>-1</v>
      </c>
      <c r="G59" s="115">
        <v>5496</v>
      </c>
      <c r="H59" s="116" t="str">
        <f t="shared" si="6"/>
        <v>-</v>
      </c>
      <c r="I59" s="115">
        <v>13798</v>
      </c>
      <c r="J59" s="116">
        <f t="shared" si="6"/>
        <v>1.5105531295487626</v>
      </c>
      <c r="K59" s="115">
        <v>15626</v>
      </c>
      <c r="L59" s="116">
        <f t="shared" si="6"/>
        <v>0.13248296854616615</v>
      </c>
      <c r="M59" s="115">
        <v>15688</v>
      </c>
      <c r="N59" s="116">
        <f t="shared" si="7"/>
        <v>3.9677460642519868E-3</v>
      </c>
      <c r="O59" s="116">
        <f t="shared" si="8"/>
        <v>0.16078431372549029</v>
      </c>
    </row>
    <row r="60" spans="1:16" x14ac:dyDescent="0.25">
      <c r="A60" s="1">
        <v>8</v>
      </c>
      <c r="B60" s="114" t="s">
        <v>85</v>
      </c>
      <c r="C60" s="115">
        <v>15236</v>
      </c>
      <c r="D60" s="116" t="s">
        <v>249</v>
      </c>
      <c r="E60" s="115">
        <v>8422</v>
      </c>
      <c r="F60" s="116">
        <f t="shared" si="6"/>
        <v>-0.44723024415857182</v>
      </c>
      <c r="G60" s="115">
        <v>9978</v>
      </c>
      <c r="H60" s="116">
        <f t="shared" si="6"/>
        <v>0.18475421515079549</v>
      </c>
      <c r="I60" s="115">
        <v>15896</v>
      </c>
      <c r="J60" s="116">
        <f t="shared" si="6"/>
        <v>0.59310483062738029</v>
      </c>
      <c r="K60" s="115">
        <v>15580</v>
      </c>
      <c r="L60" s="116">
        <f t="shared" si="6"/>
        <v>-1.9879214896829422E-2</v>
      </c>
      <c r="M60" s="115">
        <v>15273</v>
      </c>
      <c r="N60" s="116">
        <f t="shared" si="7"/>
        <v>-1.9704749679075761E-2</v>
      </c>
      <c r="O60" s="116">
        <f t="shared" si="8"/>
        <v>2.4284589131005063E-3</v>
      </c>
    </row>
    <row r="61" spans="1:16" x14ac:dyDescent="0.25">
      <c r="A61" s="1">
        <v>9</v>
      </c>
      <c r="B61" s="114" t="s">
        <v>87</v>
      </c>
      <c r="C61" s="115">
        <v>14643</v>
      </c>
      <c r="D61" s="116">
        <v>2.8228354750368556E-2</v>
      </c>
      <c r="E61" s="115">
        <v>0</v>
      </c>
      <c r="F61" s="116">
        <f t="shared" si="6"/>
        <v>-1</v>
      </c>
      <c r="G61" s="115">
        <v>9556</v>
      </c>
      <c r="H61" s="116" t="str">
        <f t="shared" si="6"/>
        <v>-</v>
      </c>
      <c r="I61" s="115">
        <v>12977</v>
      </c>
      <c r="J61" s="116">
        <f t="shared" si="6"/>
        <v>0.35799497697781502</v>
      </c>
      <c r="K61" s="115">
        <v>14015</v>
      </c>
      <c r="L61" s="116">
        <f t="shared" si="6"/>
        <v>7.9987670493950835E-2</v>
      </c>
      <c r="M61" s="115">
        <v>12989</v>
      </c>
      <c r="N61" s="116">
        <f t="shared" si="7"/>
        <v>-7.3207277916518043E-2</v>
      </c>
      <c r="O61" s="116">
        <f t="shared" si="8"/>
        <v>-0.11295499556101896</v>
      </c>
    </row>
    <row r="62" spans="1:16" x14ac:dyDescent="0.25">
      <c r="A62" s="1">
        <v>10</v>
      </c>
      <c r="B62" s="114" t="s">
        <v>89</v>
      </c>
      <c r="C62" s="115">
        <v>14572</v>
      </c>
      <c r="D62" s="116">
        <v>2.1736081895947335E-2</v>
      </c>
      <c r="E62" s="115">
        <v>0</v>
      </c>
      <c r="F62" s="116">
        <f t="shared" si="6"/>
        <v>-1</v>
      </c>
      <c r="G62" s="115">
        <v>14899</v>
      </c>
      <c r="H62" s="116" t="str">
        <f t="shared" si="6"/>
        <v>-</v>
      </c>
      <c r="I62" s="115">
        <v>14897</v>
      </c>
      <c r="J62" s="116">
        <f t="shared" si="6"/>
        <v>-1.3423719712735149E-4</v>
      </c>
      <c r="K62" s="115">
        <v>15893</v>
      </c>
      <c r="L62" s="116">
        <f t="shared" si="6"/>
        <v>6.6859099147479339E-2</v>
      </c>
      <c r="M62" s="115">
        <v>17980</v>
      </c>
      <c r="N62" s="116">
        <f t="shared" si="7"/>
        <v>0.13131567356697915</v>
      </c>
      <c r="O62" s="116">
        <f t="shared" si="8"/>
        <v>0.23387318144386504</v>
      </c>
    </row>
    <row r="63" spans="1:16" x14ac:dyDescent="0.25">
      <c r="A63" s="1">
        <v>11</v>
      </c>
      <c r="B63" s="114" t="s">
        <v>91</v>
      </c>
      <c r="C63" s="115">
        <v>11624</v>
      </c>
      <c r="D63" s="116">
        <v>-3.5032375892412371E-2</v>
      </c>
      <c r="E63" s="115">
        <v>0</v>
      </c>
      <c r="F63" s="116">
        <f t="shared" si="6"/>
        <v>-1</v>
      </c>
      <c r="G63" s="115">
        <v>12140</v>
      </c>
      <c r="H63" s="116" t="str">
        <f t="shared" si="6"/>
        <v>-</v>
      </c>
      <c r="I63" s="115">
        <v>13391</v>
      </c>
      <c r="J63" s="116">
        <f t="shared" si="6"/>
        <v>0.10304777594728165</v>
      </c>
      <c r="K63" s="115">
        <v>15821</v>
      </c>
      <c r="L63" s="116">
        <f t="shared" si="6"/>
        <v>0.18146516316929273</v>
      </c>
      <c r="M63" s="115">
        <v>14412</v>
      </c>
      <c r="N63" s="116">
        <f t="shared" si="7"/>
        <v>-8.9058845837810541E-2</v>
      </c>
      <c r="O63" s="116">
        <f t="shared" si="8"/>
        <v>0.23984858912594631</v>
      </c>
    </row>
    <row r="64" spans="1:16" x14ac:dyDescent="0.25">
      <c r="A64" s="1">
        <v>12</v>
      </c>
      <c r="B64" s="114" t="s">
        <v>93</v>
      </c>
      <c r="C64" s="115">
        <v>11940</v>
      </c>
      <c r="D64" s="116">
        <v>-8.8758299626039872E-2</v>
      </c>
      <c r="E64" s="115">
        <v>0</v>
      </c>
      <c r="F64" s="116">
        <f t="shared" si="6"/>
        <v>-1</v>
      </c>
      <c r="G64" s="115">
        <v>12078</v>
      </c>
      <c r="H64" s="116" t="str">
        <f t="shared" si="6"/>
        <v>-</v>
      </c>
      <c r="I64" s="115">
        <v>15326</v>
      </c>
      <c r="J64" s="116">
        <f t="shared" si="6"/>
        <v>0.26891869514820343</v>
      </c>
      <c r="K64" s="115">
        <v>15445</v>
      </c>
      <c r="L64" s="116">
        <f t="shared" si="6"/>
        <v>7.7645830614641032E-3</v>
      </c>
      <c r="M64" s="115">
        <v>14687</v>
      </c>
      <c r="N64" s="116">
        <f t="shared" si="7"/>
        <v>-4.90773713175785E-2</v>
      </c>
      <c r="O64" s="116">
        <f t="shared" si="8"/>
        <v>0.2300670016750419</v>
      </c>
    </row>
    <row r="65" spans="1:16" ht="15.75" x14ac:dyDescent="0.25">
      <c r="B65" s="117" t="s">
        <v>30</v>
      </c>
      <c r="C65" s="118">
        <v>149743</v>
      </c>
      <c r="D65" s="119" t="s">
        <v>249</v>
      </c>
      <c r="E65" s="118">
        <v>0</v>
      </c>
      <c r="F65" s="119">
        <f t="shared" si="6"/>
        <v>-1</v>
      </c>
      <c r="G65" s="118">
        <v>87353</v>
      </c>
      <c r="H65" s="119" t="str">
        <f t="shared" si="6"/>
        <v>-</v>
      </c>
      <c r="I65" s="118">
        <v>163913</v>
      </c>
      <c r="J65" s="119">
        <f t="shared" si="6"/>
        <v>0.8764438542465629</v>
      </c>
      <c r="K65" s="118">
        <v>180038</v>
      </c>
      <c r="L65" s="119">
        <f t="shared" si="6"/>
        <v>9.8375357659246099E-2</v>
      </c>
      <c r="M65" s="118">
        <v>183335</v>
      </c>
      <c r="N65" s="119">
        <v>1.8312800630977843E-2</v>
      </c>
      <c r="O65" s="119">
        <v>0.22433102048175879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62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1757</v>
      </c>
      <c r="D75" s="116" t="s">
        <v>249</v>
      </c>
      <c r="E75" s="115">
        <v>2747</v>
      </c>
      <c r="F75" s="116">
        <f t="shared" ref="F75:L87" si="9">IFERROR(E75/C75-1,"-")</f>
        <v>0.56346044393853156</v>
      </c>
      <c r="G75" s="115">
        <v>0</v>
      </c>
      <c r="H75" s="116">
        <f t="shared" si="9"/>
        <v>-1</v>
      </c>
      <c r="I75" s="115">
        <v>2982</v>
      </c>
      <c r="J75" s="116" t="str">
        <f t="shared" si="9"/>
        <v>-</v>
      </c>
      <c r="K75" s="115">
        <v>3467</v>
      </c>
      <c r="L75" s="116">
        <f t="shared" si="9"/>
        <v>0.16264252179745142</v>
      </c>
      <c r="M75" s="115">
        <v>3928</v>
      </c>
      <c r="N75" s="116">
        <f t="shared" ref="N75:N86" si="10">IFERROR(M75/K75-1,"-")</f>
        <v>0.13296798384770692</v>
      </c>
      <c r="O75" s="116">
        <f>M75/C75-1</f>
        <v>1.2356289129197497</v>
      </c>
    </row>
    <row r="76" spans="1:16" x14ac:dyDescent="0.25">
      <c r="A76" s="1">
        <v>2</v>
      </c>
      <c r="B76" s="114" t="s">
        <v>73</v>
      </c>
      <c r="C76" s="115">
        <v>1949</v>
      </c>
      <c r="D76" s="116" t="s">
        <v>249</v>
      </c>
      <c r="E76" s="115">
        <v>3048</v>
      </c>
      <c r="F76" s="116">
        <f t="shared" si="9"/>
        <v>0.56387891226269882</v>
      </c>
      <c r="G76" s="115">
        <v>0</v>
      </c>
      <c r="H76" s="116">
        <f t="shared" si="9"/>
        <v>-1</v>
      </c>
      <c r="I76" s="115">
        <v>3975</v>
      </c>
      <c r="J76" s="116" t="str">
        <f t="shared" si="9"/>
        <v>-</v>
      </c>
      <c r="K76" s="115">
        <v>3559</v>
      </c>
      <c r="L76" s="116">
        <f t="shared" si="9"/>
        <v>-0.10465408805031451</v>
      </c>
      <c r="M76" s="115">
        <v>4412</v>
      </c>
      <c r="N76" s="116">
        <f t="shared" si="10"/>
        <v>0.2396740657488059</v>
      </c>
      <c r="O76" s="116">
        <f>IFERROR(M76/C76-1,"-")</f>
        <v>1.263724987172909</v>
      </c>
    </row>
    <row r="77" spans="1:16" x14ac:dyDescent="0.25">
      <c r="A77" s="1">
        <v>3</v>
      </c>
      <c r="B77" s="114" t="s">
        <v>75</v>
      </c>
      <c r="C77" s="115">
        <v>2353</v>
      </c>
      <c r="D77" s="116" t="s">
        <v>249</v>
      </c>
      <c r="E77" s="115">
        <v>958</v>
      </c>
      <c r="F77" s="116">
        <f t="shared" si="9"/>
        <v>-0.59286017849553763</v>
      </c>
      <c r="G77" s="115">
        <v>0</v>
      </c>
      <c r="H77" s="116">
        <f t="shared" si="9"/>
        <v>-1</v>
      </c>
      <c r="I77" s="115">
        <v>3997</v>
      </c>
      <c r="J77" s="116" t="str">
        <f t="shared" si="9"/>
        <v>-</v>
      </c>
      <c r="K77" s="115">
        <v>3617</v>
      </c>
      <c r="L77" s="116">
        <f t="shared" si="9"/>
        <v>-9.5071303477608171E-2</v>
      </c>
      <c r="M77" s="115">
        <v>4667</v>
      </c>
      <c r="N77" s="116">
        <f t="shared" si="10"/>
        <v>0.29029582526956044</v>
      </c>
      <c r="O77" s="116">
        <f t="shared" ref="O77:O86" si="11">IFERROR(M77/C77-1,"-")</f>
        <v>0.98342541436464082</v>
      </c>
    </row>
    <row r="78" spans="1:16" x14ac:dyDescent="0.25">
      <c r="A78" s="1">
        <v>4</v>
      </c>
      <c r="B78" s="114" t="s">
        <v>77</v>
      </c>
      <c r="C78" s="115">
        <v>2222</v>
      </c>
      <c r="D78" s="116" t="s">
        <v>249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3919</v>
      </c>
      <c r="J78" s="116" t="str">
        <f t="shared" si="9"/>
        <v>-</v>
      </c>
      <c r="K78" s="115">
        <v>3912</v>
      </c>
      <c r="L78" s="116">
        <f t="shared" si="9"/>
        <v>-1.7861699413115328E-3</v>
      </c>
      <c r="M78" s="115">
        <v>3662</v>
      </c>
      <c r="N78" s="116">
        <f t="shared" si="10"/>
        <v>-6.3905930470347649E-2</v>
      </c>
      <c r="O78" s="116">
        <f t="shared" si="11"/>
        <v>0.64806480648064801</v>
      </c>
    </row>
    <row r="79" spans="1:16" x14ac:dyDescent="0.25">
      <c r="A79" s="1">
        <v>5</v>
      </c>
      <c r="B79" s="114" t="s">
        <v>79</v>
      </c>
      <c r="C79" s="115">
        <v>2522</v>
      </c>
      <c r="D79" s="116" t="s">
        <v>249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4369</v>
      </c>
      <c r="J79" s="116" t="str">
        <f t="shared" si="9"/>
        <v>-</v>
      </c>
      <c r="K79" s="115">
        <v>4018</v>
      </c>
      <c r="L79" s="116">
        <f t="shared" si="9"/>
        <v>-8.0338750286106708E-2</v>
      </c>
      <c r="M79" s="115">
        <v>4417</v>
      </c>
      <c r="N79" s="116">
        <f t="shared" si="10"/>
        <v>9.9303135888501703E-2</v>
      </c>
      <c r="O79" s="116">
        <f t="shared" si="11"/>
        <v>0.75138778747026169</v>
      </c>
    </row>
    <row r="80" spans="1:16" x14ac:dyDescent="0.25">
      <c r="A80" s="1">
        <v>6</v>
      </c>
      <c r="B80" s="114" t="s">
        <v>81</v>
      </c>
      <c r="C80" s="115">
        <v>3089</v>
      </c>
      <c r="D80" s="116" t="s">
        <v>249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4277</v>
      </c>
      <c r="J80" s="116" t="str">
        <f t="shared" si="9"/>
        <v>-</v>
      </c>
      <c r="K80" s="115">
        <v>3974</v>
      </c>
      <c r="L80" s="116">
        <f t="shared" si="9"/>
        <v>-7.0844049567453826E-2</v>
      </c>
      <c r="M80" s="115">
        <v>4593</v>
      </c>
      <c r="N80" s="116">
        <f t="shared" si="10"/>
        <v>0.15576245596376448</v>
      </c>
      <c r="O80" s="116">
        <f t="shared" si="11"/>
        <v>0.48688896082874722</v>
      </c>
    </row>
    <row r="81" spans="1:16" x14ac:dyDescent="0.25">
      <c r="A81" s="1">
        <v>7</v>
      </c>
      <c r="B81" s="114" t="s">
        <v>83</v>
      </c>
      <c r="C81" s="115">
        <v>2649</v>
      </c>
      <c r="D81" s="116" t="s">
        <v>249</v>
      </c>
      <c r="E81" s="115">
        <v>0</v>
      </c>
      <c r="F81" s="116">
        <f t="shared" si="9"/>
        <v>-1</v>
      </c>
      <c r="G81" s="115">
        <v>2790</v>
      </c>
      <c r="H81" s="116" t="str">
        <f t="shared" si="9"/>
        <v>-</v>
      </c>
      <c r="I81" s="115">
        <v>4945</v>
      </c>
      <c r="J81" s="116">
        <f t="shared" si="9"/>
        <v>0.77240143369175618</v>
      </c>
      <c r="K81" s="115">
        <v>4619</v>
      </c>
      <c r="L81" s="116">
        <f t="shared" si="9"/>
        <v>-6.5925176946410535E-2</v>
      </c>
      <c r="M81" s="115">
        <v>4840</v>
      </c>
      <c r="N81" s="116">
        <f t="shared" si="10"/>
        <v>4.7845854080969863E-2</v>
      </c>
      <c r="O81" s="116">
        <f t="shared" si="11"/>
        <v>0.8271045677614195</v>
      </c>
    </row>
    <row r="82" spans="1:16" x14ac:dyDescent="0.25">
      <c r="A82" s="1">
        <v>8</v>
      </c>
      <c r="B82" s="114" t="s">
        <v>85</v>
      </c>
      <c r="C82" s="115">
        <v>3025</v>
      </c>
      <c r="D82" s="116" t="s">
        <v>249</v>
      </c>
      <c r="E82" s="115">
        <v>3109</v>
      </c>
      <c r="F82" s="116">
        <f t="shared" si="9"/>
        <v>2.776859504132223E-2</v>
      </c>
      <c r="G82" s="115">
        <v>5862</v>
      </c>
      <c r="H82" s="116">
        <f t="shared" si="9"/>
        <v>0.88549372788678027</v>
      </c>
      <c r="I82" s="115">
        <v>4571</v>
      </c>
      <c r="J82" s="116">
        <f t="shared" si="9"/>
        <v>-0.22023200272944388</v>
      </c>
      <c r="K82" s="115">
        <v>4811</v>
      </c>
      <c r="L82" s="116">
        <f t="shared" si="9"/>
        <v>5.2504922336469084E-2</v>
      </c>
      <c r="M82" s="115">
        <v>5272</v>
      </c>
      <c r="N82" s="116">
        <f t="shared" si="10"/>
        <v>9.5822074412803993E-2</v>
      </c>
      <c r="O82" s="116">
        <f t="shared" si="11"/>
        <v>0.74280991735537194</v>
      </c>
    </row>
    <row r="83" spans="1:16" x14ac:dyDescent="0.25">
      <c r="A83" s="1">
        <v>9</v>
      </c>
      <c r="B83" s="114" t="s">
        <v>87</v>
      </c>
      <c r="C83" s="115">
        <v>2342</v>
      </c>
      <c r="D83" s="116">
        <v>7.7276908923643139E-2</v>
      </c>
      <c r="E83" s="115">
        <v>0</v>
      </c>
      <c r="F83" s="116">
        <f t="shared" si="9"/>
        <v>-1</v>
      </c>
      <c r="G83" s="115">
        <v>3535</v>
      </c>
      <c r="H83" s="116" t="str">
        <f t="shared" si="9"/>
        <v>-</v>
      </c>
      <c r="I83" s="115">
        <v>3941</v>
      </c>
      <c r="J83" s="116">
        <f t="shared" si="9"/>
        <v>0.11485148514851495</v>
      </c>
      <c r="K83" s="115">
        <v>4120</v>
      </c>
      <c r="L83" s="116">
        <f t="shared" si="9"/>
        <v>4.5419944176604998E-2</v>
      </c>
      <c r="M83" s="115">
        <v>4265</v>
      </c>
      <c r="N83" s="116">
        <f t="shared" si="10"/>
        <v>3.5194174757281482E-2</v>
      </c>
      <c r="O83" s="116">
        <f t="shared" si="11"/>
        <v>0.82109308283518367</v>
      </c>
    </row>
    <row r="84" spans="1:16" x14ac:dyDescent="0.25">
      <c r="A84" s="1">
        <v>10</v>
      </c>
      <c r="B84" s="114" t="s">
        <v>89</v>
      </c>
      <c r="C84" s="115">
        <v>2740</v>
      </c>
      <c r="D84" s="116">
        <v>0.32495164410058019</v>
      </c>
      <c r="E84" s="115">
        <v>0</v>
      </c>
      <c r="F84" s="116">
        <f t="shared" si="9"/>
        <v>-1</v>
      </c>
      <c r="G84" s="115">
        <v>4725</v>
      </c>
      <c r="H84" s="116" t="str">
        <f t="shared" si="9"/>
        <v>-</v>
      </c>
      <c r="I84" s="115">
        <v>3821</v>
      </c>
      <c r="J84" s="116">
        <f t="shared" si="9"/>
        <v>-0.19132275132275134</v>
      </c>
      <c r="K84" s="115">
        <v>4629</v>
      </c>
      <c r="L84" s="116">
        <f t="shared" si="9"/>
        <v>0.21146296780947393</v>
      </c>
      <c r="M84" s="115">
        <v>4590</v>
      </c>
      <c r="N84" s="116">
        <f t="shared" si="10"/>
        <v>-8.4251458198314477E-3</v>
      </c>
      <c r="O84" s="116">
        <f t="shared" si="11"/>
        <v>0.67518248175182483</v>
      </c>
    </row>
    <row r="85" spans="1:16" x14ac:dyDescent="0.25">
      <c r="A85" s="1">
        <v>11</v>
      </c>
      <c r="B85" s="114" t="s">
        <v>91</v>
      </c>
      <c r="C85" s="115">
        <v>2246</v>
      </c>
      <c r="D85" s="116">
        <v>0.30505520046484591</v>
      </c>
      <c r="E85" s="115">
        <v>0</v>
      </c>
      <c r="F85" s="116">
        <f t="shared" si="9"/>
        <v>-1</v>
      </c>
      <c r="G85" s="115">
        <v>4318</v>
      </c>
      <c r="H85" s="116" t="str">
        <f t="shared" si="9"/>
        <v>-</v>
      </c>
      <c r="I85" s="115">
        <v>3167</v>
      </c>
      <c r="J85" s="116">
        <f t="shared" si="9"/>
        <v>-0.2665585919407133</v>
      </c>
      <c r="K85" s="115">
        <v>4198</v>
      </c>
      <c r="L85" s="116">
        <f t="shared" si="9"/>
        <v>0.32554467950742016</v>
      </c>
      <c r="M85" s="115">
        <v>4153</v>
      </c>
      <c r="N85" s="116">
        <f t="shared" si="10"/>
        <v>-1.0719390185802813E-2</v>
      </c>
      <c r="O85" s="116">
        <f t="shared" si="11"/>
        <v>0.84906500445235977</v>
      </c>
    </row>
    <row r="86" spans="1:16" x14ac:dyDescent="0.25">
      <c r="A86" s="1">
        <v>12</v>
      </c>
      <c r="B86" s="114" t="s">
        <v>93</v>
      </c>
      <c r="C86" s="115">
        <v>2960</v>
      </c>
      <c r="D86" s="116">
        <v>0.26549807610089782</v>
      </c>
      <c r="E86" s="115">
        <v>0</v>
      </c>
      <c r="F86" s="116">
        <f t="shared" si="9"/>
        <v>-1</v>
      </c>
      <c r="G86" s="115">
        <v>3617</v>
      </c>
      <c r="H86" s="116" t="str">
        <f t="shared" si="9"/>
        <v>-</v>
      </c>
      <c r="I86" s="115">
        <v>3421</v>
      </c>
      <c r="J86" s="116">
        <f t="shared" si="9"/>
        <v>-5.4188554050317972E-2</v>
      </c>
      <c r="K86" s="115">
        <v>4084</v>
      </c>
      <c r="L86" s="116">
        <f t="shared" si="9"/>
        <v>0.19380298158433207</v>
      </c>
      <c r="M86" s="115">
        <v>3796</v>
      </c>
      <c r="N86" s="116">
        <f t="shared" si="10"/>
        <v>-7.0519098922624868E-2</v>
      </c>
      <c r="O86" s="116">
        <f t="shared" si="11"/>
        <v>0.28243243243243232</v>
      </c>
    </row>
    <row r="87" spans="1:16" ht="15.75" x14ac:dyDescent="0.25">
      <c r="B87" s="117" t="s">
        <v>30</v>
      </c>
      <c r="C87" s="118">
        <v>29854</v>
      </c>
      <c r="D87" s="119" t="s">
        <v>249</v>
      </c>
      <c r="E87" s="118">
        <v>0</v>
      </c>
      <c r="F87" s="119">
        <f t="shared" si="9"/>
        <v>-1</v>
      </c>
      <c r="G87" s="118">
        <v>29237</v>
      </c>
      <c r="H87" s="119" t="str">
        <f t="shared" si="9"/>
        <v>-</v>
      </c>
      <c r="I87" s="118">
        <v>47385</v>
      </c>
      <c r="J87" s="119">
        <f t="shared" si="9"/>
        <v>0.62072032014228551</v>
      </c>
      <c r="K87" s="118">
        <v>49008</v>
      </c>
      <c r="L87" s="119">
        <f t="shared" si="9"/>
        <v>3.4251345362456442E-2</v>
      </c>
      <c r="M87" s="118">
        <v>52595</v>
      </c>
      <c r="N87" s="119">
        <v>7.3192131896833157E-2</v>
      </c>
      <c r="O87" s="119">
        <v>0.76174047028873848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5396</v>
      </c>
      <c r="D97" s="116">
        <v>-0.38479078782350928</v>
      </c>
      <c r="E97" s="115">
        <v>5052</v>
      </c>
      <c r="F97" s="116">
        <f t="shared" ref="F97:L109" si="12">IFERROR(E97/C97-1,"-")</f>
        <v>-6.3750926612305414E-2</v>
      </c>
      <c r="G97" s="115">
        <v>372</v>
      </c>
      <c r="H97" s="116">
        <f t="shared" si="12"/>
        <v>-0.92636579572446553</v>
      </c>
      <c r="I97" s="115">
        <v>3389</v>
      </c>
      <c r="J97" s="116">
        <f t="shared" si="12"/>
        <v>8.1102150537634401</v>
      </c>
      <c r="K97" s="115">
        <v>4088</v>
      </c>
      <c r="L97" s="116">
        <f t="shared" si="12"/>
        <v>0.20625553260548823</v>
      </c>
      <c r="M97" s="115">
        <v>4368</v>
      </c>
      <c r="N97" s="116">
        <f t="shared" ref="N97:N108" si="13">IFERROR(M97/K97-1,"-")</f>
        <v>6.8493150684931559E-2</v>
      </c>
      <c r="O97" s="116">
        <f>M97/C97-1</f>
        <v>-0.19051148999258705</v>
      </c>
    </row>
    <row r="98" spans="2:15" x14ac:dyDescent="0.25">
      <c r="B98" s="114" t="s">
        <v>73</v>
      </c>
      <c r="C98" s="115">
        <v>5705</v>
      </c>
      <c r="D98" s="116">
        <v>-0.34628165463504068</v>
      </c>
      <c r="E98" s="115">
        <v>5265</v>
      </c>
      <c r="F98" s="116">
        <f t="shared" si="12"/>
        <v>-7.7125328659070957E-2</v>
      </c>
      <c r="G98" s="115">
        <v>632</v>
      </c>
      <c r="H98" s="116">
        <f t="shared" si="12"/>
        <v>-0.87996201329534662</v>
      </c>
      <c r="I98" s="115">
        <v>3966</v>
      </c>
      <c r="J98" s="116">
        <f t="shared" si="12"/>
        <v>5.2753164556962027</v>
      </c>
      <c r="K98" s="115">
        <v>4110</v>
      </c>
      <c r="L98" s="116">
        <f t="shared" si="12"/>
        <v>3.6308623298033194E-2</v>
      </c>
      <c r="M98" s="115">
        <v>3773</v>
      </c>
      <c r="N98" s="116">
        <f t="shared" si="13"/>
        <v>-8.1995133819951382E-2</v>
      </c>
      <c r="O98" s="116">
        <f>IFERROR(M98/C98-1,"-")</f>
        <v>-0.3386503067484663</v>
      </c>
    </row>
    <row r="99" spans="2:15" x14ac:dyDescent="0.25">
      <c r="B99" s="114" t="s">
        <v>75</v>
      </c>
      <c r="C99" s="115">
        <v>6525</v>
      </c>
      <c r="D99" s="116">
        <v>-0.27684805497063059</v>
      </c>
      <c r="E99" s="115">
        <v>2695</v>
      </c>
      <c r="F99" s="116">
        <f t="shared" si="12"/>
        <v>-0.58697318007662835</v>
      </c>
      <c r="G99" s="115">
        <v>975</v>
      </c>
      <c r="H99" s="116">
        <f t="shared" si="12"/>
        <v>-0.63821892393320967</v>
      </c>
      <c r="I99" s="115">
        <v>4470</v>
      </c>
      <c r="J99" s="116">
        <f t="shared" si="12"/>
        <v>3.5846153846153843</v>
      </c>
      <c r="K99" s="115">
        <v>4303</v>
      </c>
      <c r="L99" s="116">
        <f t="shared" si="12"/>
        <v>-3.7360178970917257E-2</v>
      </c>
      <c r="M99" s="115">
        <v>5198</v>
      </c>
      <c r="N99" s="116">
        <f t="shared" si="13"/>
        <v>0.20799442249593314</v>
      </c>
      <c r="O99" s="116">
        <f t="shared" ref="O99:O108" si="14">IFERROR(M99/C99-1,"-")</f>
        <v>-0.20337164750957859</v>
      </c>
    </row>
    <row r="100" spans="2:15" x14ac:dyDescent="0.25">
      <c r="B100" s="114" t="s">
        <v>77</v>
      </c>
      <c r="C100" s="115">
        <v>5278</v>
      </c>
      <c r="D100" s="116">
        <v>-0.10314358538657609</v>
      </c>
      <c r="E100" s="115">
        <v>0</v>
      </c>
      <c r="F100" s="116">
        <f t="shared" si="12"/>
        <v>-1</v>
      </c>
      <c r="G100" s="115">
        <v>1312</v>
      </c>
      <c r="H100" s="116" t="str">
        <f t="shared" si="12"/>
        <v>-</v>
      </c>
      <c r="I100" s="115">
        <v>3971</v>
      </c>
      <c r="J100" s="116">
        <f t="shared" si="12"/>
        <v>2.0266768292682928</v>
      </c>
      <c r="K100" s="115">
        <v>4152</v>
      </c>
      <c r="L100" s="116">
        <f t="shared" si="12"/>
        <v>4.5580458322840522E-2</v>
      </c>
      <c r="M100" s="115">
        <v>3717</v>
      </c>
      <c r="N100" s="116">
        <f t="shared" si="13"/>
        <v>-0.10476878612716767</v>
      </c>
      <c r="O100" s="116">
        <f t="shared" si="14"/>
        <v>-0.29575596816976124</v>
      </c>
    </row>
    <row r="101" spans="2:15" x14ac:dyDescent="0.25">
      <c r="B101" s="114" t="s">
        <v>79</v>
      </c>
      <c r="C101" s="115">
        <v>3628</v>
      </c>
      <c r="D101" s="116">
        <v>-0.54740518962075846</v>
      </c>
      <c r="E101" s="115">
        <v>0</v>
      </c>
      <c r="F101" s="116">
        <f t="shared" si="12"/>
        <v>-1</v>
      </c>
      <c r="G101" s="115">
        <v>1540</v>
      </c>
      <c r="H101" s="116" t="str">
        <f t="shared" si="12"/>
        <v>-</v>
      </c>
      <c r="I101" s="115">
        <v>2578</v>
      </c>
      <c r="J101" s="116">
        <f t="shared" si="12"/>
        <v>0.67402597402597397</v>
      </c>
      <c r="K101" s="115">
        <v>3221</v>
      </c>
      <c r="L101" s="116">
        <f t="shared" si="12"/>
        <v>0.24941815360744757</v>
      </c>
      <c r="M101" s="115">
        <v>3813</v>
      </c>
      <c r="N101" s="116">
        <f t="shared" si="13"/>
        <v>0.1837938528407328</v>
      </c>
      <c r="O101" s="116">
        <f t="shared" si="14"/>
        <v>5.0992282249173071E-2</v>
      </c>
    </row>
    <row r="102" spans="2:15" x14ac:dyDescent="0.25">
      <c r="B102" s="114" t="s">
        <v>81</v>
      </c>
      <c r="C102" s="115">
        <v>6533</v>
      </c>
      <c r="D102" s="116">
        <v>-0.34780872516721573</v>
      </c>
      <c r="E102" s="115">
        <v>0</v>
      </c>
      <c r="F102" s="116">
        <f t="shared" si="12"/>
        <v>-1</v>
      </c>
      <c r="G102" s="115">
        <v>1432</v>
      </c>
      <c r="H102" s="116" t="str">
        <f t="shared" si="12"/>
        <v>-</v>
      </c>
      <c r="I102" s="115">
        <v>3005</v>
      </c>
      <c r="J102" s="116">
        <f t="shared" si="12"/>
        <v>1.0984636871508382</v>
      </c>
      <c r="K102" s="115">
        <v>3282</v>
      </c>
      <c r="L102" s="116">
        <f t="shared" si="12"/>
        <v>9.2179700499168016E-2</v>
      </c>
      <c r="M102" s="115">
        <v>3568</v>
      </c>
      <c r="N102" s="116">
        <f t="shared" si="13"/>
        <v>8.7141986593540555E-2</v>
      </c>
      <c r="O102" s="116">
        <f t="shared" si="14"/>
        <v>-0.45384968620847999</v>
      </c>
    </row>
    <row r="103" spans="2:15" x14ac:dyDescent="0.25">
      <c r="B103" s="114" t="s">
        <v>83</v>
      </c>
      <c r="C103" s="115">
        <v>8694</v>
      </c>
      <c r="D103" s="116">
        <v>-7.6972077715256382E-2</v>
      </c>
      <c r="E103" s="115">
        <v>0</v>
      </c>
      <c r="F103" s="116">
        <f t="shared" si="12"/>
        <v>-1</v>
      </c>
      <c r="G103" s="115">
        <v>1933</v>
      </c>
      <c r="H103" s="116" t="str">
        <f t="shared" si="12"/>
        <v>-</v>
      </c>
      <c r="I103" s="115">
        <v>4368</v>
      </c>
      <c r="J103" s="116">
        <f t="shared" si="12"/>
        <v>1.2596999482669426</v>
      </c>
      <c r="K103" s="115">
        <v>4031</v>
      </c>
      <c r="L103" s="116">
        <f t="shared" si="12"/>
        <v>-7.71520146520146E-2</v>
      </c>
      <c r="M103" s="115">
        <v>4365</v>
      </c>
      <c r="N103" s="116">
        <f t="shared" si="13"/>
        <v>8.2857851649714709E-2</v>
      </c>
      <c r="O103" s="116">
        <f t="shared" si="14"/>
        <v>-0.49792960662525876</v>
      </c>
    </row>
    <row r="104" spans="2:15" x14ac:dyDescent="0.25">
      <c r="B104" s="114" t="s">
        <v>85</v>
      </c>
      <c r="C104" s="115">
        <v>6448</v>
      </c>
      <c r="D104" s="116">
        <v>-0.4326939996480732</v>
      </c>
      <c r="E104" s="115">
        <v>1764</v>
      </c>
      <c r="F104" s="116">
        <f t="shared" si="12"/>
        <v>-0.72642679900744422</v>
      </c>
      <c r="G104" s="115">
        <v>2399</v>
      </c>
      <c r="H104" s="116">
        <f t="shared" si="12"/>
        <v>0.35997732426303863</v>
      </c>
      <c r="I104" s="115">
        <v>4192</v>
      </c>
      <c r="J104" s="116">
        <f t="shared" si="12"/>
        <v>0.7473947478115881</v>
      </c>
      <c r="K104" s="115">
        <v>5104</v>
      </c>
      <c r="L104" s="116">
        <f t="shared" si="12"/>
        <v>0.21755725190839703</v>
      </c>
      <c r="M104" s="115">
        <v>4774</v>
      </c>
      <c r="N104" s="116">
        <f t="shared" si="13"/>
        <v>-6.4655172413793149E-2</v>
      </c>
      <c r="O104" s="116">
        <f t="shared" si="14"/>
        <v>-0.25961538461538458</v>
      </c>
    </row>
    <row r="105" spans="2:15" x14ac:dyDescent="0.25">
      <c r="B105" s="114" t="s">
        <v>87</v>
      </c>
      <c r="C105" s="115">
        <v>5164</v>
      </c>
      <c r="D105" s="116">
        <v>-0.3030098528816304</v>
      </c>
      <c r="E105" s="115">
        <v>1176</v>
      </c>
      <c r="F105" s="116">
        <f t="shared" si="12"/>
        <v>-0.77226955848179712</v>
      </c>
      <c r="G105" s="115">
        <v>2176</v>
      </c>
      <c r="H105" s="116">
        <f t="shared" si="12"/>
        <v>0.85034013605442182</v>
      </c>
      <c r="I105" s="115">
        <v>3212</v>
      </c>
      <c r="J105" s="116">
        <f t="shared" si="12"/>
        <v>0.47610294117647056</v>
      </c>
      <c r="K105" s="115">
        <v>3971</v>
      </c>
      <c r="L105" s="116">
        <f t="shared" si="12"/>
        <v>0.23630136986301364</v>
      </c>
      <c r="M105" s="115">
        <v>3928</v>
      </c>
      <c r="N105" s="116">
        <f t="shared" si="13"/>
        <v>-1.0828506673381977E-2</v>
      </c>
      <c r="O105" s="116">
        <f t="shared" si="14"/>
        <v>-0.23934934159566223</v>
      </c>
    </row>
    <row r="106" spans="2:15" x14ac:dyDescent="0.25">
      <c r="B106" s="114" t="s">
        <v>89</v>
      </c>
      <c r="C106" s="115">
        <v>5491</v>
      </c>
      <c r="D106" s="116">
        <v>-0.20084412749235914</v>
      </c>
      <c r="E106" s="115">
        <v>828</v>
      </c>
      <c r="F106" s="116">
        <f t="shared" si="12"/>
        <v>-0.84920779457293749</v>
      </c>
      <c r="G106" s="115">
        <v>3516</v>
      </c>
      <c r="H106" s="116">
        <f t="shared" si="12"/>
        <v>3.2463768115942031</v>
      </c>
      <c r="I106" s="115">
        <v>3609</v>
      </c>
      <c r="J106" s="116">
        <f t="shared" si="12"/>
        <v>2.6450511945392385E-2</v>
      </c>
      <c r="K106" s="115">
        <v>4485</v>
      </c>
      <c r="L106" s="116">
        <f t="shared" si="12"/>
        <v>0.24272651704073156</v>
      </c>
      <c r="M106" s="115">
        <v>4771</v>
      </c>
      <c r="N106" s="116">
        <f t="shared" si="13"/>
        <v>6.3768115942028913E-2</v>
      </c>
      <c r="O106" s="116">
        <f t="shared" si="14"/>
        <v>-0.1311236568930978</v>
      </c>
    </row>
    <row r="107" spans="2:15" x14ac:dyDescent="0.25">
      <c r="B107" s="114" t="s">
        <v>91</v>
      </c>
      <c r="C107" s="115">
        <v>5691</v>
      </c>
      <c r="D107" s="116">
        <v>-6.1200923787528838E-2</v>
      </c>
      <c r="E107" s="115">
        <v>526</v>
      </c>
      <c r="F107" s="116">
        <f t="shared" si="12"/>
        <v>-0.90757336144790024</v>
      </c>
      <c r="G107" s="115">
        <v>3380</v>
      </c>
      <c r="H107" s="116">
        <f t="shared" si="12"/>
        <v>5.4258555133079849</v>
      </c>
      <c r="I107" s="115">
        <v>4521</v>
      </c>
      <c r="J107" s="116">
        <f t="shared" si="12"/>
        <v>0.33757396449704147</v>
      </c>
      <c r="K107" s="115">
        <v>4188</v>
      </c>
      <c r="L107" s="116">
        <f t="shared" si="12"/>
        <v>-7.3656270736562668E-2</v>
      </c>
      <c r="M107" s="115">
        <v>4798</v>
      </c>
      <c r="N107" s="116">
        <f t="shared" si="13"/>
        <v>0.14565425023877743</v>
      </c>
      <c r="O107" s="116">
        <f t="shared" si="14"/>
        <v>-0.15691442628712005</v>
      </c>
    </row>
    <row r="108" spans="2:15" x14ac:dyDescent="0.25">
      <c r="B108" s="114" t="s">
        <v>93</v>
      </c>
      <c r="C108" s="115">
        <v>6074</v>
      </c>
      <c r="D108" s="116">
        <v>6.1288719562697658E-3</v>
      </c>
      <c r="E108" s="115">
        <v>845</v>
      </c>
      <c r="F108" s="116">
        <f t="shared" si="12"/>
        <v>-0.86088244978597306</v>
      </c>
      <c r="G108" s="115">
        <v>4089</v>
      </c>
      <c r="H108" s="116">
        <f t="shared" si="12"/>
        <v>3.8390532544378697</v>
      </c>
      <c r="I108" s="115">
        <v>4538</v>
      </c>
      <c r="J108" s="116">
        <f t="shared" si="12"/>
        <v>0.10980679872829535</v>
      </c>
      <c r="K108" s="115">
        <v>4613</v>
      </c>
      <c r="L108" s="116">
        <f t="shared" si="12"/>
        <v>1.6527104451300234E-2</v>
      </c>
      <c r="M108" s="115">
        <v>4807</v>
      </c>
      <c r="N108" s="116">
        <f t="shared" si="13"/>
        <v>4.2055061781920644E-2</v>
      </c>
      <c r="O108" s="116">
        <f t="shared" si="14"/>
        <v>-0.2085940072439908</v>
      </c>
    </row>
    <row r="109" spans="2:15" ht="15.75" x14ac:dyDescent="0.25">
      <c r="B109" s="117" t="s">
        <v>30</v>
      </c>
      <c r="C109" s="118">
        <v>70627</v>
      </c>
      <c r="D109" s="119">
        <v>-0.27638494718400053</v>
      </c>
      <c r="E109" s="118">
        <v>19586</v>
      </c>
      <c r="F109" s="119">
        <f t="shared" si="12"/>
        <v>-0.72268395939230046</v>
      </c>
      <c r="G109" s="118">
        <v>23756</v>
      </c>
      <c r="H109" s="119">
        <f t="shared" si="12"/>
        <v>0.21290717859695696</v>
      </c>
      <c r="I109" s="118">
        <v>45819</v>
      </c>
      <c r="J109" s="119">
        <f t="shared" si="12"/>
        <v>0.92873379356794072</v>
      </c>
      <c r="K109" s="118">
        <v>49548</v>
      </c>
      <c r="L109" s="119">
        <f t="shared" si="12"/>
        <v>8.1385451450271651E-2</v>
      </c>
      <c r="M109" s="118">
        <v>51880</v>
      </c>
      <c r="N109" s="119">
        <v>4.7065471865665565E-2</v>
      </c>
      <c r="O109" s="119">
        <v>-0.26543673099522846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EE267-4D51-4460-A7B3-40B46E71D5F3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132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287810</v>
      </c>
      <c r="D8" s="116">
        <f t="shared" ref="D8:D10" si="0">C8/C9-1</f>
        <v>3.3080396562739978E-2</v>
      </c>
    </row>
    <row r="9" spans="1:5" x14ac:dyDescent="0.25">
      <c r="A9" s="1"/>
      <c r="B9" s="114">
        <v>2023</v>
      </c>
      <c r="C9" s="115">
        <v>278594</v>
      </c>
      <c r="D9" s="116">
        <f t="shared" si="0"/>
        <v>8.3530066078866927E-2</v>
      </c>
    </row>
    <row r="10" spans="1:5" x14ac:dyDescent="0.25">
      <c r="A10" s="1"/>
      <c r="B10" s="114">
        <v>2022</v>
      </c>
      <c r="C10" s="115">
        <v>257117</v>
      </c>
      <c r="D10" s="116">
        <f t="shared" si="0"/>
        <v>0.83202228777450027</v>
      </c>
    </row>
    <row r="11" spans="1:5" x14ac:dyDescent="0.25">
      <c r="A11" s="1"/>
      <c r="B11" s="114">
        <v>2021</v>
      </c>
      <c r="C11" s="115">
        <v>140346</v>
      </c>
      <c r="D11" s="116">
        <f>C11/C12-1</f>
        <v>0.45163992925186958</v>
      </c>
    </row>
    <row r="12" spans="1:5" x14ac:dyDescent="0.25">
      <c r="A12" s="1" t="s">
        <v>72</v>
      </c>
      <c r="B12" s="114">
        <v>2020</v>
      </c>
      <c r="C12" s="115">
        <v>96681</v>
      </c>
      <c r="D12" s="116">
        <f t="shared" ref="D12:D21" si="1">C12/C13-1</f>
        <v>-0.61362219451371569</v>
      </c>
    </row>
    <row r="13" spans="1:5" x14ac:dyDescent="0.25">
      <c r="A13" s="1" t="s">
        <v>74</v>
      </c>
      <c r="B13" s="114">
        <v>2019</v>
      </c>
      <c r="C13" s="115">
        <v>250224</v>
      </c>
      <c r="D13" s="116">
        <f t="shared" si="1"/>
        <v>-8.1504103836609998E-2</v>
      </c>
    </row>
    <row r="14" spans="1:5" x14ac:dyDescent="0.25">
      <c r="A14" s="1" t="s">
        <v>76</v>
      </c>
      <c r="B14" s="114">
        <v>2018</v>
      </c>
      <c r="C14" s="115">
        <v>272428</v>
      </c>
      <c r="D14" s="116">
        <f t="shared" si="1"/>
        <v>2.9455887965597727E-2</v>
      </c>
    </row>
    <row r="15" spans="1:5" x14ac:dyDescent="0.25">
      <c r="A15" s="1" t="s">
        <v>78</v>
      </c>
      <c r="B15" s="114">
        <v>2017</v>
      </c>
      <c r="C15" s="115">
        <v>264633</v>
      </c>
      <c r="D15" s="116">
        <f>C15/C16-1</f>
        <v>4.9452140083993346E-2</v>
      </c>
    </row>
    <row r="16" spans="1:5" x14ac:dyDescent="0.25">
      <c r="A16" s="1" t="s">
        <v>80</v>
      </c>
      <c r="B16" s="114">
        <v>2016</v>
      </c>
      <c r="C16" s="115">
        <v>252163</v>
      </c>
      <c r="D16" s="116">
        <f>C16/C17-1</f>
        <v>7.3198447421732649E-2</v>
      </c>
    </row>
    <row r="17" spans="1:5" x14ac:dyDescent="0.25">
      <c r="A17" s="1" t="s">
        <v>82</v>
      </c>
      <c r="B17" s="114">
        <v>2015</v>
      </c>
      <c r="C17" s="115">
        <v>234964</v>
      </c>
      <c r="D17" s="116">
        <f t="shared" si="1"/>
        <v>3.4199846826940883E-2</v>
      </c>
    </row>
    <row r="18" spans="1:5" x14ac:dyDescent="0.25">
      <c r="A18" s="1" t="s">
        <v>84</v>
      </c>
      <c r="B18" s="114">
        <v>2014</v>
      </c>
      <c r="C18" s="115">
        <v>227194</v>
      </c>
      <c r="D18" s="116">
        <f t="shared" si="1"/>
        <v>1.3806336456938961E-2</v>
      </c>
    </row>
    <row r="19" spans="1:5" x14ac:dyDescent="0.25">
      <c r="A19" s="1" t="s">
        <v>86</v>
      </c>
      <c r="B19" s="114">
        <v>2013</v>
      </c>
      <c r="C19" s="115">
        <v>224100</v>
      </c>
      <c r="D19" s="116">
        <f t="shared" si="1"/>
        <v>-3.5627143588706334E-2</v>
      </c>
    </row>
    <row r="20" spans="1:5" x14ac:dyDescent="0.25">
      <c r="A20" s="1" t="s">
        <v>88</v>
      </c>
      <c r="B20" s="114">
        <v>2012</v>
      </c>
      <c r="C20" s="115">
        <v>232379</v>
      </c>
      <c r="D20" s="116">
        <f>C20/C21-1</f>
        <v>-1.2686678138210894E-2</v>
      </c>
    </row>
    <row r="21" spans="1:5" x14ac:dyDescent="0.25">
      <c r="A21" s="1" t="s">
        <v>90</v>
      </c>
      <c r="B21" s="114">
        <v>2011</v>
      </c>
      <c r="C21" s="115">
        <v>235365</v>
      </c>
      <c r="D21" s="116">
        <f t="shared" si="1"/>
        <v>0.22836729155358859</v>
      </c>
    </row>
    <row r="22" spans="1:5" x14ac:dyDescent="0.25">
      <c r="A22" s="1" t="s">
        <v>92</v>
      </c>
      <c r="B22" s="114">
        <v>2010</v>
      </c>
      <c r="C22" s="115">
        <v>191608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7" t="s">
        <v>256</v>
      </c>
      <c r="C27" s="267"/>
      <c r="D27" s="267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89" t="s">
        <v>137</v>
      </c>
      <c r="D29" s="290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235930</v>
      </c>
      <c r="D31" s="116">
        <f t="shared" ref="D31:D44" si="2">C31/C32-1</f>
        <v>3.0055098102564459E-2</v>
      </c>
    </row>
    <row r="32" spans="1:5" x14ac:dyDescent="0.25">
      <c r="B32" s="114">
        <v>2023</v>
      </c>
      <c r="C32" s="115">
        <v>229046</v>
      </c>
      <c r="D32" s="116">
        <f t="shared" si="2"/>
        <v>8.3995115902658846E-2</v>
      </c>
    </row>
    <row r="33" spans="2:4" x14ac:dyDescent="0.25">
      <c r="B33" s="114">
        <v>2022</v>
      </c>
      <c r="C33" s="115">
        <v>211298</v>
      </c>
      <c r="D33" s="116">
        <f t="shared" si="2"/>
        <v>0.81231666523715584</v>
      </c>
    </row>
    <row r="34" spans="2:4" x14ac:dyDescent="0.25">
      <c r="B34" s="114">
        <v>2021</v>
      </c>
      <c r="C34" s="115">
        <v>116590</v>
      </c>
      <c r="D34" s="116">
        <f t="shared" si="2"/>
        <v>0.51229003177897403</v>
      </c>
    </row>
    <row r="35" spans="2:4" x14ac:dyDescent="0.25">
      <c r="B35" s="114">
        <v>2020</v>
      </c>
      <c r="C35" s="115">
        <v>77095</v>
      </c>
      <c r="D35" s="116">
        <f t="shared" si="2"/>
        <v>-0.57073336414305365</v>
      </c>
    </row>
    <row r="36" spans="2:4" x14ac:dyDescent="0.25">
      <c r="B36" s="114">
        <v>2019</v>
      </c>
      <c r="C36" s="115">
        <v>179597</v>
      </c>
      <c r="D36" s="116">
        <f t="shared" si="2"/>
        <v>2.7295867295867193E-2</v>
      </c>
    </row>
    <row r="37" spans="2:4" x14ac:dyDescent="0.25">
      <c r="B37" s="114">
        <v>2018</v>
      </c>
      <c r="C37" s="115">
        <v>174825</v>
      </c>
      <c r="D37" s="116">
        <f t="shared" si="2"/>
        <v>2.4933752315737578E-2</v>
      </c>
    </row>
    <row r="38" spans="2:4" x14ac:dyDescent="0.25">
      <c r="B38" s="114">
        <v>2017</v>
      </c>
      <c r="C38" s="115">
        <v>170572</v>
      </c>
      <c r="D38" s="116">
        <f>C38/C39-1</f>
        <v>8.4186629460589746E-3</v>
      </c>
    </row>
    <row r="39" spans="2:4" x14ac:dyDescent="0.25">
      <c r="B39" s="114">
        <v>2016</v>
      </c>
      <c r="C39" s="115">
        <v>169148</v>
      </c>
      <c r="D39" s="116">
        <f>C39/C40-1</f>
        <v>4.1078976112456367E-3</v>
      </c>
    </row>
    <row r="40" spans="2:4" x14ac:dyDescent="0.25">
      <c r="B40" s="114">
        <v>2015</v>
      </c>
      <c r="C40" s="115">
        <v>168456</v>
      </c>
      <c r="D40" s="116">
        <f t="shared" si="2"/>
        <v>9.6496170120949909E-3</v>
      </c>
    </row>
    <row r="41" spans="2:4" x14ac:dyDescent="0.25">
      <c r="B41" s="114">
        <v>2014</v>
      </c>
      <c r="C41" s="115">
        <v>166846</v>
      </c>
      <c r="D41" s="116">
        <f t="shared" si="2"/>
        <v>2.8611941678739816E-2</v>
      </c>
    </row>
    <row r="42" spans="2:4" x14ac:dyDescent="0.25">
      <c r="B42" s="114">
        <v>2013</v>
      </c>
      <c r="C42" s="115">
        <v>162205</v>
      </c>
      <c r="D42" s="116">
        <f t="shared" si="2"/>
        <v>1.1356552545658261E-3</v>
      </c>
    </row>
    <row r="43" spans="2:4" x14ac:dyDescent="0.25">
      <c r="B43" s="114">
        <v>2012</v>
      </c>
      <c r="C43" s="115">
        <v>162021</v>
      </c>
      <c r="D43" s="116">
        <f>C43/C44-1</f>
        <v>5.1292532897298182E-2</v>
      </c>
    </row>
    <row r="44" spans="2:4" x14ac:dyDescent="0.25">
      <c r="B44" s="114">
        <v>2011</v>
      </c>
      <c r="C44" s="115">
        <v>154116</v>
      </c>
      <c r="D44" s="116">
        <f t="shared" si="2"/>
        <v>0.176655621554765</v>
      </c>
    </row>
    <row r="45" spans="2:4" x14ac:dyDescent="0.25">
      <c r="B45" s="114">
        <v>2010</v>
      </c>
      <c r="C45" s="115">
        <v>130978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7" t="s">
        <v>257</v>
      </c>
      <c r="C50" s="267"/>
      <c r="D50" s="267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89" t="s">
        <v>140</v>
      </c>
      <c r="D52" s="290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183335</v>
      </c>
      <c r="D54" s="116">
        <f t="shared" ref="D54:D56" si="3">C54/C55-1</f>
        <v>1.8312800630977843E-2</v>
      </c>
    </row>
    <row r="55" spans="1:5" x14ac:dyDescent="0.25">
      <c r="A55" s="1"/>
      <c r="B55" s="114">
        <v>2023</v>
      </c>
      <c r="C55" s="115">
        <v>180038</v>
      </c>
      <c r="D55" s="116">
        <f t="shared" si="3"/>
        <v>9.8375357659246099E-2</v>
      </c>
    </row>
    <row r="56" spans="1:5" x14ac:dyDescent="0.25">
      <c r="A56" s="1"/>
      <c r="B56" s="114">
        <v>2022</v>
      </c>
      <c r="C56" s="115">
        <v>163913</v>
      </c>
      <c r="D56" s="116">
        <f t="shared" si="3"/>
        <v>0.8764438542465629</v>
      </c>
    </row>
    <row r="57" spans="1:5" x14ac:dyDescent="0.25">
      <c r="A57" s="1"/>
      <c r="B57" s="114">
        <v>2021</v>
      </c>
      <c r="C57" s="115">
        <v>87353</v>
      </c>
      <c r="D57" s="116" t="e">
        <f>C57/C58-1</f>
        <v>#DIV/0!</v>
      </c>
    </row>
    <row r="58" spans="1:5" x14ac:dyDescent="0.25">
      <c r="A58" s="1">
        <v>2</v>
      </c>
      <c r="B58" s="114">
        <v>2020</v>
      </c>
      <c r="C58" s="115">
        <v>0</v>
      </c>
      <c r="D58" s="116">
        <f t="shared" ref="D58:D67" si="4">C58/C59-1</f>
        <v>-1</v>
      </c>
    </row>
    <row r="59" spans="1:5" x14ac:dyDescent="0.25">
      <c r="A59" s="1">
        <v>3</v>
      </c>
      <c r="B59" s="114">
        <v>2019</v>
      </c>
      <c r="C59" s="115">
        <v>149743</v>
      </c>
      <c r="D59" s="116" t="e">
        <f t="shared" si="4"/>
        <v>#DIV/0!</v>
      </c>
    </row>
    <row r="60" spans="1:5" x14ac:dyDescent="0.25">
      <c r="A60" s="1">
        <v>4</v>
      </c>
      <c r="B60" s="114">
        <v>2018</v>
      </c>
      <c r="C60" s="115">
        <v>0</v>
      </c>
      <c r="D60" s="116" t="e">
        <f t="shared" si="4"/>
        <v>#DIV/0!</v>
      </c>
    </row>
    <row r="61" spans="1:5" x14ac:dyDescent="0.25">
      <c r="A61" s="1">
        <v>5</v>
      </c>
      <c r="B61" s="114">
        <v>2017</v>
      </c>
      <c r="C61" s="115">
        <v>0</v>
      </c>
      <c r="D61" s="116" t="e">
        <f>C61/C62-1</f>
        <v>#DIV/0!</v>
      </c>
    </row>
    <row r="62" spans="1:5" x14ac:dyDescent="0.25">
      <c r="A62" s="1">
        <v>6</v>
      </c>
      <c r="B62" s="114">
        <v>2016</v>
      </c>
      <c r="C62" s="115">
        <v>0</v>
      </c>
      <c r="D62" s="116" t="e">
        <f>C62/C63-1</f>
        <v>#DIV/0!</v>
      </c>
    </row>
    <row r="63" spans="1:5" x14ac:dyDescent="0.25">
      <c r="A63" s="1">
        <v>7</v>
      </c>
      <c r="B63" s="114">
        <v>2015</v>
      </c>
      <c r="C63" s="115">
        <v>0</v>
      </c>
      <c r="D63" s="116" t="e">
        <f t="shared" si="4"/>
        <v>#DIV/0!</v>
      </c>
    </row>
    <row r="64" spans="1:5" x14ac:dyDescent="0.25">
      <c r="A64" s="1">
        <v>8</v>
      </c>
      <c r="B64" s="114">
        <v>2014</v>
      </c>
      <c r="C64" s="115">
        <v>0</v>
      </c>
      <c r="D64" s="116" t="e">
        <f t="shared" si="4"/>
        <v>#DIV/0!</v>
      </c>
    </row>
    <row r="65" spans="1:5" x14ac:dyDescent="0.25">
      <c r="A65" s="1">
        <v>9</v>
      </c>
      <c r="B65" s="114">
        <v>2013</v>
      </c>
      <c r="C65" s="115">
        <v>0</v>
      </c>
      <c r="D65" s="116" t="e">
        <f t="shared" si="4"/>
        <v>#DIV/0!</v>
      </c>
    </row>
    <row r="66" spans="1:5" x14ac:dyDescent="0.25">
      <c r="A66" s="1">
        <v>10</v>
      </c>
      <c r="B66" s="114">
        <v>2012</v>
      </c>
      <c r="C66" s="115">
        <v>0</v>
      </c>
      <c r="D66" s="116" t="e">
        <f>C66/C67-1</f>
        <v>#DIV/0!</v>
      </c>
    </row>
    <row r="67" spans="1:5" x14ac:dyDescent="0.25">
      <c r="A67" s="1">
        <v>11</v>
      </c>
      <c r="B67" s="114">
        <v>2011</v>
      </c>
      <c r="C67" s="115">
        <v>0</v>
      </c>
      <c r="D67" s="116" t="e">
        <f t="shared" si="4"/>
        <v>#DIV/0!</v>
      </c>
    </row>
    <row r="68" spans="1:5" x14ac:dyDescent="0.25">
      <c r="A68" s="1">
        <v>12</v>
      </c>
      <c r="B68" s="114">
        <v>2010</v>
      </c>
      <c r="C68" s="115">
        <v>0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7" t="s">
        <v>141</v>
      </c>
      <c r="C73" s="267"/>
      <c r="D73" s="267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89" t="s">
        <v>142</v>
      </c>
      <c r="D75" s="290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52595</v>
      </c>
      <c r="D77" s="116">
        <f t="shared" ref="D77:D83" si="5">C77/C78-1</f>
        <v>7.3192131896833157E-2</v>
      </c>
    </row>
    <row r="78" spans="1:5" x14ac:dyDescent="0.25">
      <c r="A78" s="1"/>
      <c r="B78" s="114">
        <v>2023</v>
      </c>
      <c r="C78" s="115">
        <v>49008</v>
      </c>
      <c r="D78" s="116">
        <f t="shared" si="5"/>
        <v>3.4251345362456442E-2</v>
      </c>
    </row>
    <row r="79" spans="1:5" x14ac:dyDescent="0.25">
      <c r="A79" s="1"/>
      <c r="B79" s="114">
        <v>2022</v>
      </c>
      <c r="C79" s="115">
        <v>47385</v>
      </c>
      <c r="D79" s="116">
        <f t="shared" si="5"/>
        <v>0.62072032014228551</v>
      </c>
    </row>
    <row r="80" spans="1:5" x14ac:dyDescent="0.25">
      <c r="A80" s="1"/>
      <c r="B80" s="114">
        <v>2021</v>
      </c>
      <c r="C80" s="115">
        <v>29237</v>
      </c>
      <c r="D80" s="116" t="e">
        <f t="shared" si="5"/>
        <v>#DIV/0!</v>
      </c>
    </row>
    <row r="81" spans="1:5" x14ac:dyDescent="0.25">
      <c r="A81" s="1">
        <v>2</v>
      </c>
      <c r="B81" s="114">
        <v>2020</v>
      </c>
      <c r="C81" s="115">
        <v>0</v>
      </c>
      <c r="D81" s="116">
        <f t="shared" si="5"/>
        <v>-1</v>
      </c>
    </row>
    <row r="82" spans="1:5" x14ac:dyDescent="0.25">
      <c r="A82" s="1">
        <v>3</v>
      </c>
      <c r="B82" s="114">
        <v>2019</v>
      </c>
      <c r="C82" s="115">
        <v>29854</v>
      </c>
      <c r="D82" s="116" t="e">
        <f t="shared" si="5"/>
        <v>#DIV/0!</v>
      </c>
    </row>
    <row r="83" spans="1:5" x14ac:dyDescent="0.25">
      <c r="A83" s="1">
        <v>4</v>
      </c>
      <c r="B83" s="114">
        <v>2018</v>
      </c>
      <c r="C83" s="115">
        <v>0</v>
      </c>
      <c r="D83" s="116" t="e">
        <f t="shared" si="5"/>
        <v>#DIV/0!</v>
      </c>
    </row>
    <row r="84" spans="1:5" x14ac:dyDescent="0.25">
      <c r="A84" s="1">
        <v>5</v>
      </c>
      <c r="B84" s="114">
        <v>2017</v>
      </c>
      <c r="C84" s="115">
        <v>0</v>
      </c>
      <c r="D84" s="116" t="e">
        <f>C84/C85-1</f>
        <v>#DIV/0!</v>
      </c>
    </row>
    <row r="85" spans="1:5" x14ac:dyDescent="0.25">
      <c r="A85" s="1">
        <v>6</v>
      </c>
      <c r="B85" s="114">
        <v>2016</v>
      </c>
      <c r="C85" s="115">
        <v>0</v>
      </c>
      <c r="D85" s="116" t="e">
        <f>C85/C86-1</f>
        <v>#DIV/0!</v>
      </c>
    </row>
    <row r="86" spans="1:5" x14ac:dyDescent="0.25">
      <c r="A86" s="1">
        <v>7</v>
      </c>
      <c r="B86" s="114">
        <v>2015</v>
      </c>
      <c r="C86" s="115">
        <v>0</v>
      </c>
      <c r="D86" s="116" t="e">
        <f t="shared" ref="D86:D88" si="6">C86/C87-1</f>
        <v>#DIV/0!</v>
      </c>
    </row>
    <row r="87" spans="1:5" x14ac:dyDescent="0.25">
      <c r="A87" s="1">
        <v>8</v>
      </c>
      <c r="B87" s="114">
        <v>2014</v>
      </c>
      <c r="C87" s="115">
        <v>0</v>
      </c>
      <c r="D87" s="116" t="e">
        <f t="shared" si="6"/>
        <v>#DIV/0!</v>
      </c>
    </row>
    <row r="88" spans="1:5" x14ac:dyDescent="0.25">
      <c r="A88" s="1">
        <v>9</v>
      </c>
      <c r="B88" s="114">
        <v>2013</v>
      </c>
      <c r="C88" s="115">
        <v>0</v>
      </c>
      <c r="D88" s="116" t="e">
        <f t="shared" si="6"/>
        <v>#DIV/0!</v>
      </c>
    </row>
    <row r="89" spans="1:5" x14ac:dyDescent="0.25">
      <c r="A89" s="1">
        <v>10</v>
      </c>
      <c r="B89" s="114">
        <v>2012</v>
      </c>
      <c r="C89" s="115">
        <v>0</v>
      </c>
      <c r="D89" s="116" t="e">
        <f>C89/C90-1</f>
        <v>#DIV/0!</v>
      </c>
    </row>
    <row r="90" spans="1:5" x14ac:dyDescent="0.25">
      <c r="A90" s="1">
        <v>11</v>
      </c>
      <c r="B90" s="114">
        <v>2011</v>
      </c>
      <c r="C90" s="115">
        <v>0</v>
      </c>
      <c r="D90" s="116" t="e">
        <f t="shared" ref="D90" si="7">C90/C91-1</f>
        <v>#DIV/0!</v>
      </c>
    </row>
    <row r="91" spans="1:5" x14ac:dyDescent="0.25">
      <c r="A91" s="1">
        <v>12</v>
      </c>
      <c r="B91" s="114">
        <v>2010</v>
      </c>
      <c r="C91" s="115">
        <v>0</v>
      </c>
      <c r="D91" s="116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7" t="s">
        <v>258</v>
      </c>
      <c r="C96" s="267"/>
      <c r="D96" s="267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1" t="s">
        <v>96</v>
      </c>
      <c r="C98" s="289" t="s">
        <v>32</v>
      </c>
      <c r="D98" s="290"/>
    </row>
    <row r="99" spans="2:5" ht="16.5" thickTop="1" thickBot="1" x14ac:dyDescent="0.3">
      <c r="B99" s="85"/>
      <c r="C99" s="111" t="s">
        <v>138</v>
      </c>
      <c r="D99" s="112" t="s">
        <v>139</v>
      </c>
    </row>
    <row r="100" spans="2:5" x14ac:dyDescent="0.25">
      <c r="B100" s="114">
        <v>2024</v>
      </c>
      <c r="C100" s="115">
        <v>51880</v>
      </c>
      <c r="D100" s="116">
        <f t="shared" ref="D100:D113" si="8">C100/C101-1</f>
        <v>4.7065471865665565E-2</v>
      </c>
    </row>
    <row r="101" spans="2:5" x14ac:dyDescent="0.25">
      <c r="B101" s="114">
        <v>2023</v>
      </c>
      <c r="C101" s="115">
        <v>49548</v>
      </c>
      <c r="D101" s="116">
        <f t="shared" si="8"/>
        <v>8.1385451450271651E-2</v>
      </c>
    </row>
    <row r="102" spans="2:5" x14ac:dyDescent="0.25">
      <c r="B102" s="114">
        <v>2022</v>
      </c>
      <c r="C102" s="115">
        <v>45819</v>
      </c>
      <c r="D102" s="116">
        <f t="shared" si="8"/>
        <v>0.92873379356794072</v>
      </c>
    </row>
    <row r="103" spans="2:5" x14ac:dyDescent="0.25">
      <c r="B103" s="114">
        <v>2021</v>
      </c>
      <c r="C103" s="115">
        <v>23756</v>
      </c>
      <c r="D103" s="116">
        <f t="shared" si="8"/>
        <v>0.21290717859695696</v>
      </c>
    </row>
    <row r="104" spans="2:5" x14ac:dyDescent="0.25">
      <c r="B104" s="114">
        <v>2020</v>
      </c>
      <c r="C104" s="115">
        <v>19586</v>
      </c>
      <c r="D104" s="116">
        <f t="shared" si="8"/>
        <v>-0.72268395939230046</v>
      </c>
    </row>
    <row r="105" spans="2:5" x14ac:dyDescent="0.25">
      <c r="B105" s="114">
        <v>2019</v>
      </c>
      <c r="C105" s="115">
        <v>70627</v>
      </c>
      <c r="D105" s="116">
        <f t="shared" si="8"/>
        <v>-0.27638494718400053</v>
      </c>
    </row>
    <row r="106" spans="2:5" x14ac:dyDescent="0.25">
      <c r="B106" s="114">
        <v>2018</v>
      </c>
      <c r="C106" s="115">
        <v>97603</v>
      </c>
      <c r="D106" s="116">
        <f t="shared" si="8"/>
        <v>3.7656414454449783E-2</v>
      </c>
    </row>
    <row r="107" spans="2:5" x14ac:dyDescent="0.25">
      <c r="B107" s="114">
        <v>2017</v>
      </c>
      <c r="C107" s="115">
        <v>94061</v>
      </c>
      <c r="D107" s="116">
        <f t="shared" si="8"/>
        <v>0.13306029030898037</v>
      </c>
    </row>
    <row r="108" spans="2:5" x14ac:dyDescent="0.25">
      <c r="B108" s="114">
        <v>2016</v>
      </c>
      <c r="C108" s="115">
        <v>83015</v>
      </c>
      <c r="D108" s="116">
        <f t="shared" si="8"/>
        <v>0.24819570577975592</v>
      </c>
    </row>
    <row r="109" spans="2:5" x14ac:dyDescent="0.25">
      <c r="B109" s="114">
        <v>2015</v>
      </c>
      <c r="C109" s="115">
        <v>66508</v>
      </c>
      <c r="D109" s="116">
        <f t="shared" si="8"/>
        <v>0.10207463379068082</v>
      </c>
    </row>
    <row r="110" spans="2:5" x14ac:dyDescent="0.25">
      <c r="B110" s="114">
        <v>2014</v>
      </c>
      <c r="C110" s="115">
        <v>60348</v>
      </c>
      <c r="D110" s="116">
        <f t="shared" si="8"/>
        <v>-2.4993941352290161E-2</v>
      </c>
    </row>
    <row r="111" spans="2:5" x14ac:dyDescent="0.25">
      <c r="B111" s="114">
        <v>2013</v>
      </c>
      <c r="C111" s="115">
        <v>61895</v>
      </c>
      <c r="D111" s="116">
        <f t="shared" si="8"/>
        <v>-0.12028482901731141</v>
      </c>
    </row>
    <row r="112" spans="2:5" x14ac:dyDescent="0.25">
      <c r="B112" s="114">
        <v>2012</v>
      </c>
      <c r="C112" s="115">
        <v>70358</v>
      </c>
      <c r="D112" s="116">
        <f t="shared" si="8"/>
        <v>-0.13404472670432865</v>
      </c>
    </row>
    <row r="113" spans="2:4" x14ac:dyDescent="0.25">
      <c r="B113" s="114">
        <v>2011</v>
      </c>
      <c r="C113" s="115">
        <v>81249</v>
      </c>
      <c r="D113" s="116">
        <f t="shared" si="8"/>
        <v>0.3400791687283522</v>
      </c>
    </row>
    <row r="114" spans="2:4" x14ac:dyDescent="0.25">
      <c r="B114" s="114">
        <v>2010</v>
      </c>
      <c r="C114" s="115">
        <v>60630</v>
      </c>
      <c r="D114" s="116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28B60-1E1A-4DA4-9746-752C72AD7573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07A9-EA34-402A-BC98-A57F4947253B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7" t="s">
        <v>43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  <c r="P5" s="143"/>
      <c r="Q5" s="297" t="s">
        <v>43</v>
      </c>
      <c r="R5" s="298"/>
      <c r="S5" s="298"/>
      <c r="T5" s="298"/>
      <c r="U5" s="298"/>
      <c r="V5" s="298"/>
      <c r="W5" s="298"/>
      <c r="X5" s="298"/>
      <c r="Y5" s="298"/>
      <c r="Z5" s="298"/>
      <c r="AA5" s="298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52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272428</v>
      </c>
      <c r="R8" s="155">
        <v>250224</v>
      </c>
      <c r="S8" s="155">
        <v>96681</v>
      </c>
      <c r="T8" s="155">
        <v>140346</v>
      </c>
      <c r="U8" s="155">
        <v>257117</v>
      </c>
      <c r="V8" s="155">
        <v>278594</v>
      </c>
      <c r="W8" s="156">
        <f>IFERROR(V8/U8-1,"-")</f>
        <v>8.3530066078866927E-2</v>
      </c>
      <c r="X8" s="156">
        <f>IFERROR(V8/S8-1,"-")</f>
        <v>1.8815796278482844</v>
      </c>
      <c r="Y8" s="155">
        <f>V8-U8</f>
        <v>21477</v>
      </c>
      <c r="Z8" s="155">
        <f>V8-S8</f>
        <v>181913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51968</v>
      </c>
      <c r="R9" s="158">
        <v>45577</v>
      </c>
      <c r="S9" s="158">
        <v>26839</v>
      </c>
      <c r="T9" s="158">
        <v>45216</v>
      </c>
      <c r="U9" s="158">
        <v>29061</v>
      </c>
      <c r="V9" s="158">
        <v>32018</v>
      </c>
      <c r="W9" s="159">
        <f>IFERROR(V9/U9-1,"-")</f>
        <v>0.10175148824885594</v>
      </c>
      <c r="X9" s="160">
        <f t="shared" ref="X9:X20" si="3">IFERROR(V9/S9-1,"-")</f>
        <v>0.19296546071016052</v>
      </c>
      <c r="Y9" s="158">
        <f t="shared" ref="Y9:Y19" si="4">V9-U9</f>
        <v>2957</v>
      </c>
      <c r="Z9" s="158">
        <f t="shared" ref="Z9:Z20" si="5">V9-S9</f>
        <v>5179</v>
      </c>
      <c r="AA9" s="159">
        <f>V9/V$8</f>
        <v>0.1149270982146062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36715</v>
      </c>
      <c r="R10" s="163">
        <v>24890</v>
      </c>
      <c r="S10" s="163">
        <v>20058</v>
      </c>
      <c r="T10" s="163">
        <v>34195</v>
      </c>
      <c r="U10" s="163">
        <v>19943</v>
      </c>
      <c r="V10" s="163">
        <v>20738</v>
      </c>
      <c r="W10" s="164">
        <f>IFERROR(V10/U10-1,"-")</f>
        <v>3.9863611292182632E-2</v>
      </c>
      <c r="X10" s="165">
        <f t="shared" si="3"/>
        <v>3.3901685113171709E-2</v>
      </c>
      <c r="Y10" s="163">
        <f t="shared" si="4"/>
        <v>795</v>
      </c>
      <c r="Z10" s="163">
        <f t="shared" si="5"/>
        <v>680</v>
      </c>
      <c r="AA10" s="164">
        <f>V10/V$8</f>
        <v>7.4438071171669173E-2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15253</v>
      </c>
      <c r="R11" s="163">
        <v>20687</v>
      </c>
      <c r="S11" s="163">
        <v>6781</v>
      </c>
      <c r="T11" s="163">
        <v>11021</v>
      </c>
      <c r="U11" s="163">
        <v>9118</v>
      </c>
      <c r="V11" s="163">
        <v>11280</v>
      </c>
      <c r="W11" s="164">
        <f>IFERROR(V11/U11-1,"-")</f>
        <v>0.23711340206185572</v>
      </c>
      <c r="X11" s="165">
        <f t="shared" si="3"/>
        <v>0.66347146438578375</v>
      </c>
      <c r="Y11" s="163">
        <f t="shared" si="4"/>
        <v>2162</v>
      </c>
      <c r="Z11" s="163">
        <f t="shared" si="5"/>
        <v>4499</v>
      </c>
      <c r="AA11" s="164">
        <f>V11/V$8</f>
        <v>4.0489027042937033E-2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220460</v>
      </c>
      <c r="R12" s="158">
        <v>204647</v>
      </c>
      <c r="S12" s="158">
        <v>69842</v>
      </c>
      <c r="T12" s="158">
        <v>95130</v>
      </c>
      <c r="U12" s="158">
        <v>228056</v>
      </c>
      <c r="V12" s="158">
        <v>246576</v>
      </c>
      <c r="W12" s="159">
        <f>IFERROR(V12/U12-1,"-")</f>
        <v>8.1208124320342412E-2</v>
      </c>
      <c r="X12" s="160">
        <f t="shared" si="3"/>
        <v>2.5304830904040547</v>
      </c>
      <c r="Y12" s="158">
        <f t="shared" si="4"/>
        <v>18520</v>
      </c>
      <c r="Z12" s="158">
        <f t="shared" si="5"/>
        <v>176734</v>
      </c>
      <c r="AA12" s="159">
        <f>V12/V$8</f>
        <v>0.88507290178539377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111248</v>
      </c>
      <c r="R13" s="163">
        <v>100583</v>
      </c>
      <c r="S13" s="163">
        <v>26093</v>
      </c>
      <c r="T13" s="163">
        <v>26467</v>
      </c>
      <c r="U13" s="163">
        <v>96562</v>
      </c>
      <c r="V13" s="163">
        <v>105830</v>
      </c>
      <c r="W13" s="164">
        <f t="shared" ref="W13:W20" si="8">IFERROR(V13/U13-1,"-")</f>
        <v>9.5979785008595497E-2</v>
      </c>
      <c r="X13" s="165">
        <f t="shared" si="3"/>
        <v>3.0558770551488905</v>
      </c>
      <c r="Y13" s="163">
        <f t="shared" si="4"/>
        <v>9268</v>
      </c>
      <c r="Z13" s="163">
        <f t="shared" si="5"/>
        <v>79737</v>
      </c>
      <c r="AA13" s="164">
        <f t="shared" ref="AA13:AA20" si="9">V13/V$8</f>
        <v>0.37987178474769734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15410</v>
      </c>
      <c r="R14" s="163">
        <v>15093</v>
      </c>
      <c r="S14" s="163">
        <v>6042</v>
      </c>
      <c r="T14" s="163">
        <v>9298</v>
      </c>
      <c r="U14" s="163">
        <v>16587</v>
      </c>
      <c r="V14" s="163">
        <v>20785</v>
      </c>
      <c r="W14" s="164">
        <f t="shared" si="8"/>
        <v>0.25308976909628011</v>
      </c>
      <c r="X14" s="165">
        <f t="shared" si="3"/>
        <v>2.4400860642171467</v>
      </c>
      <c r="Y14" s="163">
        <f t="shared" si="4"/>
        <v>4198</v>
      </c>
      <c r="Z14" s="163">
        <f t="shared" si="5"/>
        <v>14743</v>
      </c>
      <c r="AA14" s="164">
        <f t="shared" si="9"/>
        <v>7.460677545101474E-2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24474</v>
      </c>
      <c r="R15" s="163">
        <v>19622</v>
      </c>
      <c r="S15" s="163">
        <v>6586</v>
      </c>
      <c r="T15" s="163">
        <v>15246</v>
      </c>
      <c r="U15" s="163">
        <v>26940</v>
      </c>
      <c r="V15" s="163">
        <v>25089</v>
      </c>
      <c r="W15" s="164">
        <f t="shared" si="8"/>
        <v>-6.8708240534521181E-2</v>
      </c>
      <c r="X15" s="165">
        <f t="shared" si="3"/>
        <v>2.8094442757364106</v>
      </c>
      <c r="Y15" s="163">
        <f t="shared" si="4"/>
        <v>-1851</v>
      </c>
      <c r="Z15" s="163">
        <f t="shared" si="5"/>
        <v>18503</v>
      </c>
      <c r="AA15" s="164">
        <f t="shared" si="9"/>
        <v>9.0055780095766605E-2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4413</v>
      </c>
      <c r="R16" s="163">
        <v>3955</v>
      </c>
      <c r="S16" s="163">
        <v>1273</v>
      </c>
      <c r="T16" s="163">
        <v>4366</v>
      </c>
      <c r="U16" s="163">
        <v>9965</v>
      </c>
      <c r="V16" s="163">
        <v>8878</v>
      </c>
      <c r="W16" s="164">
        <f t="shared" si="8"/>
        <v>-0.10908178625188159</v>
      </c>
      <c r="X16" s="165">
        <f t="shared" si="3"/>
        <v>5.9740769835035348</v>
      </c>
      <c r="Y16" s="163">
        <f t="shared" si="4"/>
        <v>-1087</v>
      </c>
      <c r="Z16" s="163">
        <f t="shared" si="5"/>
        <v>7605</v>
      </c>
      <c r="AA16" s="164">
        <f t="shared" si="9"/>
        <v>3.186716153255275E-2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4348</v>
      </c>
      <c r="R17" s="163">
        <v>4225</v>
      </c>
      <c r="S17" s="163">
        <v>1935</v>
      </c>
      <c r="T17" s="163">
        <v>3344</v>
      </c>
      <c r="U17" s="163">
        <v>4569</v>
      </c>
      <c r="V17" s="163">
        <v>5490</v>
      </c>
      <c r="W17" s="164">
        <f t="shared" si="8"/>
        <v>0.20157583716349303</v>
      </c>
      <c r="X17" s="165">
        <f t="shared" si="3"/>
        <v>1.8372093023255816</v>
      </c>
      <c r="Y17" s="163">
        <f t="shared" si="4"/>
        <v>921</v>
      </c>
      <c r="Z17" s="163">
        <f t="shared" si="5"/>
        <v>3555</v>
      </c>
      <c r="AA17" s="164">
        <f t="shared" si="9"/>
        <v>1.9706095608663505E-2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2096</v>
      </c>
      <c r="R18" s="163">
        <v>2428</v>
      </c>
      <c r="S18" s="163">
        <v>1979</v>
      </c>
      <c r="T18" s="163">
        <v>1422</v>
      </c>
      <c r="U18" s="163">
        <v>3324</v>
      </c>
      <c r="V18" s="163">
        <v>3691</v>
      </c>
      <c r="W18" s="164">
        <f t="shared" si="8"/>
        <v>0.11040914560770165</v>
      </c>
      <c r="X18" s="165">
        <f t="shared" si="3"/>
        <v>0.86508337544214253</v>
      </c>
      <c r="Y18" s="163">
        <f t="shared" si="4"/>
        <v>367</v>
      </c>
      <c r="Z18" s="163">
        <f t="shared" si="5"/>
        <v>1712</v>
      </c>
      <c r="AA18" s="164">
        <f t="shared" si="9"/>
        <v>1.3248670107755371E-2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10395</v>
      </c>
      <c r="R19" s="163">
        <v>6221</v>
      </c>
      <c r="S19" s="163">
        <v>4050</v>
      </c>
      <c r="T19" s="163">
        <v>947</v>
      </c>
      <c r="U19" s="163">
        <v>2079</v>
      </c>
      <c r="V19" s="163">
        <v>2885</v>
      </c>
      <c r="W19" s="164">
        <f t="shared" si="8"/>
        <v>0.38768638768638763</v>
      </c>
      <c r="X19" s="165">
        <f t="shared" si="3"/>
        <v>-0.28765432098765431</v>
      </c>
      <c r="Y19" s="163">
        <f t="shared" si="4"/>
        <v>806</v>
      </c>
      <c r="Z19" s="163">
        <f t="shared" si="5"/>
        <v>-1165</v>
      </c>
      <c r="AA19" s="164">
        <f t="shared" si="9"/>
        <v>1.0355571189616431E-2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48076</v>
      </c>
      <c r="R20" s="169">
        <f t="shared" si="11"/>
        <v>52520</v>
      </c>
      <c r="S20" s="169">
        <f t="shared" si="11"/>
        <v>21884</v>
      </c>
      <c r="T20" s="169">
        <f t="shared" si="11"/>
        <v>34040</v>
      </c>
      <c r="U20" s="169">
        <f t="shared" si="11"/>
        <v>68030</v>
      </c>
      <c r="V20" s="169">
        <f t="shared" si="11"/>
        <v>73928</v>
      </c>
      <c r="W20" s="170">
        <f t="shared" si="8"/>
        <v>8.6697045421137764E-2</v>
      </c>
      <c r="X20" s="171">
        <f t="shared" si="3"/>
        <v>2.3781758362273808</v>
      </c>
      <c r="Y20" s="169">
        <f>V20-U20</f>
        <v>5898</v>
      </c>
      <c r="Z20" s="169">
        <f t="shared" si="5"/>
        <v>52044</v>
      </c>
      <c r="AA20" s="170">
        <f t="shared" si="9"/>
        <v>0.26536106305232704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D5C54-0188-40B7-B82D-A341539831D6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299" t="s">
        <v>43</v>
      </c>
      <c r="D8" s="300"/>
      <c r="E8" s="300"/>
      <c r="F8" s="300"/>
      <c r="G8" s="300"/>
      <c r="H8" s="300"/>
      <c r="I8" s="300"/>
      <c r="J8" s="300"/>
      <c r="K8" s="300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52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24722</v>
      </c>
      <c r="P11" s="176">
        <v>22793</v>
      </c>
      <c r="Q11" s="176">
        <v>26785</v>
      </c>
      <c r="R11" s="176">
        <v>28220</v>
      </c>
      <c r="S11" s="176">
        <v>27164</v>
      </c>
      <c r="T11" s="177">
        <f t="shared" ref="T11:T23" si="2">IFERROR(S11/R11-1,"-")</f>
        <v>-3.7420269312544274E-2</v>
      </c>
      <c r="U11" s="177">
        <f t="shared" ref="U11:U23" si="3">IFERROR(S11/O11-1,"-")</f>
        <v>9.8778415985761647E-2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2426</v>
      </c>
      <c r="P12" s="158">
        <v>2108</v>
      </c>
      <c r="Q12" s="158">
        <v>1913</v>
      </c>
      <c r="R12" s="158">
        <v>2012</v>
      </c>
      <c r="S12" s="158">
        <v>1535</v>
      </c>
      <c r="T12" s="159">
        <f t="shared" si="2"/>
        <v>-0.23707753479125249</v>
      </c>
      <c r="U12" s="160">
        <f t="shared" si="3"/>
        <v>-0.36727122835943937</v>
      </c>
      <c r="V12" s="159">
        <f>S12/S11</f>
        <v>5.6508614342512149E-2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994</v>
      </c>
      <c r="P13" s="163">
        <v>1361</v>
      </c>
      <c r="Q13" s="163">
        <v>1032</v>
      </c>
      <c r="R13" s="163">
        <v>957</v>
      </c>
      <c r="S13" s="163">
        <v>458</v>
      </c>
      <c r="T13" s="164">
        <f t="shared" si="2"/>
        <v>-0.5214211076280042</v>
      </c>
      <c r="U13" s="165">
        <f t="shared" si="3"/>
        <v>-0.53923541247484907</v>
      </c>
      <c r="V13" s="164">
        <f>S13/S11</f>
        <v>1.6860550728905906E-2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1432</v>
      </c>
      <c r="P14" s="163">
        <v>747</v>
      </c>
      <c r="Q14" s="163">
        <v>881</v>
      </c>
      <c r="R14" s="163">
        <v>1055</v>
      </c>
      <c r="S14" s="163">
        <v>1077</v>
      </c>
      <c r="T14" s="164">
        <f t="shared" si="2"/>
        <v>2.0853080568720372E-2</v>
      </c>
      <c r="U14" s="165">
        <f t="shared" si="3"/>
        <v>-0.24790502793296088</v>
      </c>
      <c r="V14" s="164">
        <f>S14/S11</f>
        <v>3.9648063613606246E-2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22296</v>
      </c>
      <c r="P15" s="158">
        <v>20685</v>
      </c>
      <c r="Q15" s="158">
        <v>24872</v>
      </c>
      <c r="R15" s="158">
        <v>26208</v>
      </c>
      <c r="S15" s="158">
        <v>25629</v>
      </c>
      <c r="T15" s="159">
        <f t="shared" si="2"/>
        <v>-2.2092490842490875E-2</v>
      </c>
      <c r="U15" s="160">
        <f t="shared" si="3"/>
        <v>0.14948869752421956</v>
      </c>
      <c r="V15" s="159">
        <f>S15/S11</f>
        <v>0.9434913856574878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10827</v>
      </c>
      <c r="P16" s="163">
        <v>6882</v>
      </c>
      <c r="Q16" s="163">
        <v>9569</v>
      </c>
      <c r="R16" s="163">
        <v>9971</v>
      </c>
      <c r="S16" s="163">
        <v>10775</v>
      </c>
      <c r="T16" s="164">
        <f t="shared" si="2"/>
        <v>8.0633838130578672E-2</v>
      </c>
      <c r="U16" s="165">
        <f t="shared" si="3"/>
        <v>-4.8028077953264914E-3</v>
      </c>
      <c r="V16" s="164">
        <f>S16/S11</f>
        <v>0.39666470328375791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1676</v>
      </c>
      <c r="P17" s="163">
        <v>1985</v>
      </c>
      <c r="Q17" s="163">
        <v>2131</v>
      </c>
      <c r="R17" s="163">
        <v>2342</v>
      </c>
      <c r="S17" s="163">
        <v>2175</v>
      </c>
      <c r="T17" s="164">
        <f t="shared" si="2"/>
        <v>-7.1306575576430387E-2</v>
      </c>
      <c r="U17" s="165">
        <f t="shared" si="3"/>
        <v>0.2977326968973748</v>
      </c>
      <c r="V17" s="164">
        <f>S17/S11</f>
        <v>8.0069209247533496E-2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1472</v>
      </c>
      <c r="P18" s="163">
        <v>2156</v>
      </c>
      <c r="Q18" s="163">
        <v>2160</v>
      </c>
      <c r="R18" s="163">
        <v>2089</v>
      </c>
      <c r="S18" s="163">
        <v>1603</v>
      </c>
      <c r="T18" s="164">
        <f t="shared" si="2"/>
        <v>-0.23264719961704161</v>
      </c>
      <c r="U18" s="165">
        <f t="shared" si="3"/>
        <v>8.8994565217391353E-2</v>
      </c>
      <c r="V18" s="164">
        <f>S18/S11</f>
        <v>5.901192755117067E-2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390</v>
      </c>
      <c r="P19" s="163">
        <v>972</v>
      </c>
      <c r="Q19" s="163">
        <v>719</v>
      </c>
      <c r="R19" s="163">
        <v>855</v>
      </c>
      <c r="S19" s="163">
        <v>591</v>
      </c>
      <c r="T19" s="164">
        <f t="shared" si="2"/>
        <v>-0.30877192982456136</v>
      </c>
      <c r="U19" s="165">
        <f t="shared" si="3"/>
        <v>0.51538461538461533</v>
      </c>
      <c r="V19" s="164">
        <f>S19/S11</f>
        <v>2.1756736857605655E-2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515</v>
      </c>
      <c r="P20" s="163">
        <v>624</v>
      </c>
      <c r="Q20" s="163">
        <v>523</v>
      </c>
      <c r="R20" s="163">
        <v>595</v>
      </c>
      <c r="S20" s="163">
        <v>571</v>
      </c>
      <c r="T20" s="164">
        <f t="shared" si="2"/>
        <v>-4.033613445378148E-2</v>
      </c>
      <c r="U20" s="165">
        <f t="shared" si="3"/>
        <v>0.10873786407766994</v>
      </c>
      <c r="V20" s="164">
        <f>S20/S11</f>
        <v>2.1020468266823737E-2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370</v>
      </c>
      <c r="P21" s="163">
        <v>611</v>
      </c>
      <c r="Q21" s="163">
        <v>685</v>
      </c>
      <c r="R21" s="163">
        <v>741</v>
      </c>
      <c r="S21" s="163">
        <v>728</v>
      </c>
      <c r="T21" s="164">
        <f t="shared" si="2"/>
        <v>-1.7543859649122862E-2</v>
      </c>
      <c r="U21" s="165">
        <f t="shared" si="3"/>
        <v>0.96756756756756768</v>
      </c>
      <c r="V21" s="164">
        <f>S21/S11</f>
        <v>2.6800176704461786E-2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964</v>
      </c>
      <c r="P22" s="163">
        <v>434</v>
      </c>
      <c r="Q22" s="163">
        <v>704</v>
      </c>
      <c r="R22" s="163">
        <v>710</v>
      </c>
      <c r="S22" s="163">
        <v>580</v>
      </c>
      <c r="T22" s="164">
        <f t="shared" si="2"/>
        <v>-0.18309859154929575</v>
      </c>
      <c r="U22" s="165">
        <f t="shared" si="3"/>
        <v>-0.39834024896265563</v>
      </c>
      <c r="V22" s="164">
        <f>S22/S11</f>
        <v>2.1351789132675599E-2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6082</v>
      </c>
      <c r="P23" s="169">
        <f>P15-SUM(P16:P22)</f>
        <v>7021</v>
      </c>
      <c r="Q23" s="169">
        <f>Q15-SUM(Q16:Q22)</f>
        <v>8381</v>
      </c>
      <c r="R23" s="169">
        <f>R15-SUM(R16:R22)</f>
        <v>8905</v>
      </c>
      <c r="S23" s="169">
        <f>S15-SUM(S16:S22)</f>
        <v>8606</v>
      </c>
      <c r="T23" s="170">
        <f t="shared" si="2"/>
        <v>-3.3576642335766405E-2</v>
      </c>
      <c r="U23" s="171">
        <f t="shared" si="3"/>
        <v>0.41499506741203551</v>
      </c>
      <c r="V23" s="170">
        <f>S23/S11</f>
        <v>0.31681637461345902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0B70B-B873-4081-BFBF-590858AA9B5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272428</v>
      </c>
      <c r="R9" s="176">
        <v>250224</v>
      </c>
      <c r="S9" s="176">
        <v>89173</v>
      </c>
      <c r="T9" s="176">
        <v>257117</v>
      </c>
      <c r="U9" s="176">
        <v>278594</v>
      </c>
      <c r="V9" s="176">
        <v>287810</v>
      </c>
      <c r="W9" s="177">
        <f>IFERROR(V9/U9-1,"-")</f>
        <v>3.3080396562739978E-2</v>
      </c>
      <c r="X9" s="177">
        <f>IFERROR(V9/R9-1,"-")</f>
        <v>0.15020941236651963</v>
      </c>
      <c r="Y9" s="176">
        <f>V9-U9</f>
        <v>9216</v>
      </c>
      <c r="Z9" s="176">
        <f>V9-R9</f>
        <v>37586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51968</v>
      </c>
      <c r="R10" s="158">
        <v>45577</v>
      </c>
      <c r="S10" s="158">
        <v>21825</v>
      </c>
      <c r="T10" s="158">
        <v>29061</v>
      </c>
      <c r="U10" s="158">
        <v>32018</v>
      </c>
      <c r="V10" s="158">
        <v>29188</v>
      </c>
      <c r="W10" s="160">
        <f>IFERROR(V10/U10-1,"-")</f>
        <v>-8.838778187269658E-2</v>
      </c>
      <c r="X10" s="159">
        <f t="shared" ref="X10:X21" si="5">IFERROR(V10/R10-1,"-")</f>
        <v>-0.35958926651600587</v>
      </c>
      <c r="Y10" s="157">
        <f t="shared" ref="Y10:Y20" si="6">V10-U10</f>
        <v>-2830</v>
      </c>
      <c r="Z10" s="158">
        <f t="shared" ref="Z10:Z21" si="7">V10-R10</f>
        <v>-16389</v>
      </c>
      <c r="AA10" s="159">
        <f t="shared" si="1"/>
        <v>0.10141412737569924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36715</v>
      </c>
      <c r="R11" s="163">
        <v>24890</v>
      </c>
      <c r="S11" s="163">
        <v>16209</v>
      </c>
      <c r="T11" s="163">
        <v>19943</v>
      </c>
      <c r="U11" s="163">
        <v>20738</v>
      </c>
      <c r="V11" s="163">
        <v>18376</v>
      </c>
      <c r="W11" s="165">
        <f>IFERROR(V11/U11-1,"-")</f>
        <v>-0.1138971935577201</v>
      </c>
      <c r="X11" s="164">
        <f t="shared" si="5"/>
        <v>-0.26171153073523501</v>
      </c>
      <c r="Y11" s="162">
        <f t="shared" si="6"/>
        <v>-2362</v>
      </c>
      <c r="Z11" s="163">
        <f t="shared" si="7"/>
        <v>-6514</v>
      </c>
      <c r="AA11" s="164">
        <f>V11/V$9</f>
        <v>6.3847677287099128E-2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15253</v>
      </c>
      <c r="R12" s="163">
        <v>20687</v>
      </c>
      <c r="S12" s="163">
        <v>5616</v>
      </c>
      <c r="T12" s="163">
        <v>9118</v>
      </c>
      <c r="U12" s="163">
        <v>11280</v>
      </c>
      <c r="V12" s="163">
        <v>10812</v>
      </c>
      <c r="W12" s="165">
        <f>IFERROR(V12/U12-1,"-")</f>
        <v>-4.1489361702127692E-2</v>
      </c>
      <c r="X12" s="164">
        <f t="shared" si="5"/>
        <v>-0.4773529269589597</v>
      </c>
      <c r="Y12" s="162">
        <f t="shared" si="6"/>
        <v>-468</v>
      </c>
      <c r="Z12" s="163">
        <f t="shared" si="7"/>
        <v>-9875</v>
      </c>
      <c r="AA12" s="164">
        <f t="shared" si="1"/>
        <v>3.7566450088600122E-2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220460</v>
      </c>
      <c r="R13" s="158">
        <v>204647</v>
      </c>
      <c r="S13" s="158">
        <v>67348</v>
      </c>
      <c r="T13" s="158">
        <v>228056</v>
      </c>
      <c r="U13" s="158">
        <v>246576</v>
      </c>
      <c r="V13" s="158">
        <v>258622</v>
      </c>
      <c r="W13" s="160">
        <f>IFERROR(V13/U13-1,"-")</f>
        <v>4.8853091947310467E-2</v>
      </c>
      <c r="X13" s="159">
        <f t="shared" si="5"/>
        <v>0.26374684212326582</v>
      </c>
      <c r="Y13" s="157">
        <f t="shared" si="6"/>
        <v>12046</v>
      </c>
      <c r="Z13" s="158">
        <f t="shared" si="7"/>
        <v>53975</v>
      </c>
      <c r="AA13" s="159">
        <f t="shared" si="1"/>
        <v>0.89858587262430079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111248</v>
      </c>
      <c r="R14" s="163">
        <v>100583</v>
      </c>
      <c r="S14" s="163">
        <v>25577</v>
      </c>
      <c r="T14" s="163">
        <v>96562</v>
      </c>
      <c r="U14" s="163">
        <v>105830</v>
      </c>
      <c r="V14" s="163">
        <v>116159</v>
      </c>
      <c r="W14" s="165">
        <f t="shared" ref="W14:W21" si="9">IFERROR(V14/U14-1,"-")</f>
        <v>9.7599924407067995E-2</v>
      </c>
      <c r="X14" s="164">
        <f t="shared" si="5"/>
        <v>0.15485718262529446</v>
      </c>
      <c r="Y14" s="162">
        <f t="shared" si="6"/>
        <v>10329</v>
      </c>
      <c r="Z14" s="163">
        <f t="shared" si="7"/>
        <v>15576</v>
      </c>
      <c r="AA14" s="164">
        <f t="shared" si="1"/>
        <v>0.40359612244188875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15410</v>
      </c>
      <c r="R15" s="163">
        <v>15093</v>
      </c>
      <c r="S15" s="163">
        <v>5557</v>
      </c>
      <c r="T15" s="163">
        <v>16587</v>
      </c>
      <c r="U15" s="163">
        <v>20785</v>
      </c>
      <c r="V15" s="163">
        <v>21459</v>
      </c>
      <c r="W15" s="165">
        <f t="shared" si="9"/>
        <v>3.2427231176329174E-2</v>
      </c>
      <c r="X15" s="164">
        <f t="shared" si="5"/>
        <v>0.42178493341284029</v>
      </c>
      <c r="Y15" s="162">
        <f t="shared" si="6"/>
        <v>674</v>
      </c>
      <c r="Z15" s="163">
        <f t="shared" si="7"/>
        <v>6366</v>
      </c>
      <c r="AA15" s="164">
        <f t="shared" si="1"/>
        <v>7.4559605295159995E-2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24474</v>
      </c>
      <c r="R16" s="163">
        <v>19622</v>
      </c>
      <c r="S16" s="163">
        <v>6364</v>
      </c>
      <c r="T16" s="163">
        <v>26940</v>
      </c>
      <c r="U16" s="163">
        <v>25089</v>
      </c>
      <c r="V16" s="163">
        <v>24579</v>
      </c>
      <c r="W16" s="165">
        <f t="shared" si="9"/>
        <v>-2.0327633624297459E-2</v>
      </c>
      <c r="X16" s="164">
        <f t="shared" si="5"/>
        <v>0.2526246050351646</v>
      </c>
      <c r="Y16" s="162">
        <f t="shared" si="6"/>
        <v>-510</v>
      </c>
      <c r="Z16" s="163">
        <f t="shared" si="7"/>
        <v>4957</v>
      </c>
      <c r="AA16" s="164">
        <f t="shared" si="1"/>
        <v>8.5400090337375348E-2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4413</v>
      </c>
      <c r="R17" s="163">
        <v>3955</v>
      </c>
      <c r="S17" s="163">
        <v>1150</v>
      </c>
      <c r="T17" s="163">
        <v>9965</v>
      </c>
      <c r="U17" s="163">
        <v>8878</v>
      </c>
      <c r="V17" s="163">
        <v>6534</v>
      </c>
      <c r="W17" s="165">
        <f t="shared" si="9"/>
        <v>-0.26402342870015771</v>
      </c>
      <c r="X17" s="164">
        <f t="shared" si="5"/>
        <v>0.65208596713021483</v>
      </c>
      <c r="Y17" s="162">
        <f t="shared" si="6"/>
        <v>-2344</v>
      </c>
      <c r="Z17" s="163">
        <f t="shared" si="7"/>
        <v>2579</v>
      </c>
      <c r="AA17" s="164">
        <f t="shared" si="1"/>
        <v>2.27024773287933E-2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4348</v>
      </c>
      <c r="R18" s="163">
        <v>4225</v>
      </c>
      <c r="S18" s="163">
        <v>1849</v>
      </c>
      <c r="T18" s="163">
        <v>4569</v>
      </c>
      <c r="U18" s="163">
        <v>5490</v>
      </c>
      <c r="V18" s="163">
        <v>5563</v>
      </c>
      <c r="W18" s="165">
        <f t="shared" si="9"/>
        <v>1.3296903460837894E-2</v>
      </c>
      <c r="X18" s="164">
        <f t="shared" si="5"/>
        <v>0.31668639053254433</v>
      </c>
      <c r="Y18" s="162">
        <f t="shared" si="6"/>
        <v>73</v>
      </c>
      <c r="Z18" s="163">
        <f t="shared" si="7"/>
        <v>1338</v>
      </c>
      <c r="AA18" s="164">
        <f t="shared" si="1"/>
        <v>1.9328723810847433E-2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2096</v>
      </c>
      <c r="R19" s="163">
        <v>2428</v>
      </c>
      <c r="S19" s="163">
        <v>1974</v>
      </c>
      <c r="T19" s="163">
        <v>3324</v>
      </c>
      <c r="U19" s="163">
        <v>3691</v>
      </c>
      <c r="V19" s="163">
        <v>3402</v>
      </c>
      <c r="W19" s="165">
        <f t="shared" si="9"/>
        <v>-7.8298564074776533E-2</v>
      </c>
      <c r="X19" s="164">
        <f t="shared" si="5"/>
        <v>0.40115321252059299</v>
      </c>
      <c r="Y19" s="162">
        <f t="shared" si="6"/>
        <v>-289</v>
      </c>
      <c r="Z19" s="163">
        <f t="shared" si="7"/>
        <v>974</v>
      </c>
      <c r="AA19" s="164">
        <f t="shared" si="1"/>
        <v>1.1820298113338661E-2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10395</v>
      </c>
      <c r="R20" s="163">
        <v>6221</v>
      </c>
      <c r="S20" s="163">
        <v>4040</v>
      </c>
      <c r="T20" s="163">
        <v>2079</v>
      </c>
      <c r="U20" s="163">
        <v>2885</v>
      </c>
      <c r="V20" s="163">
        <v>2731</v>
      </c>
      <c r="W20" s="165">
        <f t="shared" si="9"/>
        <v>-5.3379549393414161E-2</v>
      </c>
      <c r="X20" s="164">
        <f t="shared" si="5"/>
        <v>-0.5610030541713551</v>
      </c>
      <c r="Y20" s="162">
        <f t="shared" si="6"/>
        <v>-154</v>
      </c>
      <c r="Z20" s="163">
        <f t="shared" si="7"/>
        <v>-3490</v>
      </c>
      <c r="AA20" s="164">
        <f t="shared" si="1"/>
        <v>9.4888989263750383E-3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48076</v>
      </c>
      <c r="R21" s="169">
        <f t="shared" si="11"/>
        <v>52520</v>
      </c>
      <c r="S21" s="169">
        <f t="shared" si="11"/>
        <v>20837</v>
      </c>
      <c r="T21" s="169">
        <f t="shared" si="11"/>
        <v>68030</v>
      </c>
      <c r="U21" s="169">
        <f t="shared" si="11"/>
        <v>73928</v>
      </c>
      <c r="V21" s="169">
        <f t="shared" si="11"/>
        <v>78195</v>
      </c>
      <c r="W21" s="171">
        <f t="shared" si="9"/>
        <v>5.7718320528081346E-2</v>
      </c>
      <c r="X21" s="170">
        <f t="shared" si="5"/>
        <v>0.48886138613861396</v>
      </c>
      <c r="Y21" s="168">
        <f>V21-U21</f>
        <v>4267</v>
      </c>
      <c r="Z21" s="169">
        <f t="shared" si="7"/>
        <v>25675</v>
      </c>
      <c r="AA21" s="170">
        <f t="shared" si="1"/>
        <v>0.27168965637052223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A9A51-06DB-4E8E-9533-2C5B0DCCA20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174825</v>
      </c>
      <c r="R9" s="176">
        <f t="shared" ref="R9:V9" si="2">R10+R13</f>
        <v>179597</v>
      </c>
      <c r="S9" s="176">
        <f t="shared" si="2"/>
        <v>71022</v>
      </c>
      <c r="T9" s="176">
        <f t="shared" si="2"/>
        <v>211298</v>
      </c>
      <c r="U9" s="176">
        <f t="shared" si="2"/>
        <v>229046</v>
      </c>
      <c r="V9" s="176">
        <f t="shared" si="2"/>
        <v>235930</v>
      </c>
      <c r="W9" s="177">
        <f>IFERROR(V9/U9-1,"-")</f>
        <v>3.0055098102564459E-2</v>
      </c>
      <c r="X9" s="177">
        <f>IFERROR(V9/R9-1,"-")</f>
        <v>0.31366336854179089</v>
      </c>
      <c r="Y9" s="176">
        <f>V9-U9</f>
        <v>6884</v>
      </c>
      <c r="Z9" s="176">
        <f>V9-R9</f>
        <v>56333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32806</v>
      </c>
      <c r="R10" s="158">
        <v>35173</v>
      </c>
      <c r="S10" s="158">
        <v>18253</v>
      </c>
      <c r="T10" s="158">
        <v>21329</v>
      </c>
      <c r="U10" s="158">
        <v>23163</v>
      </c>
      <c r="V10" s="158">
        <v>21463</v>
      </c>
      <c r="W10" s="160">
        <f>IFERROR(V10/U10-1,"-")</f>
        <v>-7.3392911108232983E-2</v>
      </c>
      <c r="X10" s="159">
        <f t="shared" ref="X10:X21" si="7">IFERROR(V10/R10-1,"-")</f>
        <v>-0.38978762118670573</v>
      </c>
      <c r="Y10" s="157">
        <f t="shared" ref="Y10:Y20" si="8">V10-U10</f>
        <v>-1700</v>
      </c>
      <c r="Z10" s="158">
        <f t="shared" ref="Z10:Z21" si="9">V10-R10</f>
        <v>-13710</v>
      </c>
      <c r="AA10" s="159">
        <f t="shared" si="3"/>
        <v>9.0971898444453858E-2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20836</v>
      </c>
      <c r="R11" s="163">
        <v>17177</v>
      </c>
      <c r="S11" s="163">
        <v>13223</v>
      </c>
      <c r="T11" s="163">
        <v>14679</v>
      </c>
      <c r="U11" s="163">
        <v>14638</v>
      </c>
      <c r="V11" s="163">
        <v>13022</v>
      </c>
      <c r="W11" s="165">
        <f>IFERROR(V11/U11-1,"-")</f>
        <v>-0.11039759529990434</v>
      </c>
      <c r="X11" s="164">
        <f t="shared" si="7"/>
        <v>-0.24189322931827439</v>
      </c>
      <c r="Y11" s="162">
        <f t="shared" si="8"/>
        <v>-1616</v>
      </c>
      <c r="Z11" s="163">
        <f t="shared" si="9"/>
        <v>-4155</v>
      </c>
      <c r="AA11" s="164">
        <f>V11/V$9</f>
        <v>5.5194337303437459E-2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11970</v>
      </c>
      <c r="R12" s="163">
        <v>17996</v>
      </c>
      <c r="S12" s="163">
        <v>5030</v>
      </c>
      <c r="T12" s="163">
        <v>6650</v>
      </c>
      <c r="U12" s="163">
        <v>8525</v>
      </c>
      <c r="V12" s="163">
        <v>8441</v>
      </c>
      <c r="W12" s="165">
        <f>IFERROR(V12/U12-1,"-")</f>
        <v>-9.8533724340176265E-3</v>
      </c>
      <c r="X12" s="164">
        <f t="shared" si="7"/>
        <v>-0.53095132251611465</v>
      </c>
      <c r="Y12" s="162">
        <f t="shared" si="8"/>
        <v>-84</v>
      </c>
      <c r="Z12" s="163">
        <f t="shared" si="9"/>
        <v>-9555</v>
      </c>
      <c r="AA12" s="164">
        <f t="shared" si="3"/>
        <v>3.5777561141016406E-2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142019</v>
      </c>
      <c r="R13" s="158">
        <v>144424</v>
      </c>
      <c r="S13" s="158">
        <v>52769</v>
      </c>
      <c r="T13" s="158">
        <v>189969</v>
      </c>
      <c r="U13" s="158">
        <v>205883</v>
      </c>
      <c r="V13" s="158">
        <v>214467</v>
      </c>
      <c r="W13" s="160">
        <f>IFERROR(V13/U13-1,"-")</f>
        <v>4.1693583248738397E-2</v>
      </c>
      <c r="X13" s="159">
        <f t="shared" si="7"/>
        <v>0.48498172048966937</v>
      </c>
      <c r="Y13" s="157">
        <f t="shared" si="8"/>
        <v>8584</v>
      </c>
      <c r="Z13" s="158">
        <f t="shared" si="9"/>
        <v>70043</v>
      </c>
      <c r="AA13" s="159">
        <f t="shared" si="3"/>
        <v>0.90902810155554614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67763</v>
      </c>
      <c r="R14" s="163">
        <v>70307</v>
      </c>
      <c r="S14" s="163">
        <v>18492</v>
      </c>
      <c r="T14" s="163">
        <v>82145</v>
      </c>
      <c r="U14" s="163">
        <v>89598</v>
      </c>
      <c r="V14" s="163">
        <v>97266</v>
      </c>
      <c r="W14" s="165">
        <f t="shared" ref="W14:W21" si="11">IFERROR(V14/U14-1,"-")</f>
        <v>8.5582267461327355E-2</v>
      </c>
      <c r="X14" s="164">
        <f t="shared" si="7"/>
        <v>0.3834468829561779</v>
      </c>
      <c r="Y14" s="162">
        <f t="shared" si="8"/>
        <v>7668</v>
      </c>
      <c r="Z14" s="163">
        <f t="shared" si="9"/>
        <v>26959</v>
      </c>
      <c r="AA14" s="164">
        <f t="shared" si="3"/>
        <v>0.41226635018861529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12046</v>
      </c>
      <c r="R15" s="163">
        <v>12498</v>
      </c>
      <c r="S15" s="163">
        <v>4762</v>
      </c>
      <c r="T15" s="163">
        <v>13518</v>
      </c>
      <c r="U15" s="163">
        <v>18061</v>
      </c>
      <c r="V15" s="163">
        <v>18608</v>
      </c>
      <c r="W15" s="165">
        <f t="shared" si="11"/>
        <v>3.0286252145506953E-2</v>
      </c>
      <c r="X15" s="164">
        <f t="shared" si="7"/>
        <v>0.4888782205152824</v>
      </c>
      <c r="Y15" s="162">
        <f t="shared" si="8"/>
        <v>547</v>
      </c>
      <c r="Z15" s="163">
        <f t="shared" si="9"/>
        <v>6110</v>
      </c>
      <c r="AA15" s="164">
        <f t="shared" si="3"/>
        <v>7.8870851523757043E-2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17041</v>
      </c>
      <c r="R16" s="163">
        <v>16140</v>
      </c>
      <c r="S16" s="163">
        <v>5672</v>
      </c>
      <c r="T16" s="163">
        <v>22971</v>
      </c>
      <c r="U16" s="163">
        <v>21019</v>
      </c>
      <c r="V16" s="163">
        <v>20511</v>
      </c>
      <c r="W16" s="165">
        <f t="shared" si="11"/>
        <v>-2.4168609353442116E-2</v>
      </c>
      <c r="X16" s="164">
        <f t="shared" si="7"/>
        <v>0.27081784386617103</v>
      </c>
      <c r="Y16" s="162">
        <f t="shared" si="8"/>
        <v>-508</v>
      </c>
      <c r="Z16" s="163">
        <f t="shared" si="9"/>
        <v>4371</v>
      </c>
      <c r="AA16" s="164">
        <f t="shared" si="3"/>
        <v>8.6936803289111172E-2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2856</v>
      </c>
      <c r="R17" s="163">
        <v>2480</v>
      </c>
      <c r="S17" s="163">
        <v>723</v>
      </c>
      <c r="T17" s="163">
        <v>8266</v>
      </c>
      <c r="U17" s="163">
        <v>7307</v>
      </c>
      <c r="V17" s="163">
        <v>5109</v>
      </c>
      <c r="W17" s="165">
        <f t="shared" si="11"/>
        <v>-0.30080744491583411</v>
      </c>
      <c r="X17" s="164">
        <f t="shared" si="7"/>
        <v>1.0600806451612903</v>
      </c>
      <c r="Y17" s="162">
        <f t="shared" si="8"/>
        <v>-2198</v>
      </c>
      <c r="Z17" s="163">
        <f t="shared" si="9"/>
        <v>2629</v>
      </c>
      <c r="AA17" s="164">
        <f t="shared" si="3"/>
        <v>2.1654728097317E-2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3580</v>
      </c>
      <c r="R18" s="163">
        <v>3519</v>
      </c>
      <c r="S18" s="163">
        <v>1607</v>
      </c>
      <c r="T18" s="163">
        <v>3688</v>
      </c>
      <c r="U18" s="163">
        <v>4700</v>
      </c>
      <c r="V18" s="163">
        <v>4722</v>
      </c>
      <c r="W18" s="165">
        <f t="shared" si="11"/>
        <v>4.6808510638298717E-3</v>
      </c>
      <c r="X18" s="164">
        <f t="shared" si="7"/>
        <v>0.34185848252344408</v>
      </c>
      <c r="Y18" s="162">
        <f t="shared" si="8"/>
        <v>22</v>
      </c>
      <c r="Z18" s="163">
        <f t="shared" si="9"/>
        <v>1203</v>
      </c>
      <c r="AA18" s="164">
        <f t="shared" si="3"/>
        <v>2.0014411054126224E-2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1221</v>
      </c>
      <c r="R19" s="163">
        <v>1536</v>
      </c>
      <c r="S19" s="163">
        <v>1592</v>
      </c>
      <c r="T19" s="163">
        <v>2905</v>
      </c>
      <c r="U19" s="163">
        <v>3245</v>
      </c>
      <c r="V19" s="163">
        <v>3064</v>
      </c>
      <c r="W19" s="165">
        <f t="shared" si="11"/>
        <v>-5.5778120184899804E-2</v>
      </c>
      <c r="X19" s="164">
        <f t="shared" si="7"/>
        <v>0.99479166666666674</v>
      </c>
      <c r="Y19" s="162">
        <f t="shared" si="8"/>
        <v>-181</v>
      </c>
      <c r="Z19" s="163">
        <f t="shared" si="9"/>
        <v>1528</v>
      </c>
      <c r="AA19" s="164">
        <f t="shared" si="3"/>
        <v>1.2986902894926461E-2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6873</v>
      </c>
      <c r="R20" s="163">
        <v>4338</v>
      </c>
      <c r="S20" s="163">
        <v>3374</v>
      </c>
      <c r="T20" s="163">
        <v>1686</v>
      </c>
      <c r="U20" s="163">
        <v>2305</v>
      </c>
      <c r="V20" s="163">
        <v>2046</v>
      </c>
      <c r="W20" s="165">
        <f t="shared" si="11"/>
        <v>-0.11236442516268985</v>
      </c>
      <c r="X20" s="164">
        <f t="shared" si="7"/>
        <v>-0.52835408022130015</v>
      </c>
      <c r="Y20" s="162">
        <f t="shared" si="8"/>
        <v>-259</v>
      </c>
      <c r="Z20" s="163">
        <f t="shared" si="9"/>
        <v>-2292</v>
      </c>
      <c r="AA20" s="164">
        <f t="shared" si="3"/>
        <v>8.6720637477217827E-3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30639</v>
      </c>
      <c r="R21" s="169">
        <f t="shared" si="13"/>
        <v>33606</v>
      </c>
      <c r="S21" s="169">
        <f t="shared" si="13"/>
        <v>16547</v>
      </c>
      <c r="T21" s="169">
        <f t="shared" si="13"/>
        <v>54790</v>
      </c>
      <c r="U21" s="169">
        <f t="shared" si="13"/>
        <v>59648</v>
      </c>
      <c r="V21" s="169">
        <f t="shared" si="13"/>
        <v>63141</v>
      </c>
      <c r="W21" s="171">
        <f t="shared" si="11"/>
        <v>5.8560219957081605E-2</v>
      </c>
      <c r="X21" s="170">
        <f t="shared" si="7"/>
        <v>0.87886091769326913</v>
      </c>
      <c r="Y21" s="168">
        <f>V21-U21</f>
        <v>3493</v>
      </c>
      <c r="Z21" s="169">
        <f t="shared" si="9"/>
        <v>29535</v>
      </c>
      <c r="AA21" s="170">
        <f t="shared" si="3"/>
        <v>0.26762599075997118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DE4F-3802-4F96-A470-86F09077376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P6" s="143"/>
      <c r="Q6" s="299" t="s">
        <v>43</v>
      </c>
      <c r="R6" s="300"/>
      <c r="S6" s="300"/>
      <c r="T6" s="300"/>
      <c r="U6" s="300"/>
      <c r="V6" s="300"/>
      <c r="W6" s="300"/>
      <c r="X6" s="300"/>
      <c r="Y6" s="300"/>
      <c r="Z6" s="300"/>
      <c r="AA6" s="300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97603</v>
      </c>
      <c r="R9" s="176">
        <f t="shared" ref="R9:V9" si="2">R10+R13</f>
        <v>70627</v>
      </c>
      <c r="S9" s="176">
        <f t="shared" si="2"/>
        <v>18151</v>
      </c>
      <c r="T9" s="176">
        <f t="shared" si="2"/>
        <v>45819</v>
      </c>
      <c r="U9" s="176">
        <f t="shared" si="2"/>
        <v>49548</v>
      </c>
      <c r="V9" s="176">
        <f t="shared" si="2"/>
        <v>51880</v>
      </c>
      <c r="W9" s="177">
        <f>IFERROR(V9/U9-1,"-")</f>
        <v>4.7065471865665565E-2</v>
      </c>
      <c r="X9" s="177">
        <f>IFERROR(V9/R9-1,"-")</f>
        <v>-0.26543673099522846</v>
      </c>
      <c r="Y9" s="176">
        <f>V9-U9</f>
        <v>2332</v>
      </c>
      <c r="Z9" s="176">
        <f>V9-R9</f>
        <v>-18747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19162</v>
      </c>
      <c r="R10" s="158">
        <v>10404</v>
      </c>
      <c r="S10" s="158">
        <v>3572</v>
      </c>
      <c r="T10" s="158">
        <v>7732</v>
      </c>
      <c r="U10" s="158">
        <v>8855</v>
      </c>
      <c r="V10" s="158">
        <v>7725</v>
      </c>
      <c r="W10" s="160">
        <f>IFERROR(V10/U10-1,"-")</f>
        <v>-0.12761151891586675</v>
      </c>
      <c r="X10" s="159">
        <f t="shared" ref="X10:X21" si="7">IFERROR(V10/R10-1,"-")</f>
        <v>-0.25749711649365625</v>
      </c>
      <c r="Y10" s="157">
        <f t="shared" ref="Y10:Y20" si="8">V10-U10</f>
        <v>-1130</v>
      </c>
      <c r="Z10" s="158">
        <f t="shared" ref="Z10:Z21" si="9">V10-R10</f>
        <v>-2679</v>
      </c>
      <c r="AA10" s="159">
        <f t="shared" si="3"/>
        <v>0.14890131071703933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15879</v>
      </c>
      <c r="R11" s="163">
        <v>7713</v>
      </c>
      <c r="S11" s="163">
        <v>2986</v>
      </c>
      <c r="T11" s="163">
        <v>5264</v>
      </c>
      <c r="U11" s="163">
        <v>6100</v>
      </c>
      <c r="V11" s="163">
        <v>5354</v>
      </c>
      <c r="W11" s="165">
        <f>IFERROR(V11/U11-1,"-")</f>
        <v>-0.12229508196721306</v>
      </c>
      <c r="X11" s="164">
        <f t="shared" si="7"/>
        <v>-0.30584727084143648</v>
      </c>
      <c r="Y11" s="162">
        <f t="shared" si="8"/>
        <v>-746</v>
      </c>
      <c r="Z11" s="163">
        <f t="shared" si="9"/>
        <v>-2359</v>
      </c>
      <c r="AA11" s="164">
        <f>V11/V$9</f>
        <v>0.10319969159599075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3283</v>
      </c>
      <c r="R12" s="163">
        <v>2691</v>
      </c>
      <c r="S12" s="163">
        <v>586</v>
      </c>
      <c r="T12" s="163">
        <v>2468</v>
      </c>
      <c r="U12" s="163">
        <v>2755</v>
      </c>
      <c r="V12" s="163">
        <v>2371</v>
      </c>
      <c r="W12" s="165">
        <f>IFERROR(V12/U12-1,"-")</f>
        <v>-0.13938294010889296</v>
      </c>
      <c r="X12" s="164">
        <f t="shared" si="7"/>
        <v>-0.11891490152359718</v>
      </c>
      <c r="Y12" s="162">
        <f t="shared" si="8"/>
        <v>-384</v>
      </c>
      <c r="Z12" s="163">
        <f t="shared" si="9"/>
        <v>-320</v>
      </c>
      <c r="AA12" s="164">
        <f t="shared" si="3"/>
        <v>4.5701619121048573E-2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78441</v>
      </c>
      <c r="R13" s="158">
        <v>60223</v>
      </c>
      <c r="S13" s="158">
        <v>14579</v>
      </c>
      <c r="T13" s="158">
        <v>38087</v>
      </c>
      <c r="U13" s="158">
        <v>40693</v>
      </c>
      <c r="V13" s="158">
        <v>44155</v>
      </c>
      <c r="W13" s="160">
        <f>IFERROR(V13/U13-1,"-")</f>
        <v>8.5076057307153619E-2</v>
      </c>
      <c r="X13" s="159">
        <f t="shared" si="7"/>
        <v>-0.26680836225362403</v>
      </c>
      <c r="Y13" s="157">
        <f t="shared" si="8"/>
        <v>3462</v>
      </c>
      <c r="Z13" s="158">
        <f t="shared" si="9"/>
        <v>-16068</v>
      </c>
      <c r="AA13" s="159">
        <f t="shared" si="3"/>
        <v>0.85109868928296073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43485</v>
      </c>
      <c r="R14" s="163">
        <v>30276</v>
      </c>
      <c r="S14" s="163">
        <v>7085</v>
      </c>
      <c r="T14" s="163">
        <v>14417</v>
      </c>
      <c r="U14" s="163">
        <v>16232</v>
      </c>
      <c r="V14" s="163">
        <v>18893</v>
      </c>
      <c r="W14" s="165">
        <f t="shared" ref="W14:W21" si="11">IFERROR(V14/U14-1,"-")</f>
        <v>0.16393543617545592</v>
      </c>
      <c r="X14" s="164">
        <f t="shared" si="7"/>
        <v>-0.37597436913727045</v>
      </c>
      <c r="Y14" s="162">
        <f t="shared" si="8"/>
        <v>2661</v>
      </c>
      <c r="Z14" s="163">
        <f t="shared" si="9"/>
        <v>-11383</v>
      </c>
      <c r="AA14" s="164">
        <f t="shared" si="3"/>
        <v>0.36416730917501927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3364</v>
      </c>
      <c r="R15" s="163">
        <v>2595</v>
      </c>
      <c r="S15" s="163">
        <v>795</v>
      </c>
      <c r="T15" s="163">
        <v>3069</v>
      </c>
      <c r="U15" s="163">
        <v>2724</v>
      </c>
      <c r="V15" s="163">
        <v>2851</v>
      </c>
      <c r="W15" s="165">
        <f t="shared" si="11"/>
        <v>4.6622613803230628E-2</v>
      </c>
      <c r="X15" s="164">
        <f t="shared" si="7"/>
        <v>9.8651252408477941E-2</v>
      </c>
      <c r="Y15" s="162">
        <f t="shared" si="8"/>
        <v>127</v>
      </c>
      <c r="Z15" s="163">
        <f t="shared" si="9"/>
        <v>256</v>
      </c>
      <c r="AA15" s="164">
        <f t="shared" si="3"/>
        <v>5.4953739398612179E-2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7433</v>
      </c>
      <c r="R16" s="163">
        <v>3482</v>
      </c>
      <c r="S16" s="163">
        <v>692</v>
      </c>
      <c r="T16" s="163">
        <v>3969</v>
      </c>
      <c r="U16" s="163">
        <v>4070</v>
      </c>
      <c r="V16" s="163">
        <v>4068</v>
      </c>
      <c r="W16" s="165">
        <f t="shared" si="11"/>
        <v>-4.9140049140050657E-4</v>
      </c>
      <c r="X16" s="164">
        <f t="shared" si="7"/>
        <v>0.16829408385985056</v>
      </c>
      <c r="Y16" s="162">
        <f t="shared" si="8"/>
        <v>-2</v>
      </c>
      <c r="Z16" s="163">
        <f t="shared" si="9"/>
        <v>586</v>
      </c>
      <c r="AA16" s="164">
        <f t="shared" si="3"/>
        <v>7.8411719352351583E-2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1557</v>
      </c>
      <c r="R17" s="163">
        <v>1475</v>
      </c>
      <c r="S17" s="163">
        <v>427</v>
      </c>
      <c r="T17" s="163">
        <v>1699</v>
      </c>
      <c r="U17" s="163">
        <v>1571</v>
      </c>
      <c r="V17" s="163">
        <v>1425</v>
      </c>
      <c r="W17" s="165">
        <f t="shared" si="11"/>
        <v>-9.2934436664544928E-2</v>
      </c>
      <c r="X17" s="164">
        <f t="shared" si="7"/>
        <v>-3.3898305084745783E-2</v>
      </c>
      <c r="Y17" s="162">
        <f t="shared" si="8"/>
        <v>-146</v>
      </c>
      <c r="Z17" s="163">
        <f t="shared" si="9"/>
        <v>-50</v>
      </c>
      <c r="AA17" s="164">
        <f t="shared" si="3"/>
        <v>2.7467232074016964E-2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768</v>
      </c>
      <c r="R18" s="163">
        <v>706</v>
      </c>
      <c r="S18" s="163">
        <v>242</v>
      </c>
      <c r="T18" s="163">
        <v>881</v>
      </c>
      <c r="U18" s="163">
        <v>790</v>
      </c>
      <c r="V18" s="163">
        <v>841</v>
      </c>
      <c r="W18" s="165">
        <f t="shared" si="11"/>
        <v>6.4556962025316356E-2</v>
      </c>
      <c r="X18" s="164">
        <f t="shared" si="7"/>
        <v>0.19121813031161472</v>
      </c>
      <c r="Y18" s="162">
        <f t="shared" si="8"/>
        <v>51</v>
      </c>
      <c r="Z18" s="163">
        <f t="shared" si="9"/>
        <v>135</v>
      </c>
      <c r="AA18" s="164">
        <f t="shared" si="3"/>
        <v>1.6210485736314572E-2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875</v>
      </c>
      <c r="R19" s="163">
        <v>892</v>
      </c>
      <c r="S19" s="163">
        <v>382</v>
      </c>
      <c r="T19" s="163">
        <v>419</v>
      </c>
      <c r="U19" s="163">
        <v>446</v>
      </c>
      <c r="V19" s="163">
        <v>338</v>
      </c>
      <c r="W19" s="165">
        <f t="shared" si="11"/>
        <v>-0.24215246636771304</v>
      </c>
      <c r="X19" s="164">
        <f t="shared" si="7"/>
        <v>-0.62107623318385652</v>
      </c>
      <c r="Y19" s="162">
        <f t="shared" si="8"/>
        <v>-108</v>
      </c>
      <c r="Z19" s="163">
        <f t="shared" si="9"/>
        <v>-554</v>
      </c>
      <c r="AA19" s="164">
        <f t="shared" si="3"/>
        <v>6.5150346954510408E-3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3522</v>
      </c>
      <c r="R20" s="163">
        <v>1883</v>
      </c>
      <c r="S20" s="163">
        <v>666</v>
      </c>
      <c r="T20" s="163">
        <v>393</v>
      </c>
      <c r="U20" s="163">
        <v>580</v>
      </c>
      <c r="V20" s="163">
        <v>685</v>
      </c>
      <c r="W20" s="165">
        <f t="shared" si="11"/>
        <v>0.18103448275862077</v>
      </c>
      <c r="X20" s="164">
        <f t="shared" si="7"/>
        <v>-0.63621879978757301</v>
      </c>
      <c r="Y20" s="162">
        <f t="shared" si="8"/>
        <v>105</v>
      </c>
      <c r="Z20" s="163">
        <f t="shared" si="9"/>
        <v>-1198</v>
      </c>
      <c r="AA20" s="164">
        <f t="shared" si="3"/>
        <v>1.3203546646106399E-2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>
        <f t="shared" ref="Q21:V21" si="13">Q13-SUM(Q14:Q20)</f>
        <v>17437</v>
      </c>
      <c r="R21" s="169">
        <f t="shared" si="13"/>
        <v>18914</v>
      </c>
      <c r="S21" s="169">
        <f t="shared" si="13"/>
        <v>4290</v>
      </c>
      <c r="T21" s="169">
        <f t="shared" si="13"/>
        <v>13240</v>
      </c>
      <c r="U21" s="169">
        <f t="shared" si="13"/>
        <v>14280</v>
      </c>
      <c r="V21" s="169">
        <f t="shared" si="13"/>
        <v>15054</v>
      </c>
      <c r="W21" s="171">
        <f t="shared" si="11"/>
        <v>5.4201680672268937E-2</v>
      </c>
      <c r="X21" s="170">
        <f t="shared" si="7"/>
        <v>-0.20408163265306123</v>
      </c>
      <c r="Y21" s="168">
        <f>V21-U21</f>
        <v>774</v>
      </c>
      <c r="Z21" s="169">
        <f t="shared" si="9"/>
        <v>-3860</v>
      </c>
      <c r="AA21" s="170">
        <f t="shared" si="3"/>
        <v>0.29016962220508868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EB9E3-B9B0-4D28-B3CB-E705C2ADB05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9" t="s">
        <v>62</v>
      </c>
      <c r="D5" s="300"/>
      <c r="E5" s="300"/>
      <c r="F5" s="300"/>
      <c r="G5" s="300"/>
      <c r="H5" s="300"/>
      <c r="I5" s="300"/>
      <c r="J5" s="300"/>
      <c r="K5" s="300"/>
      <c r="L5" s="299" t="s">
        <v>61</v>
      </c>
      <c r="M5" s="300"/>
      <c r="N5" s="300"/>
      <c r="O5" s="300"/>
      <c r="P5" s="300"/>
      <c r="Q5" s="300"/>
      <c r="R5" s="300"/>
      <c r="S5" s="300"/>
      <c r="T5" s="300"/>
      <c r="U5" s="299" t="s">
        <v>137</v>
      </c>
      <c r="V5" s="300"/>
      <c r="W5" s="300"/>
      <c r="X5" s="300"/>
      <c r="Y5" s="300"/>
      <c r="Z5" s="300"/>
      <c r="AA5" s="300"/>
      <c r="AB5" s="300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4B9B-72B6-479A-942A-DB73AE4A4E7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9" t="s">
        <v>62</v>
      </c>
      <c r="D6" s="300"/>
      <c r="E6" s="300"/>
      <c r="F6" s="300"/>
      <c r="G6" s="300"/>
      <c r="H6" s="300"/>
      <c r="I6" s="300"/>
      <c r="J6" s="300"/>
      <c r="K6" s="299" t="s">
        <v>61</v>
      </c>
      <c r="L6" s="300"/>
      <c r="M6" s="300"/>
      <c r="N6" s="300"/>
      <c r="O6" s="300"/>
      <c r="P6" s="300"/>
      <c r="Q6" s="300"/>
      <c r="R6" s="300"/>
      <c r="S6" s="299" t="s">
        <v>137</v>
      </c>
      <c r="T6" s="300"/>
      <c r="U6" s="300"/>
      <c r="V6" s="300"/>
      <c r="W6" s="300"/>
      <c r="X6" s="300"/>
      <c r="Y6" s="300"/>
      <c r="Z6" s="300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9A759-A913-4526-A249-62981AE6E15F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68" t="s">
        <v>52</v>
      </c>
      <c r="C7" s="271" t="s">
        <v>8</v>
      </c>
      <c r="D7" s="15" t="s">
        <v>30</v>
      </c>
      <c r="E7" s="16">
        <v>20974</v>
      </c>
      <c r="F7" s="16">
        <v>19784</v>
      </c>
      <c r="G7" s="16">
        <v>23285</v>
      </c>
      <c r="H7" s="16">
        <v>24142</v>
      </c>
      <c r="I7" s="16">
        <v>23290</v>
      </c>
      <c r="J7" s="17">
        <f>I7/H7-1</f>
        <v>-3.5291193770193074E-2</v>
      </c>
      <c r="K7" s="16">
        <f>I7-H7</f>
        <v>-852</v>
      </c>
      <c r="L7" s="17">
        <f>I7/E7-1</f>
        <v>0.11042242776771238</v>
      </c>
      <c r="M7" s="16">
        <f>I7-E7</f>
        <v>2316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14900</v>
      </c>
      <c r="F8" s="20">
        <v>15695</v>
      </c>
      <c r="G8" s="20">
        <v>18747</v>
      </c>
      <c r="H8" s="20">
        <v>19529</v>
      </c>
      <c r="I8" s="20">
        <v>18483</v>
      </c>
      <c r="J8" s="21">
        <f t="shared" ref="J8:J20" si="0">I8/H8-1</f>
        <v>-5.356137026985508E-2</v>
      </c>
      <c r="K8" s="20">
        <f t="shared" ref="K8:K17" si="1">I8-H8</f>
        <v>-1046</v>
      </c>
      <c r="L8" s="21">
        <f t="shared" ref="L8:L20" si="2">I8/E8-1</f>
        <v>0.24046979865771823</v>
      </c>
      <c r="M8" s="20">
        <f t="shared" ref="M8:M17" si="3">I8-E8</f>
        <v>3583</v>
      </c>
      <c r="N8" s="22">
        <f>I8/$I$7</f>
        <v>0.79360240446543584</v>
      </c>
    </row>
    <row r="9" spans="2:14" x14ac:dyDescent="0.25">
      <c r="B9" s="269"/>
      <c r="C9" s="273"/>
      <c r="D9" s="23" t="s">
        <v>32</v>
      </c>
      <c r="E9" s="24">
        <v>6074</v>
      </c>
      <c r="F9" s="24">
        <v>4089</v>
      </c>
      <c r="G9" s="24">
        <v>4538</v>
      </c>
      <c r="H9" s="24">
        <v>4613</v>
      </c>
      <c r="I9" s="24">
        <v>4807</v>
      </c>
      <c r="J9" s="25">
        <f>IFERROR(I9/H9-1,"-")</f>
        <v>4.2055061781920644E-2</v>
      </c>
      <c r="K9" s="24">
        <f>IFERROR(I9-H9,"-")</f>
        <v>194</v>
      </c>
      <c r="L9" s="25">
        <f>IFERROR(I9/E9-1,"-")</f>
        <v>-0.2085940072439908</v>
      </c>
      <c r="M9" s="24">
        <f>IFERROR(I9-E9,"-")</f>
        <v>-1267</v>
      </c>
      <c r="N9" s="25">
        <f>IFERROR(I9/$I$7,"-")</f>
        <v>0.20639759553456419</v>
      </c>
    </row>
    <row r="10" spans="2:14" x14ac:dyDescent="0.25">
      <c r="B10" s="269"/>
      <c r="C10" s="274" t="s">
        <v>33</v>
      </c>
      <c r="D10" s="26" t="s">
        <v>30</v>
      </c>
      <c r="E10" s="27">
        <v>24722</v>
      </c>
      <c r="F10" s="27">
        <v>22793</v>
      </c>
      <c r="G10" s="27">
        <v>26785</v>
      </c>
      <c r="H10" s="27">
        <v>28220</v>
      </c>
      <c r="I10" s="27">
        <v>27164</v>
      </c>
      <c r="J10" s="28">
        <f t="shared" si="0"/>
        <v>-3.7420269312544274E-2</v>
      </c>
      <c r="K10" s="27">
        <f t="shared" si="1"/>
        <v>-1056</v>
      </c>
      <c r="L10" s="28">
        <f t="shared" si="2"/>
        <v>9.8778415985761647E-2</v>
      </c>
      <c r="M10" s="27">
        <f t="shared" si="3"/>
        <v>2442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17676</v>
      </c>
      <c r="F11" s="29">
        <v>18098</v>
      </c>
      <c r="G11" s="29">
        <v>21560</v>
      </c>
      <c r="H11" s="29">
        <v>22881</v>
      </c>
      <c r="I11" s="29">
        <v>21617</v>
      </c>
      <c r="J11" s="30">
        <f t="shared" si="0"/>
        <v>-5.5242340806782919E-2</v>
      </c>
      <c r="K11" s="29">
        <f t="shared" si="1"/>
        <v>-1264</v>
      </c>
      <c r="L11" s="30">
        <f t="shared" si="2"/>
        <v>0.22295768273365013</v>
      </c>
      <c r="M11" s="29">
        <f t="shared" si="3"/>
        <v>3941</v>
      </c>
      <c r="N11" s="31">
        <f>I11/$I$10</f>
        <v>0.79579590634663522</v>
      </c>
    </row>
    <row r="12" spans="2:14" x14ac:dyDescent="0.25">
      <c r="B12" s="269"/>
      <c r="C12" s="276"/>
      <c r="D12" s="32" t="s">
        <v>32</v>
      </c>
      <c r="E12" s="33">
        <v>7046</v>
      </c>
      <c r="F12" s="33">
        <v>4695</v>
      </c>
      <c r="G12" s="33">
        <v>5225</v>
      </c>
      <c r="H12" s="33">
        <v>5339</v>
      </c>
      <c r="I12" s="33">
        <v>5547</v>
      </c>
      <c r="J12" s="34">
        <f>IFERROR(I12/H12-1,"-")</f>
        <v>3.8958606480614444E-2</v>
      </c>
      <c r="K12" s="33">
        <f>IFERROR(I12-H12,"-")</f>
        <v>208</v>
      </c>
      <c r="L12" s="34">
        <f>IFERROR(I12/E12-1,"-")</f>
        <v>-0.21274481975588988</v>
      </c>
      <c r="M12" s="33">
        <f>IFERROR(I12-E12,"-")</f>
        <v>-1499</v>
      </c>
      <c r="N12" s="34">
        <f>IFERROR(I12/$I$10,"-")</f>
        <v>0.20420409365336475</v>
      </c>
    </row>
    <row r="13" spans="2:14" x14ac:dyDescent="0.25">
      <c r="B13" s="269"/>
      <c r="C13" s="271" t="s">
        <v>21</v>
      </c>
      <c r="D13" s="15" t="s">
        <v>30</v>
      </c>
      <c r="E13" s="16">
        <v>149462</v>
      </c>
      <c r="F13" s="16">
        <v>123213</v>
      </c>
      <c r="G13" s="16">
        <v>156141</v>
      </c>
      <c r="H13" s="16">
        <v>158524</v>
      </c>
      <c r="I13" s="16">
        <v>160539</v>
      </c>
      <c r="J13" s="17">
        <f t="shared" si="0"/>
        <v>1.271100905856537E-2</v>
      </c>
      <c r="K13" s="16">
        <f t="shared" si="1"/>
        <v>2015</v>
      </c>
      <c r="L13" s="17">
        <f t="shared" si="2"/>
        <v>7.4112483440607058E-2</v>
      </c>
      <c r="M13" s="16">
        <f t="shared" si="3"/>
        <v>11077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109384</v>
      </c>
      <c r="F14" s="20">
        <v>98119</v>
      </c>
      <c r="G14" s="20">
        <v>127755</v>
      </c>
      <c r="H14" s="20">
        <v>128235</v>
      </c>
      <c r="I14" s="20">
        <v>130081</v>
      </c>
      <c r="J14" s="21">
        <f t="shared" si="0"/>
        <v>1.4395445861114409E-2</v>
      </c>
      <c r="K14" s="20">
        <f t="shared" si="1"/>
        <v>1846</v>
      </c>
      <c r="L14" s="21">
        <f t="shared" si="2"/>
        <v>0.18921414466466757</v>
      </c>
      <c r="M14" s="20">
        <f t="shared" si="3"/>
        <v>20697</v>
      </c>
      <c r="N14" s="22">
        <f>I14/$I$13</f>
        <v>0.81027663060066402</v>
      </c>
    </row>
    <row r="15" spans="2:14" x14ac:dyDescent="0.25">
      <c r="B15" s="269"/>
      <c r="C15" s="273"/>
      <c r="D15" s="23" t="s">
        <v>32</v>
      </c>
      <c r="E15" s="24">
        <v>40078</v>
      </c>
      <c r="F15" s="24">
        <v>25094</v>
      </c>
      <c r="G15" s="24">
        <v>28386</v>
      </c>
      <c r="H15" s="24">
        <v>30289</v>
      </c>
      <c r="I15" s="24">
        <v>30458</v>
      </c>
      <c r="J15" s="25">
        <f>IFERROR(I15/H15-1,"-")</f>
        <v>5.5795833470897449E-3</v>
      </c>
      <c r="K15" s="24">
        <f>IFERROR(I15-H15,"-")</f>
        <v>169</v>
      </c>
      <c r="L15" s="25">
        <f>IFERROR(I15/E15-1,"-")</f>
        <v>-0.24003193772144316</v>
      </c>
      <c r="M15" s="24">
        <f>IFERROR(I15-E15,"-")</f>
        <v>-9620</v>
      </c>
      <c r="N15" s="25">
        <f>IFERROR(I15/$I$13,"-")</f>
        <v>0.18972336939933598</v>
      </c>
    </row>
    <row r="16" spans="2:14" x14ac:dyDescent="0.25">
      <c r="B16" s="269"/>
      <c r="C16" s="274" t="s">
        <v>22</v>
      </c>
      <c r="D16" s="26" t="s">
        <v>30</v>
      </c>
      <c r="E16" s="35">
        <v>7.1260608372270431</v>
      </c>
      <c r="F16" s="35">
        <v>6.2279114435907807</v>
      </c>
      <c r="G16" s="35">
        <v>6.7056474124973162</v>
      </c>
      <c r="H16" s="35">
        <v>6.5663159638803741</v>
      </c>
      <c r="I16" s="35">
        <v>6.8930442249892661</v>
      </c>
      <c r="J16" s="36">
        <f t="shared" si="0"/>
        <v>4.975823017139902E-2</v>
      </c>
      <c r="K16" s="37">
        <f t="shared" si="1"/>
        <v>0.32672826110889197</v>
      </c>
      <c r="L16" s="36">
        <f t="shared" si="2"/>
        <v>-3.2699217360099175E-2</v>
      </c>
      <c r="M16" s="37">
        <f t="shared" si="3"/>
        <v>-0.23301661223777703</v>
      </c>
      <c r="N16" s="38"/>
    </row>
    <row r="17" spans="2:14" x14ac:dyDescent="0.25">
      <c r="B17" s="269"/>
      <c r="C17" s="275"/>
      <c r="D17" s="4" t="s">
        <v>31</v>
      </c>
      <c r="E17" s="39">
        <f>E14/E8</f>
        <v>7.3412080536912754</v>
      </c>
      <c r="F17" s="39">
        <f t="shared" ref="F17:I17" si="4">F14/F8</f>
        <v>6.2516087926091108</v>
      </c>
      <c r="G17" s="39">
        <f t="shared" si="4"/>
        <v>6.8146903504560727</v>
      </c>
      <c r="H17" s="39">
        <f t="shared" si="4"/>
        <v>6.5663884479492038</v>
      </c>
      <c r="I17" s="39">
        <f t="shared" si="4"/>
        <v>7.0378726397229885</v>
      </c>
      <c r="J17" s="40">
        <f t="shared" si="0"/>
        <v>7.180266527196344E-2</v>
      </c>
      <c r="K17" s="41">
        <f t="shared" si="1"/>
        <v>0.47148419177378464</v>
      </c>
      <c r="L17" s="40">
        <f t="shared" si="2"/>
        <v>-4.1319550099900071E-2</v>
      </c>
      <c r="M17" s="41">
        <f t="shared" si="3"/>
        <v>-0.30333541396828689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6.5982877839973657</v>
      </c>
      <c r="F18" s="43">
        <f t="shared" ref="F18:I18" si="5">IFERROR(F15/F9,"-")</f>
        <v>6.1369528001956466</v>
      </c>
      <c r="G18" s="43">
        <f t="shared" si="5"/>
        <v>6.2551784927280742</v>
      </c>
      <c r="H18" s="43">
        <f t="shared" si="5"/>
        <v>6.5660091047040972</v>
      </c>
      <c r="I18" s="43">
        <f t="shared" si="5"/>
        <v>6.3361764094029542</v>
      </c>
      <c r="J18" s="34">
        <f>IFERROR(I18/H18-1,"-")</f>
        <v>-3.5003407950878973E-2</v>
      </c>
      <c r="K18" s="33">
        <f>IFERROR(I18-H18,"-")</f>
        <v>-0.22983269530114292</v>
      </c>
      <c r="L18" s="34">
        <f>IFERROR(I18/E18-1,"-")</f>
        <v>-3.9724150139389569E-2</v>
      </c>
      <c r="M18" s="33">
        <f>IFERROR(I18-E18,"-")</f>
        <v>-0.26211137459441147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0.69980000000000009</v>
      </c>
      <c r="F19" s="18">
        <v>0.61990000000000001</v>
      </c>
      <c r="G19" s="18">
        <v>0.78520000000000001</v>
      </c>
      <c r="H19" s="18">
        <v>0.79709999999999992</v>
      </c>
      <c r="I19" s="18">
        <v>0.79709999999999992</v>
      </c>
      <c r="J19" s="17">
        <f t="shared" si="0"/>
        <v>0</v>
      </c>
      <c r="K19" s="44">
        <f>(I19-H19)*100</f>
        <v>0</v>
      </c>
      <c r="L19" s="17">
        <f t="shared" si="2"/>
        <v>0.13903972563589573</v>
      </c>
      <c r="M19" s="44">
        <f>(I19-E19)*100</f>
        <v>9.7299999999999827</v>
      </c>
      <c r="N19" s="18"/>
    </row>
    <row r="20" spans="2:14" x14ac:dyDescent="0.25">
      <c r="B20" s="269"/>
      <c r="C20" s="278"/>
      <c r="D20" s="19" t="s">
        <v>31</v>
      </c>
      <c r="E20" s="22">
        <v>0.79469999999999996</v>
      </c>
      <c r="F20" s="22">
        <v>0.66610000000000003</v>
      </c>
      <c r="G20" s="22">
        <v>0.86670000000000003</v>
      </c>
      <c r="H20" s="22">
        <v>0.87</v>
      </c>
      <c r="I20" s="22">
        <v>0.88249999999999995</v>
      </c>
      <c r="J20" s="21">
        <f t="shared" si="0"/>
        <v>1.4367816091954033E-2</v>
      </c>
      <c r="K20" s="45">
        <f>(I20-H20)*100</f>
        <v>1.2499999999999956</v>
      </c>
      <c r="L20" s="21">
        <f t="shared" si="2"/>
        <v>0.1104819428715238</v>
      </c>
      <c r="M20" s="45">
        <f>(I20-E20)*100</f>
        <v>8.7799999999999994</v>
      </c>
      <c r="N20" s="22"/>
    </row>
    <row r="21" spans="2:14" x14ac:dyDescent="0.25">
      <c r="B21" s="269"/>
      <c r="C21" s="279"/>
      <c r="D21" s="23" t="s">
        <v>32</v>
      </c>
      <c r="E21" s="25">
        <v>0.52770000000000006</v>
      </c>
      <c r="F21" s="25">
        <v>0.48759999999999998</v>
      </c>
      <c r="G21" s="25">
        <v>0.55159999999999998</v>
      </c>
      <c r="H21" s="25">
        <v>0.58860000000000001</v>
      </c>
      <c r="I21" s="25">
        <v>0.56399999999999995</v>
      </c>
      <c r="J21" s="25">
        <f>IFERROR(I21/H21-1,"-")</f>
        <v>-4.1794087665647406E-2</v>
      </c>
      <c r="K21" s="24">
        <f>IFERROR(I21-H21,"-")</f>
        <v>-2.4600000000000066E-2</v>
      </c>
      <c r="L21" s="25">
        <f>IFERROR(I21/E21-1,"-")</f>
        <v>6.8789084707219894E-2</v>
      </c>
      <c r="M21" s="24">
        <f>IFERROR(I21-E21,"-")</f>
        <v>3.6299999999999888E-2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6890</v>
      </c>
      <c r="F22" s="27">
        <v>6412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6">
        <f>I22/E22-1</f>
        <v>-5.7039187227866495E-2</v>
      </c>
      <c r="M22" s="27">
        <f>I22-E22</f>
        <v>-393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4440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0">
        <f>I23/E23-1</f>
        <v>7.0945945945946054E-2</v>
      </c>
      <c r="M23" s="29">
        <f>I23-E23</f>
        <v>315</v>
      </c>
      <c r="N23" s="42">
        <f>I23/$I$22</f>
        <v>0.73187625057718952</v>
      </c>
    </row>
    <row r="24" spans="2:14" x14ac:dyDescent="0.25">
      <c r="B24" s="270"/>
      <c r="C24" s="282"/>
      <c r="D24" s="32" t="s">
        <v>32</v>
      </c>
      <c r="E24" s="33">
        <v>2450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IFERROR(I24/E24-1,"-")</f>
        <v>-0.28897959183673472</v>
      </c>
      <c r="M24" s="33">
        <f>IFERROR(I24-E24,"-")</f>
        <v>-708</v>
      </c>
      <c r="N24" s="34">
        <f>IFERROR(I24/$I$22,"-")</f>
        <v>0.26812374942281053</v>
      </c>
    </row>
    <row r="25" spans="2:14" ht="7.5" customHeight="1" x14ac:dyDescent="0.25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47"/>
    </row>
    <row r="26" spans="2:14" ht="24.75" customHeight="1" x14ac:dyDescent="0.25">
      <c r="B26" s="265" t="s">
        <v>36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9" spans="2:14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68" t="s">
        <v>52</v>
      </c>
      <c r="C32" s="271" t="s">
        <v>8</v>
      </c>
      <c r="D32" s="15" t="s">
        <v>30</v>
      </c>
      <c r="E32" s="49">
        <v>250224</v>
      </c>
      <c r="F32" s="49">
        <v>140346</v>
      </c>
      <c r="G32" s="49">
        <v>257117</v>
      </c>
      <c r="H32" s="49">
        <v>278594</v>
      </c>
      <c r="I32" s="49">
        <v>287810</v>
      </c>
      <c r="J32" s="17">
        <f>I32/H32-1</f>
        <v>3.3080396562739978E-2</v>
      </c>
      <c r="K32" s="16">
        <f>I32-H32</f>
        <v>9216</v>
      </c>
      <c r="L32" s="17">
        <f>I32/E32-1</f>
        <v>0.15020941236651963</v>
      </c>
      <c r="M32" s="16">
        <f>I32-E32</f>
        <v>37586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179597</v>
      </c>
      <c r="F33" s="50">
        <v>116590</v>
      </c>
      <c r="G33" s="50">
        <v>211298</v>
      </c>
      <c r="H33" s="50">
        <v>229046</v>
      </c>
      <c r="I33" s="50">
        <v>235930</v>
      </c>
      <c r="J33" s="21">
        <f t="shared" ref="J33:J45" si="6">I33/H33-1</f>
        <v>3.0055098102564459E-2</v>
      </c>
      <c r="K33" s="20">
        <f t="shared" ref="K33:K42" si="7">I33-H33</f>
        <v>6884</v>
      </c>
      <c r="L33" s="21">
        <f t="shared" ref="L33:L45" si="8">I33/E33-1</f>
        <v>0.31366336854179089</v>
      </c>
      <c r="M33" s="20">
        <f t="shared" ref="M33:M42" si="9">I33-E33</f>
        <v>56333</v>
      </c>
      <c r="N33" s="22">
        <f>I33/$I$32</f>
        <v>0.81974219102880375</v>
      </c>
    </row>
    <row r="34" spans="1:14" x14ac:dyDescent="0.25">
      <c r="B34" s="269"/>
      <c r="C34" s="273"/>
      <c r="D34" s="23" t="s">
        <v>32</v>
      </c>
      <c r="E34" s="24">
        <v>70627</v>
      </c>
      <c r="F34" s="24">
        <v>23756</v>
      </c>
      <c r="G34" s="24">
        <v>45819</v>
      </c>
      <c r="H34" s="24">
        <v>49548</v>
      </c>
      <c r="I34" s="24">
        <v>51880</v>
      </c>
      <c r="J34" s="25">
        <f>IFERROR(I34/H34-1,"-")</f>
        <v>4.7065471865665565E-2</v>
      </c>
      <c r="K34" s="24">
        <f>IFERROR(I34-H34,"-")</f>
        <v>2332</v>
      </c>
      <c r="L34" s="25">
        <f>IFERROR(I34/E34-1,"-")</f>
        <v>-0.26543673099522846</v>
      </c>
      <c r="M34" s="24">
        <f>IFERROR(I34-E34,"-")</f>
        <v>-18747</v>
      </c>
      <c r="N34" s="25">
        <f>IFERROR(I34/I32,"-")</f>
        <v>0.18025780897119628</v>
      </c>
    </row>
    <row r="35" spans="1:14" x14ac:dyDescent="0.25">
      <c r="B35" s="269"/>
      <c r="C35" s="274" t="s">
        <v>33</v>
      </c>
      <c r="D35" s="26" t="s">
        <v>30</v>
      </c>
      <c r="E35" s="51">
        <v>299724</v>
      </c>
      <c r="F35" s="51">
        <v>158340</v>
      </c>
      <c r="G35" s="51">
        <v>304439</v>
      </c>
      <c r="H35" s="51">
        <v>331591</v>
      </c>
      <c r="I35" s="51">
        <v>341990</v>
      </c>
      <c r="J35" s="28">
        <f t="shared" si="6"/>
        <v>3.136092354738218E-2</v>
      </c>
      <c r="K35" s="27">
        <f t="shared" si="7"/>
        <v>10399</v>
      </c>
      <c r="L35" s="28">
        <f t="shared" si="8"/>
        <v>0.14101640175628249</v>
      </c>
      <c r="M35" s="27">
        <f t="shared" si="9"/>
        <v>42266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216237</v>
      </c>
      <c r="F36" s="52">
        <v>131017</v>
      </c>
      <c r="G36" s="52">
        <v>251294</v>
      </c>
      <c r="H36" s="52">
        <v>273337</v>
      </c>
      <c r="I36" s="52">
        <v>282116</v>
      </c>
      <c r="J36" s="30">
        <f t="shared" si="6"/>
        <v>3.211786183356069E-2</v>
      </c>
      <c r="K36" s="29">
        <f t="shared" si="7"/>
        <v>8779</v>
      </c>
      <c r="L36" s="30">
        <f t="shared" si="8"/>
        <v>0.30466108945277637</v>
      </c>
      <c r="M36" s="29">
        <f t="shared" si="9"/>
        <v>65879</v>
      </c>
      <c r="N36" s="31">
        <f>I36/$I$35</f>
        <v>0.8249247054007427</v>
      </c>
    </row>
    <row r="37" spans="1:14" x14ac:dyDescent="0.25">
      <c r="B37" s="269"/>
      <c r="C37" s="276"/>
      <c r="D37" s="32" t="s">
        <v>32</v>
      </c>
      <c r="E37" s="33">
        <v>83487</v>
      </c>
      <c r="F37" s="33">
        <v>27323</v>
      </c>
      <c r="G37" s="33">
        <v>53145</v>
      </c>
      <c r="H37" s="33">
        <v>58254</v>
      </c>
      <c r="I37" s="33">
        <v>59874</v>
      </c>
      <c r="J37" s="34">
        <f>IFERROR(I37/H37-1,"-")</f>
        <v>2.7809249150273052E-2</v>
      </c>
      <c r="K37" s="33">
        <f>IFERROR(I37-H37,"-")</f>
        <v>1620</v>
      </c>
      <c r="L37" s="34">
        <f>IFERROR(I37/E37-1,"-")</f>
        <v>-0.28283445326817347</v>
      </c>
      <c r="M37" s="33">
        <f>IFERROR(I37-E37,"-")</f>
        <v>-23613</v>
      </c>
      <c r="N37" s="34">
        <f>IFERROR(I37/I35,"-")</f>
        <v>0.17507529459925728</v>
      </c>
    </row>
    <row r="38" spans="1:14" x14ac:dyDescent="0.25">
      <c r="B38" s="269"/>
      <c r="C38" s="271" t="s">
        <v>21</v>
      </c>
      <c r="D38" s="15" t="s">
        <v>30</v>
      </c>
      <c r="E38" s="49">
        <v>1856756</v>
      </c>
      <c r="F38" s="49">
        <v>774989</v>
      </c>
      <c r="G38" s="49">
        <v>1753117</v>
      </c>
      <c r="H38" s="49">
        <v>1886738</v>
      </c>
      <c r="I38" s="49">
        <v>1988780</v>
      </c>
      <c r="J38" s="17">
        <f t="shared" si="6"/>
        <v>5.4083820859069931E-2</v>
      </c>
      <c r="K38" s="16">
        <f t="shared" si="7"/>
        <v>102042</v>
      </c>
      <c r="L38" s="17">
        <f t="shared" si="8"/>
        <v>7.110465780102504E-2</v>
      </c>
      <c r="M38" s="16">
        <f t="shared" si="9"/>
        <v>132024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1378188</v>
      </c>
      <c r="F39" s="50">
        <v>638416</v>
      </c>
      <c r="G39" s="50">
        <v>1472596</v>
      </c>
      <c r="H39" s="50">
        <v>1569863</v>
      </c>
      <c r="I39" s="50">
        <v>1666380</v>
      </c>
      <c r="J39" s="21">
        <f t="shared" si="6"/>
        <v>6.1481161094949055E-2</v>
      </c>
      <c r="K39" s="20">
        <f t="shared" si="7"/>
        <v>96517</v>
      </c>
      <c r="L39" s="21">
        <f t="shared" si="8"/>
        <v>0.20910935227995009</v>
      </c>
      <c r="M39" s="20">
        <f t="shared" si="9"/>
        <v>288192</v>
      </c>
      <c r="N39" s="22">
        <f>I39/$I$38</f>
        <v>0.83789056607568457</v>
      </c>
    </row>
    <row r="40" spans="1:14" x14ac:dyDescent="0.25">
      <c r="B40" s="269"/>
      <c r="C40" s="273"/>
      <c r="D40" s="23" t="s">
        <v>32</v>
      </c>
      <c r="E40" s="24">
        <v>478568</v>
      </c>
      <c r="F40" s="24">
        <v>136573</v>
      </c>
      <c r="G40" s="24">
        <v>280521</v>
      </c>
      <c r="H40" s="24">
        <v>316875</v>
      </c>
      <c r="I40" s="24">
        <v>322400</v>
      </c>
      <c r="J40" s="25">
        <f>IFERROR(I40/H40-1,"-")</f>
        <v>1.7435897435897463E-2</v>
      </c>
      <c r="K40" s="24">
        <f>IFERROR(I40-H40,"-")</f>
        <v>5525</v>
      </c>
      <c r="L40" s="25">
        <f>IFERROR(I40/E40-1,"-")</f>
        <v>-0.32632353187007912</v>
      </c>
      <c r="M40" s="24">
        <f>IFERROR(I40-E40,"-")</f>
        <v>-156168</v>
      </c>
      <c r="N40" s="25">
        <f>IFERROR(I40/I38,"-")</f>
        <v>0.1621094339243154</v>
      </c>
    </row>
    <row r="41" spans="1:14" x14ac:dyDescent="0.25">
      <c r="B41" s="269"/>
      <c r="C41" s="274" t="s">
        <v>22</v>
      </c>
      <c r="D41" s="26" t="s">
        <v>30</v>
      </c>
      <c r="E41" s="53">
        <v>7.4203753436920517</v>
      </c>
      <c r="F41" s="53">
        <v>5.5219885141008653</v>
      </c>
      <c r="G41" s="53">
        <v>6.81836284648623</v>
      </c>
      <c r="H41" s="53">
        <v>6.7723569064660403</v>
      </c>
      <c r="I41" s="53">
        <v>6.910044821236232</v>
      </c>
      <c r="J41" s="36">
        <f t="shared" si="6"/>
        <v>2.0330871020505681E-2</v>
      </c>
      <c r="K41" s="37">
        <f t="shared" si="7"/>
        <v>0.13768791477019171</v>
      </c>
      <c r="L41" s="36">
        <f t="shared" si="8"/>
        <v>-6.8774219472555909E-2</v>
      </c>
      <c r="M41" s="37">
        <f t="shared" si="9"/>
        <v>-0.51033052245581967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7.6737807424400186</v>
      </c>
      <c r="F42" s="54">
        <f t="shared" si="10"/>
        <v>5.4757354833176084</v>
      </c>
      <c r="G42" s="54">
        <f t="shared" si="10"/>
        <v>6.9692850855190303</v>
      </c>
      <c r="H42" s="54">
        <f t="shared" si="10"/>
        <v>6.8539201732403097</v>
      </c>
      <c r="I42" s="54">
        <f t="shared" si="10"/>
        <v>7.063027169075573</v>
      </c>
      <c r="J42" s="40">
        <f t="shared" si="6"/>
        <v>3.0509108736293422E-2</v>
      </c>
      <c r="K42" s="41">
        <f t="shared" si="7"/>
        <v>0.20910699583526338</v>
      </c>
      <c r="L42" s="40">
        <f t="shared" si="8"/>
        <v>-7.9589656502258244E-2</v>
      </c>
      <c r="M42" s="41">
        <f t="shared" si="9"/>
        <v>-0.61075357336444558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6.775992184292126</v>
      </c>
      <c r="F43" s="43">
        <f t="shared" ref="F43:I43" si="11">IFERROR(F40/F34,"-")</f>
        <v>5.7489897289105913</v>
      </c>
      <c r="G43" s="43">
        <f t="shared" si="11"/>
        <v>6.1223728147711647</v>
      </c>
      <c r="H43" s="43">
        <f t="shared" si="11"/>
        <v>6.3953136352627755</v>
      </c>
      <c r="I43" s="43">
        <f t="shared" si="11"/>
        <v>6.214340786430224</v>
      </c>
      <c r="J43" s="34">
        <f>IFERROR(I43/H43-1,"-")</f>
        <v>-2.8297728485854878E-2</v>
      </c>
      <c r="K43" s="33">
        <f>IFERROR(I43-H43,"-")</f>
        <v>-0.18097284883255149</v>
      </c>
      <c r="L43" s="34">
        <f>IFERROR(I43/E43-1,"-")</f>
        <v>-8.2888436495529461E-2</v>
      </c>
      <c r="M43" s="33">
        <f>IFERROR(I43-E43,"-")</f>
        <v>-0.56165139786190199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0.73831679821858165</v>
      </c>
      <c r="F44" s="57">
        <v>0.48201408869433904</v>
      </c>
      <c r="G44" s="57">
        <v>0.74892677369097149</v>
      </c>
      <c r="H44" s="57">
        <v>0.81331329152256404</v>
      </c>
      <c r="I44" s="57">
        <v>0.84524916570756325</v>
      </c>
      <c r="J44" s="57">
        <f t="shared" si="6"/>
        <v>3.9266386665357089E-2</v>
      </c>
      <c r="K44" s="44">
        <f>(I44-H44)*100</f>
        <v>3.1935874184999213</v>
      </c>
      <c r="L44" s="17">
        <f t="shared" si="8"/>
        <v>0.14483263518721112</v>
      </c>
      <c r="M44" s="44">
        <f>(I44-E44)*100</f>
        <v>10.69323674889816</v>
      </c>
      <c r="N44" s="18"/>
    </row>
    <row r="45" spans="1:14" x14ac:dyDescent="0.25">
      <c r="B45" s="269"/>
      <c r="C45" s="278"/>
      <c r="D45" s="19" t="s">
        <v>31</v>
      </c>
      <c r="E45" s="58">
        <v>0.85041836356904854</v>
      </c>
      <c r="F45" s="58">
        <v>0.61734478770601819</v>
      </c>
      <c r="G45" s="58">
        <v>0.84878834356712252</v>
      </c>
      <c r="H45" s="58">
        <v>0.9159504223366709</v>
      </c>
      <c r="I45" s="58">
        <v>0.95750805881643142</v>
      </c>
      <c r="J45" s="58">
        <f t="shared" si="6"/>
        <v>4.5371054443911207E-2</v>
      </c>
      <c r="K45" s="45">
        <f>(I45-H45)*100</f>
        <v>4.1557636479760518</v>
      </c>
      <c r="L45" s="21">
        <f t="shared" si="8"/>
        <v>0.12592589698786272</v>
      </c>
      <c r="M45" s="45">
        <f>(I45-E45)*100</f>
        <v>10.708969524738288</v>
      </c>
      <c r="N45" s="22"/>
    </row>
    <row r="46" spans="1:14" x14ac:dyDescent="0.25">
      <c r="B46" s="269"/>
      <c r="C46" s="279"/>
      <c r="D46" s="23" t="s">
        <v>32</v>
      </c>
      <c r="E46" s="59">
        <v>0.53516130835896003</v>
      </c>
      <c r="F46" s="59">
        <v>0.2380639448335489</v>
      </c>
      <c r="G46" s="59">
        <v>0.46298234032018487</v>
      </c>
      <c r="H46" s="59">
        <v>0.52298234032018487</v>
      </c>
      <c r="I46" s="59">
        <v>0.52631407106545947</v>
      </c>
      <c r="J46" s="25">
        <f>IFERROR(I46/H46-1,"-")</f>
        <v>6.3706371867831013E-3</v>
      </c>
      <c r="K46" s="24">
        <f>IFERROR(I46-H46,"-")</f>
        <v>3.331730745274597E-3</v>
      </c>
      <c r="L46" s="25">
        <f>IFERROR(I46/E46-1,"-")</f>
        <v>-1.6531907586200711E-2</v>
      </c>
      <c r="M46" s="24">
        <f>IFERROR(I46-E46,"-")</f>
        <v>-8.847237293500565E-3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6890</v>
      </c>
      <c r="F47" s="51">
        <v>4392.5</v>
      </c>
      <c r="G47" s="51">
        <v>6413.25</v>
      </c>
      <c r="H47" s="51">
        <v>6355.5</v>
      </c>
      <c r="I47" s="51">
        <v>6428.666666666667</v>
      </c>
      <c r="J47" s="36">
        <f>I47/H47-1</f>
        <v>1.1512338394566335E-2</v>
      </c>
      <c r="K47" s="27">
        <f>I47-H47</f>
        <v>73.16666666666697</v>
      </c>
      <c r="L47" s="36">
        <f>I47/E47-1</f>
        <v>-6.6956942428640476E-2</v>
      </c>
      <c r="M47" s="27">
        <f>I47-E47</f>
        <v>-461.33333333333303</v>
      </c>
      <c r="N47" s="38">
        <f>I47/$I$22</f>
        <v>0.98948232517572221</v>
      </c>
    </row>
    <row r="48" spans="1:14" x14ac:dyDescent="0.25">
      <c r="B48" s="269"/>
      <c r="C48" s="275"/>
      <c r="D48" s="4" t="s">
        <v>31</v>
      </c>
      <c r="E48" s="52">
        <v>4440</v>
      </c>
      <c r="F48" s="52">
        <v>2821.5</v>
      </c>
      <c r="G48" s="52">
        <v>4753.25</v>
      </c>
      <c r="H48" s="52">
        <v>4695.5</v>
      </c>
      <c r="I48" s="52">
        <v>4755</v>
      </c>
      <c r="J48" s="40">
        <f>I48/H48-1</f>
        <v>1.2671706953466089E-2</v>
      </c>
      <c r="K48" s="29">
        <f>I48-H48</f>
        <v>59.5</v>
      </c>
      <c r="L48" s="40">
        <f>I48/E48-1</f>
        <v>7.0945945945946054E-2</v>
      </c>
      <c r="M48" s="29">
        <f>I48-E48</f>
        <v>315</v>
      </c>
      <c r="N48" s="42">
        <f>I48/$I$22</f>
        <v>0.73187625057718952</v>
      </c>
    </row>
    <row r="49" spans="2:14" x14ac:dyDescent="0.25">
      <c r="B49" s="270"/>
      <c r="C49" s="276"/>
      <c r="D49" s="32" t="s">
        <v>32</v>
      </c>
      <c r="E49" s="33">
        <v>2450</v>
      </c>
      <c r="F49" s="33">
        <v>1571</v>
      </c>
      <c r="G49" s="33">
        <v>1660</v>
      </c>
      <c r="H49" s="33">
        <v>1660</v>
      </c>
      <c r="I49" s="33">
        <v>1673.6666666666667</v>
      </c>
      <c r="J49" s="34">
        <f>IFERROR(I49/H49-1,"-")</f>
        <v>8.2329317269076441E-3</v>
      </c>
      <c r="K49" s="33">
        <f>IFERROR(I49-H49,"-")</f>
        <v>13.666666666666742</v>
      </c>
      <c r="L49" s="34">
        <f>IFERROR(I49/E49-1,"-")</f>
        <v>-0.31687074829931972</v>
      </c>
      <c r="M49" s="33">
        <f>IFERROR(I49-E49,"-")</f>
        <v>-776.33333333333326</v>
      </c>
      <c r="N49" s="34">
        <f>IFERROR(I49/I47,"-")</f>
        <v>0.26034429119568597</v>
      </c>
    </row>
    <row r="50" spans="2:14" ht="6" customHeight="1" x14ac:dyDescent="0.25"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47"/>
    </row>
    <row r="51" spans="2:14" ht="28.5" customHeight="1" x14ac:dyDescent="0.25">
      <c r="B51" s="265" t="s">
        <v>38</v>
      </c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</row>
    <row r="52" spans="2:14" x14ac:dyDescent="0.25">
      <c r="B52" s="60"/>
    </row>
    <row r="54" spans="2:14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68" t="s">
        <v>52</v>
      </c>
      <c r="C57" s="271" t="s">
        <v>8</v>
      </c>
      <c r="D57" s="15" t="s">
        <v>30</v>
      </c>
      <c r="E57" s="49">
        <v>96681</v>
      </c>
      <c r="F57" s="49">
        <v>140346</v>
      </c>
      <c r="G57" s="49">
        <v>257117</v>
      </c>
      <c r="H57" s="49">
        <v>278594</v>
      </c>
      <c r="I57" s="49">
        <v>287810</v>
      </c>
      <c r="J57" s="17">
        <f t="shared" ref="J57:J73" si="12">I57/H57-1</f>
        <v>3.3080396562739978E-2</v>
      </c>
      <c r="K57" s="16">
        <f t="shared" ref="K57:K73" si="13">I57-H57</f>
        <v>9216</v>
      </c>
      <c r="L57" s="17">
        <f t="shared" ref="L57:L73" si="14">I57/E57-1</f>
        <v>1.9769034246646187</v>
      </c>
      <c r="M57" s="16">
        <f t="shared" ref="M57:M73" si="15">I57-E57</f>
        <v>191129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77095</v>
      </c>
      <c r="F58" s="50">
        <v>116590</v>
      </c>
      <c r="G58" s="50">
        <v>211298</v>
      </c>
      <c r="H58" s="50">
        <v>229046</v>
      </c>
      <c r="I58" s="50">
        <v>235930</v>
      </c>
      <c r="J58" s="21">
        <f t="shared" si="12"/>
        <v>3.0055098102564459E-2</v>
      </c>
      <c r="K58" s="20">
        <f t="shared" si="13"/>
        <v>6884</v>
      </c>
      <c r="L58" s="21">
        <f t="shared" si="14"/>
        <v>2.0602503404890071</v>
      </c>
      <c r="M58" s="20">
        <f t="shared" si="15"/>
        <v>158835</v>
      </c>
      <c r="N58" s="21">
        <f t="shared" ref="N58" si="16">I58/$I$57</f>
        <v>0.81974219102880375</v>
      </c>
    </row>
    <row r="59" spans="2:14" x14ac:dyDescent="0.25">
      <c r="B59" s="269"/>
      <c r="C59" s="273"/>
      <c r="D59" s="23" t="s">
        <v>32</v>
      </c>
      <c r="E59" s="24">
        <v>19586</v>
      </c>
      <c r="F59" s="24">
        <v>23756</v>
      </c>
      <c r="G59" s="24">
        <v>45819</v>
      </c>
      <c r="H59" s="24">
        <v>49548</v>
      </c>
      <c r="I59" s="24">
        <v>51880</v>
      </c>
      <c r="J59" s="25">
        <f>IFERROR(I59/H59-1,"-")</f>
        <v>4.7065471865665565E-2</v>
      </c>
      <c r="K59" s="24">
        <f>IFERROR(I59-H59,"-")</f>
        <v>2332</v>
      </c>
      <c r="L59" s="25">
        <f>IFERROR(I59/E59-1,"-")</f>
        <v>1.6488307975084244</v>
      </c>
      <c r="M59" s="24">
        <f>IFERROR(I59-E59,"-")</f>
        <v>32294</v>
      </c>
      <c r="N59" s="25">
        <f>IFERROR(I59/I57,"-")</f>
        <v>0.18025780897119628</v>
      </c>
    </row>
    <row r="60" spans="2:14" x14ac:dyDescent="0.25">
      <c r="B60" s="269"/>
      <c r="C60" s="274" t="s">
        <v>33</v>
      </c>
      <c r="D60" s="26" t="s">
        <v>30</v>
      </c>
      <c r="E60" s="51">
        <v>96681</v>
      </c>
      <c r="F60" s="51">
        <v>140346</v>
      </c>
      <c r="G60" s="51">
        <v>257117</v>
      </c>
      <c r="H60" s="51">
        <v>278594</v>
      </c>
      <c r="I60" s="51">
        <v>287810</v>
      </c>
      <c r="J60" s="36">
        <f t="shared" si="12"/>
        <v>3.3080396562739978E-2</v>
      </c>
      <c r="K60" s="51">
        <f t="shared" si="13"/>
        <v>9216</v>
      </c>
      <c r="L60" s="36">
        <f t="shared" si="14"/>
        <v>1.9769034246646187</v>
      </c>
      <c r="M60" s="51">
        <f t="shared" si="15"/>
        <v>191129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77095</v>
      </c>
      <c r="F61" s="52">
        <v>116590</v>
      </c>
      <c r="G61" s="52">
        <v>211298</v>
      </c>
      <c r="H61" s="52">
        <v>229046</v>
      </c>
      <c r="I61" s="52">
        <v>235930</v>
      </c>
      <c r="J61" s="40">
        <f t="shared" si="12"/>
        <v>3.0055098102564459E-2</v>
      </c>
      <c r="K61" s="52">
        <f t="shared" si="13"/>
        <v>6884</v>
      </c>
      <c r="L61" s="40">
        <f t="shared" si="14"/>
        <v>2.0602503404890071</v>
      </c>
      <c r="M61" s="52">
        <f t="shared" si="15"/>
        <v>158835</v>
      </c>
      <c r="N61" s="40">
        <f t="shared" ref="N61" si="17">I61/$I$60</f>
        <v>0.81974219102880375</v>
      </c>
    </row>
    <row r="62" spans="2:14" x14ac:dyDescent="0.25">
      <c r="B62" s="269"/>
      <c r="C62" s="276"/>
      <c r="D62" s="32" t="s">
        <v>32</v>
      </c>
      <c r="E62" s="33">
        <v>19586</v>
      </c>
      <c r="F62" s="33">
        <v>23756</v>
      </c>
      <c r="G62" s="33">
        <v>45819</v>
      </c>
      <c r="H62" s="33">
        <v>49548</v>
      </c>
      <c r="I62" s="33">
        <v>51880</v>
      </c>
      <c r="J62" s="34">
        <f>IFERROR(I62/H62-1,"-")</f>
        <v>4.7065471865665565E-2</v>
      </c>
      <c r="K62" s="33">
        <f>IFERROR(I62-H62,"-")</f>
        <v>2332</v>
      </c>
      <c r="L62" s="34">
        <f>IFERROR(I62/E62-1,"-")</f>
        <v>1.6488307975084244</v>
      </c>
      <c r="M62" s="33">
        <f>IFERROR(I62-E62,"-")</f>
        <v>32294</v>
      </c>
      <c r="N62" s="61">
        <f>IFERROR(I62/I60,"-")</f>
        <v>0.18025780897119628</v>
      </c>
    </row>
    <row r="63" spans="2:14" x14ac:dyDescent="0.25">
      <c r="B63" s="269"/>
      <c r="C63" s="271" t="s">
        <v>21</v>
      </c>
      <c r="D63" s="15" t="s">
        <v>30</v>
      </c>
      <c r="E63" s="49">
        <v>610766</v>
      </c>
      <c r="F63" s="49">
        <v>774989</v>
      </c>
      <c r="G63" s="49">
        <v>1753117</v>
      </c>
      <c r="H63" s="49">
        <v>1886738</v>
      </c>
      <c r="I63" s="49">
        <v>1988780</v>
      </c>
      <c r="J63" s="17">
        <f t="shared" si="12"/>
        <v>5.4083820859069931E-2</v>
      </c>
      <c r="K63" s="16">
        <f t="shared" si="13"/>
        <v>102042</v>
      </c>
      <c r="L63" s="17">
        <f t="shared" si="14"/>
        <v>2.256206141140797</v>
      </c>
      <c r="M63" s="16">
        <f t="shared" si="15"/>
        <v>1378014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473644</v>
      </c>
      <c r="F64" s="50">
        <v>638416</v>
      </c>
      <c r="G64" s="50">
        <v>1472596</v>
      </c>
      <c r="H64" s="50">
        <v>1569863</v>
      </c>
      <c r="I64" s="50">
        <v>1666380</v>
      </c>
      <c r="J64" s="21">
        <f t="shared" si="12"/>
        <v>6.1481161094949055E-2</v>
      </c>
      <c r="K64" s="20">
        <f t="shared" si="13"/>
        <v>96517</v>
      </c>
      <c r="L64" s="21">
        <f t="shared" si="14"/>
        <v>2.5182119904400775</v>
      </c>
      <c r="M64" s="20">
        <f t="shared" si="15"/>
        <v>1192736</v>
      </c>
      <c r="N64" s="21">
        <f t="shared" ref="N64" si="18">I64/$I$63</f>
        <v>0.83789056607568457</v>
      </c>
    </row>
    <row r="65" spans="2:14" x14ac:dyDescent="0.25">
      <c r="B65" s="269"/>
      <c r="C65" s="273"/>
      <c r="D65" s="23" t="s">
        <v>32</v>
      </c>
      <c r="E65" s="24">
        <v>137122</v>
      </c>
      <c r="F65" s="24">
        <v>136573</v>
      </c>
      <c r="G65" s="24">
        <v>280521</v>
      </c>
      <c r="H65" s="24">
        <v>316875</v>
      </c>
      <c r="I65" s="24">
        <v>322400</v>
      </c>
      <c r="J65" s="25">
        <f>IFERROR(I65/H65-1,"-")</f>
        <v>1.7435897435897463E-2</v>
      </c>
      <c r="K65" s="24">
        <f>IFERROR(I65-H65,"-")</f>
        <v>5525</v>
      </c>
      <c r="L65" s="25">
        <f>IFERROR(I65/E65-1,"-")</f>
        <v>1.3511909102842723</v>
      </c>
      <c r="M65" s="24">
        <f>IFERROR(I65-E65,"-")</f>
        <v>185278</v>
      </c>
      <c r="N65" s="25">
        <f>IFERROR(I65/I63,"-")</f>
        <v>0.1621094339243154</v>
      </c>
    </row>
    <row r="66" spans="2:14" x14ac:dyDescent="0.25">
      <c r="B66" s="269"/>
      <c r="C66" s="274" t="s">
        <v>22</v>
      </c>
      <c r="D66" s="26" t="s">
        <v>30</v>
      </c>
      <c r="E66" s="53">
        <v>6.3173322576307651</v>
      </c>
      <c r="F66" s="53">
        <v>5.5219885141008653</v>
      </c>
      <c r="G66" s="53">
        <v>6.81836284648623</v>
      </c>
      <c r="H66" s="53">
        <v>6.7723569064660403</v>
      </c>
      <c r="I66" s="53">
        <v>6.910044821236232</v>
      </c>
      <c r="J66" s="36">
        <f t="shared" si="12"/>
        <v>2.0330871020505681E-2</v>
      </c>
      <c r="K66" s="37">
        <f t="shared" si="13"/>
        <v>0.13768791477019171</v>
      </c>
      <c r="L66" s="36">
        <f t="shared" si="14"/>
        <v>9.3823237315011188E-2</v>
      </c>
      <c r="M66" s="37">
        <f t="shared" si="15"/>
        <v>0.59271256360546687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6.1436409624489263</v>
      </c>
      <c r="F67" s="54">
        <f t="shared" si="19"/>
        <v>5.4757354833176084</v>
      </c>
      <c r="G67" s="54">
        <f t="shared" si="19"/>
        <v>6.9692850855190303</v>
      </c>
      <c r="H67" s="54">
        <f t="shared" si="19"/>
        <v>6.8539201732403097</v>
      </c>
      <c r="I67" s="54">
        <f t="shared" si="19"/>
        <v>7.063027169075573</v>
      </c>
      <c r="J67" s="40">
        <f t="shared" si="12"/>
        <v>3.0509108736293422E-2</v>
      </c>
      <c r="K67" s="41">
        <f t="shared" si="13"/>
        <v>0.20910699583526338</v>
      </c>
      <c r="L67" s="40">
        <f t="shared" si="14"/>
        <v>0.14964842708844905</v>
      </c>
      <c r="M67" s="41">
        <f t="shared" si="15"/>
        <v>0.91938620662664672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7.0010211375472275</v>
      </c>
      <c r="F68" s="43">
        <f t="shared" ref="F68:I68" si="20">IFERROR(F65/F59,"-")</f>
        <v>5.7489897289105913</v>
      </c>
      <c r="G68" s="43">
        <f t="shared" si="20"/>
        <v>6.1223728147711647</v>
      </c>
      <c r="H68" s="43">
        <f t="shared" si="20"/>
        <v>6.3953136352627755</v>
      </c>
      <c r="I68" s="43">
        <f t="shared" si="20"/>
        <v>6.214340786430224</v>
      </c>
      <c r="J68" s="34">
        <f>IFERROR(I68/H68-1,"-")</f>
        <v>-2.8297728485854878E-2</v>
      </c>
      <c r="K68" s="33">
        <f>IFERROR(I68-H68,"-")</f>
        <v>-0.18097284883255149</v>
      </c>
      <c r="L68" s="34">
        <f>IFERROR(I68/E68-1,"-")</f>
        <v>-0.11236651563554811</v>
      </c>
      <c r="M68" s="33">
        <f>IFERROR(I68-E68,"-")</f>
        <v>-0.78668035111700352</v>
      </c>
      <c r="N68" s="61">
        <f>IFERROR(I68/I66,"-")</f>
        <v>0.89931989548491176</v>
      </c>
    </row>
    <row r="69" spans="2:14" x14ac:dyDescent="0.25">
      <c r="B69" s="269"/>
      <c r="C69" s="277" t="s">
        <v>34</v>
      </c>
      <c r="D69" s="15" t="s">
        <v>30</v>
      </c>
      <c r="E69" s="57">
        <v>0.49125694136118242</v>
      </c>
      <c r="F69" s="57">
        <v>0.48201408869433904</v>
      </c>
      <c r="G69" s="57">
        <v>0.74892677369097149</v>
      </c>
      <c r="H69" s="57">
        <v>0.81331329152256404</v>
      </c>
      <c r="I69" s="57">
        <v>0.84524916570756325</v>
      </c>
      <c r="J69" s="57">
        <f t="shared" si="12"/>
        <v>3.9266386665357089E-2</v>
      </c>
      <c r="K69" s="44">
        <f t="shared" si="13"/>
        <v>3.1935874184999213E-2</v>
      </c>
      <c r="L69" s="17">
        <f t="shared" si="14"/>
        <v>0.72058467686081684</v>
      </c>
      <c r="M69" s="44">
        <f t="shared" si="15"/>
        <v>0.35399222434638083</v>
      </c>
      <c r="N69" s="17"/>
    </row>
    <row r="70" spans="2:14" x14ac:dyDescent="0.25">
      <c r="B70" s="269"/>
      <c r="C70" s="278"/>
      <c r="D70" s="19" t="s">
        <v>31</v>
      </c>
      <c r="E70" s="58">
        <v>0.58674350442618195</v>
      </c>
      <c r="F70" s="58">
        <v>0.61734478770601819</v>
      </c>
      <c r="G70" s="58">
        <v>0.84878834356712252</v>
      </c>
      <c r="H70" s="58">
        <v>0.9159504223366709</v>
      </c>
      <c r="I70" s="58">
        <v>0.95750805881643142</v>
      </c>
      <c r="J70" s="58">
        <f t="shared" si="12"/>
        <v>4.5371054443911207E-2</v>
      </c>
      <c r="K70" s="45">
        <f t="shared" si="13"/>
        <v>4.1557636479760518E-2</v>
      </c>
      <c r="L70" s="21">
        <f t="shared" si="14"/>
        <v>0.63190227346930139</v>
      </c>
      <c r="M70" s="45">
        <f t="shared" si="15"/>
        <v>0.37076455439024947</v>
      </c>
      <c r="N70" s="21"/>
    </row>
    <row r="71" spans="2:14" x14ac:dyDescent="0.25">
      <c r="B71" s="269"/>
      <c r="C71" s="279"/>
      <c r="D71" s="23" t="s">
        <v>32</v>
      </c>
      <c r="E71" s="59">
        <v>0.3144783615806252</v>
      </c>
      <c r="F71" s="59">
        <v>0.2380639448335489</v>
      </c>
      <c r="G71" s="59">
        <v>0.46298234032018487</v>
      </c>
      <c r="H71" s="59">
        <v>0.52298234032018487</v>
      </c>
      <c r="I71" s="59">
        <v>0.52631407106545947</v>
      </c>
      <c r="J71" s="25">
        <f>IFERROR(I71/H71-1,"-")</f>
        <v>6.3706371867831013E-3</v>
      </c>
      <c r="K71" s="24">
        <f>IFERROR(I71-H71,"-")</f>
        <v>3.331730745274597E-3</v>
      </c>
      <c r="L71" s="25">
        <f>IFERROR(I71/E71-1,"-")</f>
        <v>0.67360981029063383</v>
      </c>
      <c r="M71" s="24">
        <f>IFERROR(I71-E71,"-")</f>
        <v>0.21183570948483427</v>
      </c>
      <c r="N71" s="25">
        <f>IFERROR(I71/I69,"-")</f>
        <v>0.62267328075370387</v>
      </c>
    </row>
    <row r="72" spans="2:14" x14ac:dyDescent="0.25">
      <c r="B72" s="269"/>
      <c r="C72" s="280" t="s">
        <v>39</v>
      </c>
      <c r="D72" s="26" t="s">
        <v>30</v>
      </c>
      <c r="E72" s="51">
        <v>3786</v>
      </c>
      <c r="F72" s="51">
        <v>4393</v>
      </c>
      <c r="G72" s="51">
        <v>6413</v>
      </c>
      <c r="H72" s="51">
        <v>6356</v>
      </c>
      <c r="I72" s="51">
        <v>6429</v>
      </c>
      <c r="J72" s="36">
        <f t="shared" si="12"/>
        <v>1.1485210824417891E-2</v>
      </c>
      <c r="K72" s="27">
        <f t="shared" si="13"/>
        <v>73</v>
      </c>
      <c r="L72" s="36">
        <f t="shared" si="14"/>
        <v>0.69809825673534065</v>
      </c>
      <c r="M72" s="27">
        <f t="shared" si="15"/>
        <v>2643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2472</v>
      </c>
      <c r="F73" s="52">
        <v>2822</v>
      </c>
      <c r="G73" s="52">
        <v>4753</v>
      </c>
      <c r="H73" s="52">
        <v>4696</v>
      </c>
      <c r="I73" s="52">
        <v>4755</v>
      </c>
      <c r="J73" s="40">
        <f t="shared" si="12"/>
        <v>1.2563884156729044E-2</v>
      </c>
      <c r="K73" s="29">
        <f t="shared" si="13"/>
        <v>59</v>
      </c>
      <c r="L73" s="40">
        <f t="shared" si="14"/>
        <v>0.92354368932038833</v>
      </c>
      <c r="M73" s="29">
        <f t="shared" si="15"/>
        <v>2283</v>
      </c>
      <c r="N73" s="40">
        <f t="shared" ref="N73" si="21">I73/$I$72</f>
        <v>0.73961735884274382</v>
      </c>
    </row>
    <row r="74" spans="2:14" x14ac:dyDescent="0.25">
      <c r="B74" s="270"/>
      <c r="C74" s="276"/>
      <c r="D74" s="32" t="s">
        <v>32</v>
      </c>
      <c r="E74" s="33">
        <v>1314</v>
      </c>
      <c r="F74" s="33">
        <v>1571</v>
      </c>
      <c r="G74" s="33">
        <v>1660</v>
      </c>
      <c r="H74" s="33">
        <v>1660</v>
      </c>
      <c r="I74" s="33">
        <v>1674</v>
      </c>
      <c r="J74" s="34">
        <f>IFERROR(I74/H74-1,"-")</f>
        <v>8.4337349397589634E-3</v>
      </c>
      <c r="K74" s="33">
        <f>IFERROR(I74-H74,"-")</f>
        <v>14</v>
      </c>
      <c r="L74" s="34">
        <f>IFERROR(I74/E74-1,"-")</f>
        <v>0.27397260273972601</v>
      </c>
      <c r="M74" s="33">
        <f>IFERROR(I74-E74,"-")</f>
        <v>360</v>
      </c>
      <c r="N74" s="61">
        <f>IFERROR(I74/I72,"-")</f>
        <v>0.26038264115725618</v>
      </c>
    </row>
    <row r="75" spans="2:14" x14ac:dyDescent="0.25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47"/>
    </row>
    <row r="76" spans="2:14" ht="27" customHeight="1" x14ac:dyDescent="0.25">
      <c r="B76" s="265" t="s">
        <v>36</v>
      </c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9AE8-CD8B-4EE2-88CB-A0993592DC1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DD995-50AA-40D1-9EDF-FD5D948B608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299" t="s">
        <v>43</v>
      </c>
      <c r="D7" s="300"/>
      <c r="E7" s="300"/>
      <c r="F7" s="300"/>
      <c r="G7" s="300"/>
      <c r="H7" s="300"/>
      <c r="I7" s="300"/>
      <c r="J7" s="300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52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24722</v>
      </c>
      <c r="N10" s="176">
        <v>22793</v>
      </c>
      <c r="O10" s="176">
        <v>26785</v>
      </c>
      <c r="P10" s="176">
        <v>28220</v>
      </c>
      <c r="Q10" s="176">
        <v>27164</v>
      </c>
      <c r="R10" s="177">
        <f t="shared" ref="R10:R22" si="3">IFERROR(Q10/P10-1,"-")</f>
        <v>-3.7420269312544274E-2</v>
      </c>
      <c r="S10" s="177">
        <f t="shared" ref="S10:S22" si="4">IFERROR(Q10/M10-1,"-")</f>
        <v>9.8778415985761647E-2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2426</v>
      </c>
      <c r="N11" s="158">
        <v>2108</v>
      </c>
      <c r="O11" s="158">
        <v>1913</v>
      </c>
      <c r="P11" s="158">
        <v>2012</v>
      </c>
      <c r="Q11" s="158">
        <v>1535</v>
      </c>
      <c r="R11" s="159">
        <f t="shared" si="3"/>
        <v>-0.23707753479125249</v>
      </c>
      <c r="S11" s="160">
        <f t="shared" si="4"/>
        <v>-0.36727122835943937</v>
      </c>
      <c r="T11" s="159">
        <f t="shared" si="5"/>
        <v>5.6508614342512149E-2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994</v>
      </c>
      <c r="N12" s="163">
        <v>1361</v>
      </c>
      <c r="O12" s="163">
        <v>1032</v>
      </c>
      <c r="P12" s="163">
        <v>957</v>
      </c>
      <c r="Q12" s="163">
        <v>458</v>
      </c>
      <c r="R12" s="164">
        <f t="shared" si="3"/>
        <v>-0.5214211076280042</v>
      </c>
      <c r="S12" s="165">
        <f t="shared" si="4"/>
        <v>-0.53923541247484907</v>
      </c>
      <c r="T12" s="164">
        <f t="shared" si="5"/>
        <v>1.6860550728905906E-2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1432</v>
      </c>
      <c r="N13" s="163">
        <v>747</v>
      </c>
      <c r="O13" s="163">
        <v>881</v>
      </c>
      <c r="P13" s="163">
        <v>1055</v>
      </c>
      <c r="Q13" s="163">
        <v>1077</v>
      </c>
      <c r="R13" s="164">
        <f t="shared" si="3"/>
        <v>2.0853080568720372E-2</v>
      </c>
      <c r="S13" s="165">
        <f t="shared" si="4"/>
        <v>-0.24790502793296088</v>
      </c>
      <c r="T13" s="164">
        <f>Q13/Q$10</f>
        <v>3.9648063613606246E-2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22296</v>
      </c>
      <c r="N14" s="158">
        <v>20685</v>
      </c>
      <c r="O14" s="158">
        <v>24872</v>
      </c>
      <c r="P14" s="158">
        <v>26208</v>
      </c>
      <c r="Q14" s="158">
        <v>25629</v>
      </c>
      <c r="R14" s="159">
        <f t="shared" si="3"/>
        <v>-2.2092490842490875E-2</v>
      </c>
      <c r="S14" s="160">
        <f t="shared" si="4"/>
        <v>0.14948869752421956</v>
      </c>
      <c r="T14" s="159">
        <f t="shared" si="5"/>
        <v>0.9434913856574878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10827</v>
      </c>
      <c r="N15" s="163">
        <v>6882</v>
      </c>
      <c r="O15" s="163">
        <v>9569</v>
      </c>
      <c r="P15" s="163">
        <v>9971</v>
      </c>
      <c r="Q15" s="163">
        <v>10775</v>
      </c>
      <c r="R15" s="164">
        <f t="shared" si="3"/>
        <v>8.0633838130578672E-2</v>
      </c>
      <c r="S15" s="165">
        <f t="shared" si="4"/>
        <v>-4.8028077953264914E-3</v>
      </c>
      <c r="T15" s="164">
        <f t="shared" si="5"/>
        <v>0.39666470328375791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1676</v>
      </c>
      <c r="N16" s="163">
        <v>1985</v>
      </c>
      <c r="O16" s="163">
        <v>2131</v>
      </c>
      <c r="P16" s="163">
        <v>2342</v>
      </c>
      <c r="Q16" s="163">
        <v>2175</v>
      </c>
      <c r="R16" s="164">
        <f t="shared" si="3"/>
        <v>-7.1306575576430387E-2</v>
      </c>
      <c r="S16" s="165">
        <f t="shared" si="4"/>
        <v>0.2977326968973748</v>
      </c>
      <c r="T16" s="164">
        <f t="shared" si="5"/>
        <v>8.0069209247533496E-2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1472</v>
      </c>
      <c r="N17" s="163">
        <v>2156</v>
      </c>
      <c r="O17" s="163">
        <v>2160</v>
      </c>
      <c r="P17" s="163">
        <v>2089</v>
      </c>
      <c r="Q17" s="163">
        <v>1603</v>
      </c>
      <c r="R17" s="164">
        <f t="shared" si="3"/>
        <v>-0.23264719961704161</v>
      </c>
      <c r="S17" s="165">
        <f t="shared" si="4"/>
        <v>8.8994565217391353E-2</v>
      </c>
      <c r="T17" s="164">
        <f t="shared" si="5"/>
        <v>5.901192755117067E-2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390</v>
      </c>
      <c r="N18" s="163">
        <v>972</v>
      </c>
      <c r="O18" s="163">
        <v>719</v>
      </c>
      <c r="P18" s="163">
        <v>855</v>
      </c>
      <c r="Q18" s="163">
        <v>591</v>
      </c>
      <c r="R18" s="164">
        <f t="shared" si="3"/>
        <v>-0.30877192982456136</v>
      </c>
      <c r="S18" s="165">
        <f t="shared" si="4"/>
        <v>0.51538461538461533</v>
      </c>
      <c r="T18" s="164">
        <f t="shared" si="5"/>
        <v>2.1756736857605655E-2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515</v>
      </c>
      <c r="N19" s="163">
        <v>624</v>
      </c>
      <c r="O19" s="163">
        <v>523</v>
      </c>
      <c r="P19" s="163">
        <v>595</v>
      </c>
      <c r="Q19" s="163">
        <v>571</v>
      </c>
      <c r="R19" s="164">
        <f t="shared" si="3"/>
        <v>-4.033613445378148E-2</v>
      </c>
      <c r="S19" s="165">
        <f t="shared" si="4"/>
        <v>0.10873786407766994</v>
      </c>
      <c r="T19" s="164">
        <f t="shared" si="5"/>
        <v>2.1020468266823737E-2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370</v>
      </c>
      <c r="N20" s="163">
        <v>611</v>
      </c>
      <c r="O20" s="163">
        <v>685</v>
      </c>
      <c r="P20" s="163">
        <v>741</v>
      </c>
      <c r="Q20" s="163">
        <v>728</v>
      </c>
      <c r="R20" s="164">
        <f t="shared" si="3"/>
        <v>-1.7543859649122862E-2</v>
      </c>
      <c r="S20" s="165">
        <f t="shared" si="4"/>
        <v>0.96756756756756768</v>
      </c>
      <c r="T20" s="164">
        <f t="shared" si="5"/>
        <v>2.6800176704461786E-2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964</v>
      </c>
      <c r="N21" s="163">
        <v>434</v>
      </c>
      <c r="O21" s="163">
        <v>704</v>
      </c>
      <c r="P21" s="163">
        <v>710</v>
      </c>
      <c r="Q21" s="163">
        <v>580</v>
      </c>
      <c r="R21" s="164">
        <f t="shared" si="3"/>
        <v>-0.18309859154929575</v>
      </c>
      <c r="S21" s="165">
        <f t="shared" si="4"/>
        <v>-0.39834024896265563</v>
      </c>
      <c r="T21" s="164">
        <f t="shared" si="5"/>
        <v>2.1351789132675599E-2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6082</v>
      </c>
      <c r="N22" s="169">
        <f>N14-SUM(N15:N21)</f>
        <v>7021</v>
      </c>
      <c r="O22" s="169">
        <f>O14-SUM(O15:O21)</f>
        <v>8381</v>
      </c>
      <c r="P22" s="169">
        <f>P14-SUM(P15:P21)</f>
        <v>8905</v>
      </c>
      <c r="Q22" s="169">
        <f>Q14-SUM(Q15:Q21)</f>
        <v>8606</v>
      </c>
      <c r="R22" s="170">
        <f t="shared" si="3"/>
        <v>-3.3576642335766405E-2</v>
      </c>
      <c r="S22" s="171">
        <f t="shared" si="4"/>
        <v>0.41499506741203551</v>
      </c>
      <c r="T22" s="170">
        <f t="shared" si="5"/>
        <v>0.31681637461345902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AEB29-7DC2-4823-B634-AE4CA869848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299" t="s">
        <v>43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52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330331</v>
      </c>
      <c r="S9" s="176">
        <v>299724</v>
      </c>
      <c r="T9" s="176">
        <v>106701</v>
      </c>
      <c r="U9" s="176">
        <v>304439</v>
      </c>
      <c r="V9" s="176">
        <v>331591</v>
      </c>
      <c r="W9" s="176">
        <v>341990</v>
      </c>
      <c r="X9" s="177">
        <f>IFERROR(W9/V9-1,"-")</f>
        <v>3.136092354738218E-2</v>
      </c>
      <c r="Y9" s="177">
        <f>IFERROR(W9/S9-1,"-")</f>
        <v>0.14101640175628249</v>
      </c>
      <c r="Z9" s="176">
        <f>W9-V9</f>
        <v>10399</v>
      </c>
      <c r="AA9" s="176">
        <f>W9-S9</f>
        <v>42266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56491</v>
      </c>
      <c r="S10" s="158">
        <v>49816</v>
      </c>
      <c r="T10" s="158">
        <v>23284</v>
      </c>
      <c r="U10" s="158">
        <v>31424</v>
      </c>
      <c r="V10" s="158">
        <v>34828</v>
      </c>
      <c r="W10" s="158">
        <v>31666</v>
      </c>
      <c r="X10" s="160">
        <f>IFERROR(W10/V10-1,"-")</f>
        <v>-9.0789020328471359E-2</v>
      </c>
      <c r="Y10" s="159">
        <f t="shared" ref="Y10:Y21" si="5">IFERROR(W10/S10-1,"-")</f>
        <v>-0.36434077404849852</v>
      </c>
      <c r="Z10" s="157">
        <f t="shared" ref="Z10:Z20" si="6">W10-V10</f>
        <v>-3162</v>
      </c>
      <c r="AA10" s="158">
        <f t="shared" ref="AA10:AA21" si="7">W10-S10</f>
        <v>-18150</v>
      </c>
      <c r="AB10" s="159">
        <f t="shared" si="1"/>
        <v>9.2593350682768499E-2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39889</v>
      </c>
      <c r="S11" s="163">
        <v>26804</v>
      </c>
      <c r="T11" s="163">
        <v>17098</v>
      </c>
      <c r="U11" s="163">
        <v>20986</v>
      </c>
      <c r="V11" s="163">
        <v>22145</v>
      </c>
      <c r="W11" s="163">
        <v>19218</v>
      </c>
      <c r="X11" s="165">
        <f>IFERROR(W11/V11-1,"-")</f>
        <v>-0.13217430571235045</v>
      </c>
      <c r="Y11" s="164">
        <f t="shared" si="5"/>
        <v>-0.28301746008058504</v>
      </c>
      <c r="Z11" s="162">
        <f t="shared" si="6"/>
        <v>-2927</v>
      </c>
      <c r="AA11" s="163">
        <f t="shared" si="7"/>
        <v>-7586</v>
      </c>
      <c r="AB11" s="164">
        <f t="shared" si="1"/>
        <v>5.619462557384719E-2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16602</v>
      </c>
      <c r="S12" s="163">
        <v>23012</v>
      </c>
      <c r="T12" s="163">
        <v>6186</v>
      </c>
      <c r="U12" s="163">
        <v>10438</v>
      </c>
      <c r="V12" s="163">
        <v>12683</v>
      </c>
      <c r="W12" s="163">
        <v>12448</v>
      </c>
      <c r="X12" s="165">
        <f>IFERROR(W12/V12-1,"-")</f>
        <v>-1.8528739257273497E-2</v>
      </c>
      <c r="Y12" s="164">
        <f t="shared" si="5"/>
        <v>-0.45906483573787593</v>
      </c>
      <c r="Z12" s="162">
        <f t="shared" si="6"/>
        <v>-235</v>
      </c>
      <c r="AA12" s="163">
        <f t="shared" si="7"/>
        <v>-10564</v>
      </c>
      <c r="AB12" s="164">
        <f t="shared" si="1"/>
        <v>3.6398725108921316E-2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273840</v>
      </c>
      <c r="S13" s="158">
        <v>249908</v>
      </c>
      <c r="T13" s="158">
        <v>83417</v>
      </c>
      <c r="U13" s="158">
        <v>273015</v>
      </c>
      <c r="V13" s="158">
        <v>296763</v>
      </c>
      <c r="W13" s="158">
        <v>310324</v>
      </c>
      <c r="X13" s="160">
        <f>IFERROR(W13/V13-1,"-")</f>
        <v>4.5696397461947758E-2</v>
      </c>
      <c r="Y13" s="159">
        <f t="shared" si="5"/>
        <v>0.24175296509115363</v>
      </c>
      <c r="Z13" s="157">
        <f t="shared" si="6"/>
        <v>13561</v>
      </c>
      <c r="AA13" s="158">
        <f t="shared" si="7"/>
        <v>60416</v>
      </c>
      <c r="AB13" s="159">
        <f t="shared" si="1"/>
        <v>0.90740664931723147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141169</v>
      </c>
      <c r="S14" s="163">
        <v>123898</v>
      </c>
      <c r="T14" s="163">
        <v>33174</v>
      </c>
      <c r="U14" s="163">
        <v>117141</v>
      </c>
      <c r="V14" s="163">
        <v>126918</v>
      </c>
      <c r="W14" s="163">
        <v>139994</v>
      </c>
      <c r="X14" s="165">
        <f t="shared" ref="X14:X21" si="9">IFERROR(W14/V14-1,"-")</f>
        <v>0.10302715138908591</v>
      </c>
      <c r="Y14" s="164">
        <f t="shared" si="5"/>
        <v>0.12991331579202248</v>
      </c>
      <c r="Z14" s="162">
        <f t="shared" si="6"/>
        <v>13076</v>
      </c>
      <c r="AA14" s="163">
        <f t="shared" si="7"/>
        <v>16096</v>
      </c>
      <c r="AB14" s="164">
        <f t="shared" si="1"/>
        <v>0.40935115061843913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18751</v>
      </c>
      <c r="S15" s="163">
        <v>17834</v>
      </c>
      <c r="T15" s="163">
        <v>6775</v>
      </c>
      <c r="U15" s="163">
        <v>20311</v>
      </c>
      <c r="V15" s="163">
        <v>26116</v>
      </c>
      <c r="W15" s="163">
        <v>26633</v>
      </c>
      <c r="X15" s="165">
        <f t="shared" si="9"/>
        <v>1.9796293459947822E-2</v>
      </c>
      <c r="Y15" s="164">
        <f t="shared" si="5"/>
        <v>0.49338342491869458</v>
      </c>
      <c r="Z15" s="162">
        <f t="shared" si="6"/>
        <v>517</v>
      </c>
      <c r="AA15" s="163">
        <f t="shared" si="7"/>
        <v>8799</v>
      </c>
      <c r="AB15" s="164">
        <f t="shared" si="1"/>
        <v>7.7876546097839117E-2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28876</v>
      </c>
      <c r="S16" s="163">
        <v>22957</v>
      </c>
      <c r="T16" s="163">
        <v>7384</v>
      </c>
      <c r="U16" s="163">
        <v>31283</v>
      </c>
      <c r="V16" s="163">
        <v>29246</v>
      </c>
      <c r="W16" s="163">
        <v>29198</v>
      </c>
      <c r="X16" s="165">
        <f t="shared" si="9"/>
        <v>-1.6412500854817713E-3</v>
      </c>
      <c r="Y16" s="164">
        <f t="shared" si="5"/>
        <v>0.27185607875593498</v>
      </c>
      <c r="Z16" s="162">
        <f t="shared" si="6"/>
        <v>-48</v>
      </c>
      <c r="AA16" s="163">
        <f t="shared" si="7"/>
        <v>6241</v>
      </c>
      <c r="AB16" s="164">
        <f t="shared" si="1"/>
        <v>8.5376765402497154E-2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5527</v>
      </c>
      <c r="S17" s="163">
        <v>5078</v>
      </c>
      <c r="T17" s="163">
        <v>1385</v>
      </c>
      <c r="U17" s="163">
        <v>11790</v>
      </c>
      <c r="V17" s="163">
        <v>11406</v>
      </c>
      <c r="W17" s="163">
        <v>8208</v>
      </c>
      <c r="X17" s="165">
        <f t="shared" si="9"/>
        <v>-0.28037874802735407</v>
      </c>
      <c r="Y17" s="164">
        <f t="shared" si="5"/>
        <v>0.61638440330838917</v>
      </c>
      <c r="Z17" s="162">
        <f t="shared" si="6"/>
        <v>-3198</v>
      </c>
      <c r="AA17" s="163">
        <f t="shared" si="7"/>
        <v>3130</v>
      </c>
      <c r="AB17" s="164">
        <f t="shared" si="1"/>
        <v>2.4000701774905698E-2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5423</v>
      </c>
      <c r="S18" s="163">
        <v>5274</v>
      </c>
      <c r="T18" s="163">
        <v>2196</v>
      </c>
      <c r="U18" s="163">
        <v>5634</v>
      </c>
      <c r="V18" s="163">
        <v>6827</v>
      </c>
      <c r="W18" s="163">
        <v>6794</v>
      </c>
      <c r="X18" s="165">
        <f t="shared" si="9"/>
        <v>-4.8337483521312397E-3</v>
      </c>
      <c r="Y18" s="164">
        <f t="shared" si="5"/>
        <v>0.28820629503223349</v>
      </c>
      <c r="Z18" s="162">
        <f t="shared" si="6"/>
        <v>-33</v>
      </c>
      <c r="AA18" s="163">
        <f t="shared" si="7"/>
        <v>1520</v>
      </c>
      <c r="AB18" s="164">
        <f t="shared" si="1"/>
        <v>1.9866077955495776E-2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2479</v>
      </c>
      <c r="S19" s="163">
        <v>2932</v>
      </c>
      <c r="T19" s="163">
        <v>2372</v>
      </c>
      <c r="U19" s="163">
        <v>4026</v>
      </c>
      <c r="V19" s="163">
        <v>4415</v>
      </c>
      <c r="W19" s="163">
        <v>4135</v>
      </c>
      <c r="X19" s="165">
        <f t="shared" si="9"/>
        <v>-6.3420158550396399E-2</v>
      </c>
      <c r="Y19" s="164">
        <f t="shared" si="5"/>
        <v>0.410300136425648</v>
      </c>
      <c r="Z19" s="162">
        <f t="shared" si="6"/>
        <v>-280</v>
      </c>
      <c r="AA19" s="163">
        <f t="shared" si="7"/>
        <v>1203</v>
      </c>
      <c r="AB19" s="164">
        <f t="shared" si="1"/>
        <v>1.2090996812772304E-2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12798</v>
      </c>
      <c r="S20" s="163">
        <v>7764</v>
      </c>
      <c r="T20" s="163">
        <v>4817</v>
      </c>
      <c r="U20" s="163">
        <v>2507</v>
      </c>
      <c r="V20" s="163">
        <v>3594</v>
      </c>
      <c r="W20" s="163">
        <v>3280</v>
      </c>
      <c r="X20" s="165">
        <f t="shared" si="9"/>
        <v>-8.7367835281023876E-2</v>
      </c>
      <c r="Y20" s="164">
        <f t="shared" si="5"/>
        <v>-0.57753735188047406</v>
      </c>
      <c r="Z20" s="162">
        <f t="shared" si="6"/>
        <v>-314</v>
      </c>
      <c r="AA20" s="163">
        <f t="shared" si="7"/>
        <v>-4484</v>
      </c>
      <c r="AB20" s="164">
        <f t="shared" si="1"/>
        <v>9.5909237112196261E-3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58817</v>
      </c>
      <c r="S21" s="169">
        <f t="shared" si="12"/>
        <v>64171</v>
      </c>
      <c r="T21" s="169">
        <f t="shared" si="12"/>
        <v>25314</v>
      </c>
      <c r="U21" s="169">
        <f t="shared" si="12"/>
        <v>80323</v>
      </c>
      <c r="V21" s="169">
        <f t="shared" si="12"/>
        <v>88241</v>
      </c>
      <c r="W21" s="169">
        <f t="shared" si="12"/>
        <v>92082</v>
      </c>
      <c r="X21" s="171">
        <f t="shared" si="9"/>
        <v>4.3528518489137635E-2</v>
      </c>
      <c r="Y21" s="170">
        <f t="shared" si="5"/>
        <v>0.43494725031556314</v>
      </c>
      <c r="Z21" s="168">
        <f>W21-V21</f>
        <v>3841</v>
      </c>
      <c r="AA21" s="169">
        <f t="shared" si="7"/>
        <v>27911</v>
      </c>
      <c r="AB21" s="170">
        <f t="shared" si="1"/>
        <v>0.2692534869440627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B0254-1001-4190-B8C0-23C2AABB790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8561E-47A7-445A-A79C-4AA77C41C170}">
  <sheetPr>
    <tabColor rgb="FFF29140"/>
  </sheetPr>
  <dimension ref="A4:P27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F21" si="0">IFERROR(E9/C9-1,"-")</f>
        <v>9.3902719852620997E-3</v>
      </c>
      <c r="G9" s="115">
        <v>26469</v>
      </c>
      <c r="H9" s="116">
        <f t="shared" ref="H9:H21" si="1">IFERROR(G9/E9-1,"-")</f>
        <v>-0.83226235741444865</v>
      </c>
      <c r="I9" s="115">
        <v>114870</v>
      </c>
      <c r="J9" s="116">
        <f t="shared" ref="J9:J21" si="2">IFERROR(I9/C9-1,"-")</f>
        <v>-0.26521761379627973</v>
      </c>
      <c r="K9" s="115">
        <v>163920</v>
      </c>
      <c r="L9" s="116">
        <f t="shared" ref="L9:L21" si="3">IFERROR(K9/I9-1,"-")</f>
        <v>0.4270044398015147</v>
      </c>
      <c r="M9" s="115">
        <v>173408</v>
      </c>
      <c r="N9" s="116">
        <f>IFERROR(M9/K9-1,"-")</f>
        <v>5.7881893606637425E-2</v>
      </c>
      <c r="O9" s="116">
        <f>M9/C9-1</f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1"/>
        <v>-0.89292820619606206</v>
      </c>
      <c r="I10" s="115">
        <v>141290</v>
      </c>
      <c r="J10" s="116">
        <f t="shared" si="2"/>
        <v>-2.4415505503155521E-2</v>
      </c>
      <c r="K10" s="115">
        <v>156374</v>
      </c>
      <c r="L10" s="116">
        <f t="shared" si="3"/>
        <v>0.10675914785193563</v>
      </c>
      <c r="M10" s="115">
        <v>166759</v>
      </c>
      <c r="N10" s="116">
        <f t="shared" ref="N10:N15" si="4">IFERROR(M10/K10-1,"-")</f>
        <v>6.6411295995497888E-2</v>
      </c>
      <c r="O10" s="116">
        <f>IFERROR(M10/C10-1,"-")</f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1"/>
        <v>-0.72998646457009775</v>
      </c>
      <c r="I11" s="115">
        <v>148905</v>
      </c>
      <c r="J11" s="116">
        <f t="shared" si="2"/>
        <v>-3.8466505663106498E-2</v>
      </c>
      <c r="K11" s="115">
        <v>146134</v>
      </c>
      <c r="L11" s="116">
        <f t="shared" si="3"/>
        <v>-1.8609180349887566E-2</v>
      </c>
      <c r="M11" s="115">
        <v>176870</v>
      </c>
      <c r="N11" s="116">
        <f t="shared" si="4"/>
        <v>0.21032750762998353</v>
      </c>
      <c r="O11" s="116">
        <f t="shared" ref="O11:O15" si="5">IFERROR(M11/C11-1,"-")</f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>IFERROR(E12/C12-1,"-")</f>
        <v>-1</v>
      </c>
      <c r="G12" s="115">
        <v>22148</v>
      </c>
      <c r="H12" s="116" t="str">
        <f t="shared" si="1"/>
        <v>-</v>
      </c>
      <c r="I12" s="115">
        <v>152510</v>
      </c>
      <c r="J12" s="116">
        <f t="shared" si="2"/>
        <v>7.3620927547658699E-2</v>
      </c>
      <c r="K12" s="115">
        <v>144835</v>
      </c>
      <c r="L12" s="116">
        <f t="shared" si="3"/>
        <v>-5.0324568880729115E-2</v>
      </c>
      <c r="M12" s="115">
        <v>154662</v>
      </c>
      <c r="N12" s="116">
        <f t="shared" si="4"/>
        <v>6.7849621983636643E-2</v>
      </c>
      <c r="O12" s="116">
        <f>IFERROR(M12/C12-1,"-")</f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1"/>
        <v>-</v>
      </c>
      <c r="I13" s="115">
        <v>125910</v>
      </c>
      <c r="J13" s="116">
        <f t="shared" si="2"/>
        <v>-2.5864003156599868E-2</v>
      </c>
      <c r="K13" s="115">
        <v>140451</v>
      </c>
      <c r="L13" s="116">
        <f t="shared" si="3"/>
        <v>0.11548725279961869</v>
      </c>
      <c r="M13" s="115">
        <v>159924</v>
      </c>
      <c r="N13" s="116">
        <f t="shared" si="4"/>
        <v>0.1386462182540531</v>
      </c>
      <c r="O13" s="116">
        <f t="shared" si="5"/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1"/>
        <v>-</v>
      </c>
      <c r="I14" s="115">
        <v>132220</v>
      </c>
      <c r="J14" s="116">
        <f t="shared" si="2"/>
        <v>-9.2892425905598208E-2</v>
      </c>
      <c r="K14" s="115">
        <v>142289</v>
      </c>
      <c r="L14" s="116">
        <f t="shared" si="3"/>
        <v>7.6153380729087949E-2</v>
      </c>
      <c r="M14" s="115">
        <v>157113</v>
      </c>
      <c r="N14" s="116">
        <f t="shared" si="4"/>
        <v>0.10418233313889336</v>
      </c>
      <c r="O14" s="116">
        <f t="shared" si="5"/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1"/>
        <v>-</v>
      </c>
      <c r="I15" s="115">
        <v>159520</v>
      </c>
      <c r="J15" s="116">
        <f t="shared" si="2"/>
        <v>-0.12082582408800557</v>
      </c>
      <c r="K15" s="115">
        <v>166431</v>
      </c>
      <c r="L15" s="116">
        <f t="shared" si="3"/>
        <v>4.3323721163490481E-2</v>
      </c>
      <c r="M15" s="115">
        <v>173767</v>
      </c>
      <c r="N15" s="116">
        <f t="shared" si="4"/>
        <v>4.4078326754030117E-2</v>
      </c>
      <c r="O15" s="116">
        <f t="shared" si="5"/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1"/>
        <v>0.56708475864690233</v>
      </c>
      <c r="I16" s="115">
        <v>178525</v>
      </c>
      <c r="J16" s="116">
        <f t="shared" si="2"/>
        <v>-1.8284300247456642E-2</v>
      </c>
      <c r="K16" s="115">
        <v>181874</v>
      </c>
      <c r="L16" s="116">
        <f t="shared" si="3"/>
        <v>1.875927741212724E-2</v>
      </c>
      <c r="M16" s="115">
        <v>179514</v>
      </c>
      <c r="N16" s="116">
        <f>IFERROR(M16/K16-1,"-")</f>
        <v>-1.2976016362976517E-2</v>
      </c>
      <c r="O16" s="116">
        <f>IFERROR(M16/C16-1,"-")</f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1"/>
        <v>2.8861146274389977</v>
      </c>
      <c r="I17" s="115">
        <v>136089</v>
      </c>
      <c r="J17" s="116">
        <f t="shared" si="2"/>
        <v>-0.17077049629832741</v>
      </c>
      <c r="K17" s="115">
        <v>150809</v>
      </c>
      <c r="L17" s="116">
        <f t="shared" si="3"/>
        <v>0.10816450998978611</v>
      </c>
      <c r="M17" s="115">
        <v>145872</v>
      </c>
      <c r="N17" s="116">
        <f>IFERROR(M17/K17-1,"-")</f>
        <v>-3.2736773004263697E-2</v>
      </c>
      <c r="O17" s="116">
        <f>IFERROR(M17/C17-1,"-")</f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1"/>
        <v>4.6352544879431461</v>
      </c>
      <c r="I18" s="115">
        <v>154114</v>
      </c>
      <c r="J18" s="116">
        <f t="shared" si="2"/>
        <v>-4.5662835628653475E-2</v>
      </c>
      <c r="K18" s="115">
        <v>170708</v>
      </c>
      <c r="L18" s="116">
        <f t="shared" si="3"/>
        <v>0.10767354036622234</v>
      </c>
      <c r="M18" s="115">
        <v>177711</v>
      </c>
      <c r="N18" s="116">
        <f>IFERROR(M18/K18-1,"-")</f>
        <v>4.1023267802329233E-2</v>
      </c>
      <c r="O18" s="116">
        <f>IFERROR(M18/C18-1,"-")</f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1"/>
        <v>3.4850600208768263</v>
      </c>
      <c r="I19" s="115">
        <v>153023</v>
      </c>
      <c r="J19" s="116">
        <f t="shared" si="2"/>
        <v>5.3057881951373842E-2</v>
      </c>
      <c r="K19" s="115">
        <v>164389</v>
      </c>
      <c r="L19" s="116">
        <f t="shared" si="3"/>
        <v>7.427641596361334E-2</v>
      </c>
      <c r="M19" s="115">
        <v>162641</v>
      </c>
      <c r="N19" s="116">
        <f>IFERROR(M19/K19-1,"-")</f>
        <v>-1.0633314881166034E-2</v>
      </c>
      <c r="O19" s="116">
        <f>IFERROR(M19/C19-1,"-")</f>
        <v>0.11924604130394401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1"/>
        <v>2.7121294287780189</v>
      </c>
      <c r="I20" s="115">
        <v>156141</v>
      </c>
      <c r="J20" s="116">
        <f t="shared" si="2"/>
        <v>4.468694383856775E-2</v>
      </c>
      <c r="K20" s="115">
        <v>158524</v>
      </c>
      <c r="L20" s="116">
        <f t="shared" si="3"/>
        <v>1.5261846664232914E-2</v>
      </c>
      <c r="M20" s="115">
        <v>160539</v>
      </c>
      <c r="N20" s="116">
        <f>IFERROR(M20/K20-1,"-")</f>
        <v>1.271100905856537E-2</v>
      </c>
      <c r="O20" s="116">
        <f>IFERROR(M20/C20-1,"-")</f>
        <v>7.4112483440607058E-2</v>
      </c>
    </row>
    <row r="21" spans="1:16" ht="15.75" x14ac:dyDescent="0.25">
      <c r="A21" s="1" t="s">
        <v>0</v>
      </c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1"/>
        <v>0.26888038954362226</v>
      </c>
      <c r="I21" s="118">
        <v>1753117</v>
      </c>
      <c r="J21" s="119">
        <f t="shared" si="2"/>
        <v>-5.5817242545601053E-2</v>
      </c>
      <c r="K21" s="118">
        <v>1886738</v>
      </c>
      <c r="L21" s="119">
        <f t="shared" si="3"/>
        <v>7.6219100037247856E-2</v>
      </c>
      <c r="M21" s="118">
        <v>1988780</v>
      </c>
      <c r="N21" s="119">
        <v>5.4083820859069931E-2</v>
      </c>
      <c r="O21" s="119">
        <v>7.110465780102504E-2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C7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248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7797</v>
      </c>
      <c r="D31" s="116">
        <v>-6.4659309021113276E-2</v>
      </c>
      <c r="E31" s="115">
        <v>2810</v>
      </c>
      <c r="F31" s="116">
        <f t="shared" ref="F31:F43" si="6">IFERROR(E31/C31-1,"-")</f>
        <v>-0.63960497627292545</v>
      </c>
      <c r="G31" s="115">
        <v>7933</v>
      </c>
      <c r="H31" s="116">
        <f t="shared" ref="H31:H43" si="7">IFERROR(G31/E31-1,"-")</f>
        <v>1.8231316725978646</v>
      </c>
      <c r="I31" s="115">
        <v>4259</v>
      </c>
      <c r="J31" s="116">
        <f t="shared" ref="J31:J43" si="8">IFERROR(I31/G31-1,"-")</f>
        <v>-0.46312870288667596</v>
      </c>
      <c r="K31" s="115">
        <v>7684</v>
      </c>
      <c r="L31" s="116">
        <f t="shared" ref="L31:L43" si="9">IFERROR(K31/I31-1,"-")</f>
        <v>0.80417938483212015</v>
      </c>
      <c r="M31" s="115">
        <v>4643</v>
      </c>
      <c r="N31" s="116">
        <f t="shared" ref="N31:N41" si="10">IFERROR(M31/K31-1,"-")</f>
        <v>-0.39575741801145237</v>
      </c>
      <c r="O31" s="116">
        <f t="shared" ref="O31" si="11">M31/C31-1</f>
        <v>-0.40451455688085158</v>
      </c>
    </row>
    <row r="32" spans="1:16" x14ac:dyDescent="0.25">
      <c r="B32" s="114" t="s">
        <v>73</v>
      </c>
      <c r="C32" s="115">
        <v>5918</v>
      </c>
      <c r="D32" s="116">
        <v>-0.37966457023060796</v>
      </c>
      <c r="E32" s="115">
        <v>4481</v>
      </c>
      <c r="F32" s="116">
        <f t="shared" si="6"/>
        <v>-0.24281851977019264</v>
      </c>
      <c r="G32" s="115">
        <v>6177</v>
      </c>
      <c r="H32" s="116">
        <f t="shared" si="7"/>
        <v>0.37848694487837542</v>
      </c>
      <c r="I32" s="115">
        <v>4072</v>
      </c>
      <c r="J32" s="116">
        <f t="shared" si="8"/>
        <v>-0.34078031406831799</v>
      </c>
      <c r="K32" s="115">
        <v>4631</v>
      </c>
      <c r="L32" s="116">
        <f t="shared" si="9"/>
        <v>0.13727897838899805</v>
      </c>
      <c r="M32" s="115">
        <v>3359</v>
      </c>
      <c r="N32" s="116">
        <f t="shared" si="10"/>
        <v>-0.27467069747354778</v>
      </c>
      <c r="O32" s="116">
        <f>IFERROR(M32/C32-1,"-")</f>
        <v>-0.43240959783710708</v>
      </c>
    </row>
    <row r="33" spans="2:16" x14ac:dyDescent="0.25">
      <c r="B33" s="114" t="s">
        <v>75</v>
      </c>
      <c r="C33" s="115">
        <v>15264</v>
      </c>
      <c r="D33" s="116">
        <v>6.5103621519782218E-2</v>
      </c>
      <c r="E33" s="115">
        <v>1861</v>
      </c>
      <c r="F33" s="116">
        <f t="shared" si="6"/>
        <v>-0.87807914046121593</v>
      </c>
      <c r="G33" s="115">
        <v>6981</v>
      </c>
      <c r="H33" s="116">
        <f t="shared" si="7"/>
        <v>2.751209027404621</v>
      </c>
      <c r="I33" s="115">
        <v>4758</v>
      </c>
      <c r="J33" s="116">
        <f t="shared" si="8"/>
        <v>-0.31843575418994419</v>
      </c>
      <c r="K33" s="115">
        <v>6445</v>
      </c>
      <c r="L33" s="116">
        <f t="shared" si="9"/>
        <v>0.35456073980664149</v>
      </c>
      <c r="M33" s="115">
        <v>7332</v>
      </c>
      <c r="N33" s="116">
        <f t="shared" si="10"/>
        <v>0.1376260667183864</v>
      </c>
      <c r="O33" s="116">
        <f t="shared" ref="O33:O42" si="12">IFERROR(M33/C33-1,"-")</f>
        <v>-0.51965408805031443</v>
      </c>
    </row>
    <row r="34" spans="2:16" x14ac:dyDescent="0.25">
      <c r="B34" s="114" t="s">
        <v>77</v>
      </c>
      <c r="C34" s="115">
        <v>22387</v>
      </c>
      <c r="D34" s="116">
        <v>0.45824648254299105</v>
      </c>
      <c r="E34" s="115">
        <v>0</v>
      </c>
      <c r="F34" s="116">
        <f t="shared" si="6"/>
        <v>-1</v>
      </c>
      <c r="G34" s="115">
        <v>10350</v>
      </c>
      <c r="H34" s="116" t="str">
        <f t="shared" si="7"/>
        <v>-</v>
      </c>
      <c r="I34" s="115">
        <v>8585</v>
      </c>
      <c r="J34" s="116">
        <f t="shared" si="8"/>
        <v>-0.17053140096618358</v>
      </c>
      <c r="K34" s="115">
        <v>11356</v>
      </c>
      <c r="L34" s="116">
        <f t="shared" si="9"/>
        <v>0.32277227722772284</v>
      </c>
      <c r="M34" s="115">
        <v>5241</v>
      </c>
      <c r="N34" s="116">
        <f t="shared" si="10"/>
        <v>-0.53848185980979224</v>
      </c>
      <c r="O34" s="116">
        <f t="shared" si="12"/>
        <v>-0.76589091883682492</v>
      </c>
    </row>
    <row r="35" spans="2:16" x14ac:dyDescent="0.25">
      <c r="B35" s="114" t="s">
        <v>79</v>
      </c>
      <c r="C35" s="115">
        <v>19293</v>
      </c>
      <c r="D35" s="116">
        <v>-3.6169256132287608E-2</v>
      </c>
      <c r="E35" s="115">
        <v>0</v>
      </c>
      <c r="F35" s="116">
        <f t="shared" si="6"/>
        <v>-1</v>
      </c>
      <c r="G35" s="115">
        <v>10388</v>
      </c>
      <c r="H35" s="116" t="str">
        <f t="shared" si="7"/>
        <v>-</v>
      </c>
      <c r="I35" s="115">
        <v>7510</v>
      </c>
      <c r="J35" s="116">
        <f t="shared" si="8"/>
        <v>-0.27705044281863689</v>
      </c>
      <c r="K35" s="115">
        <v>8116</v>
      </c>
      <c r="L35" s="116">
        <f t="shared" si="9"/>
        <v>8.0692410119840297E-2</v>
      </c>
      <c r="M35" s="115">
        <v>6651</v>
      </c>
      <c r="N35" s="116">
        <f t="shared" si="10"/>
        <v>-0.18050763923114832</v>
      </c>
      <c r="O35" s="116">
        <f t="shared" si="12"/>
        <v>-0.6552635670968745</v>
      </c>
    </row>
    <row r="36" spans="2:16" x14ac:dyDescent="0.25">
      <c r="B36" s="114" t="s">
        <v>81</v>
      </c>
      <c r="C36" s="115">
        <v>16210</v>
      </c>
      <c r="D36" s="116">
        <v>-0.47159109430517976</v>
      </c>
      <c r="E36" s="115">
        <v>0</v>
      </c>
      <c r="F36" s="116">
        <f t="shared" si="6"/>
        <v>-1</v>
      </c>
      <c r="G36" s="115">
        <v>7198</v>
      </c>
      <c r="H36" s="116" t="str">
        <f t="shared" si="7"/>
        <v>-</v>
      </c>
      <c r="I36" s="115">
        <v>7211</v>
      </c>
      <c r="J36" s="116">
        <f t="shared" si="8"/>
        <v>1.8060572381217721E-3</v>
      </c>
      <c r="K36" s="115">
        <v>11716</v>
      </c>
      <c r="L36" s="116">
        <f t="shared" si="9"/>
        <v>0.62473998058521696</v>
      </c>
      <c r="M36" s="115">
        <v>9313</v>
      </c>
      <c r="N36" s="116">
        <f t="shared" si="10"/>
        <v>-0.20510413110276549</v>
      </c>
      <c r="O36" s="116">
        <f t="shared" si="12"/>
        <v>-0.42547809993830965</v>
      </c>
    </row>
    <row r="37" spans="2:16" x14ac:dyDescent="0.25">
      <c r="B37" s="114" t="s">
        <v>83</v>
      </c>
      <c r="C37" s="115">
        <v>23168</v>
      </c>
      <c r="D37" s="116">
        <v>-8.841235490851862E-2</v>
      </c>
      <c r="E37" s="115">
        <v>0</v>
      </c>
      <c r="F37" s="116">
        <f t="shared" si="6"/>
        <v>-1</v>
      </c>
      <c r="G37" s="115">
        <v>18335</v>
      </c>
      <c r="H37" s="116" t="str">
        <f t="shared" si="7"/>
        <v>-</v>
      </c>
      <c r="I37" s="115">
        <v>16871</v>
      </c>
      <c r="J37" s="116">
        <f t="shared" si="8"/>
        <v>-7.9847286610308155E-2</v>
      </c>
      <c r="K37" s="115">
        <v>16350</v>
      </c>
      <c r="L37" s="116">
        <f t="shared" si="9"/>
        <v>-3.0881394108233096E-2</v>
      </c>
      <c r="M37" s="115">
        <v>15147</v>
      </c>
      <c r="N37" s="116">
        <f t="shared" si="10"/>
        <v>-7.357798165137619E-2</v>
      </c>
      <c r="O37" s="116">
        <f t="shared" si="12"/>
        <v>-0.34621029005524862</v>
      </c>
    </row>
    <row r="38" spans="2:16" x14ac:dyDescent="0.25">
      <c r="B38" s="114" t="s">
        <v>85</v>
      </c>
      <c r="C38" s="115">
        <v>27089</v>
      </c>
      <c r="D38" s="116">
        <v>-0.21195636363636361</v>
      </c>
      <c r="E38" s="115">
        <v>24732</v>
      </c>
      <c r="F38" s="116">
        <f t="shared" si="6"/>
        <v>-8.7009487245745532E-2</v>
      </c>
      <c r="G38" s="115">
        <v>32710</v>
      </c>
      <c r="H38" s="116">
        <f t="shared" si="7"/>
        <v>0.32257803655183559</v>
      </c>
      <c r="I38" s="115">
        <v>22263</v>
      </c>
      <c r="J38" s="116">
        <f t="shared" si="8"/>
        <v>-0.31938245184958725</v>
      </c>
      <c r="K38" s="115">
        <v>17040</v>
      </c>
      <c r="L38" s="116">
        <f t="shared" si="9"/>
        <v>-0.23460450074114003</v>
      </c>
      <c r="M38" s="115">
        <v>17997</v>
      </c>
      <c r="N38" s="116">
        <f t="shared" si="10"/>
        <v>5.6161971830985813E-2</v>
      </c>
      <c r="O38" s="116">
        <f t="shared" si="12"/>
        <v>-0.33563439034294362</v>
      </c>
    </row>
    <row r="39" spans="2:16" x14ac:dyDescent="0.25">
      <c r="B39" s="114" t="s">
        <v>87</v>
      </c>
      <c r="C39" s="115">
        <v>26178</v>
      </c>
      <c r="D39" s="116">
        <v>3.2499802792458787E-2</v>
      </c>
      <c r="E39" s="115">
        <v>10533</v>
      </c>
      <c r="F39" s="116">
        <f t="shared" si="6"/>
        <v>-0.5976392390556956</v>
      </c>
      <c r="G39" s="115">
        <v>17671</v>
      </c>
      <c r="H39" s="116">
        <f t="shared" si="7"/>
        <v>0.67767967340738622</v>
      </c>
      <c r="I39" s="115">
        <v>12307</v>
      </c>
      <c r="J39" s="116">
        <f t="shared" si="8"/>
        <v>-0.30354818629392788</v>
      </c>
      <c r="K39" s="115">
        <v>12268</v>
      </c>
      <c r="L39" s="116">
        <f t="shared" si="9"/>
        <v>-3.1689282522141538E-3</v>
      </c>
      <c r="M39" s="115">
        <v>11247</v>
      </c>
      <c r="N39" s="116">
        <f t="shared" si="10"/>
        <v>-8.3224649494620162E-2</v>
      </c>
      <c r="O39" s="116">
        <f t="shared" si="12"/>
        <v>-0.57036442814577126</v>
      </c>
    </row>
    <row r="40" spans="2:16" x14ac:dyDescent="0.25">
      <c r="B40" s="114" t="s">
        <v>89</v>
      </c>
      <c r="C40" s="115">
        <v>14688</v>
      </c>
      <c r="D40" s="116">
        <v>0.42105263157894735</v>
      </c>
      <c r="E40" s="115">
        <v>9331</v>
      </c>
      <c r="F40" s="116">
        <f t="shared" si="6"/>
        <v>-0.36471949891067534</v>
      </c>
      <c r="G40" s="115">
        <v>13514</v>
      </c>
      <c r="H40" s="116">
        <f t="shared" si="7"/>
        <v>0.44829064408959374</v>
      </c>
      <c r="I40" s="115">
        <v>5869</v>
      </c>
      <c r="J40" s="116">
        <f t="shared" si="8"/>
        <v>-0.56570963445315969</v>
      </c>
      <c r="K40" s="115">
        <v>7638</v>
      </c>
      <c r="L40" s="116">
        <f t="shared" si="9"/>
        <v>0.3014142102572841</v>
      </c>
      <c r="M40" s="115">
        <v>11565</v>
      </c>
      <c r="N40" s="116">
        <f t="shared" si="10"/>
        <v>0.51413982717989004</v>
      </c>
      <c r="O40" s="116">
        <f t="shared" si="12"/>
        <v>-0.21262254901960786</v>
      </c>
    </row>
    <row r="41" spans="2:16" x14ac:dyDescent="0.25">
      <c r="B41" s="114" t="s">
        <v>91</v>
      </c>
      <c r="C41" s="115">
        <v>6884</v>
      </c>
      <c r="D41" s="116">
        <v>-4.547975596228504E-2</v>
      </c>
      <c r="E41" s="115">
        <v>6163</v>
      </c>
      <c r="F41" s="116">
        <f t="shared" si="6"/>
        <v>-0.10473561882626381</v>
      </c>
      <c r="G41" s="115">
        <v>4282</v>
      </c>
      <c r="H41" s="116">
        <f t="shared" si="7"/>
        <v>-0.30520850235275032</v>
      </c>
      <c r="I41" s="115">
        <v>3929</v>
      </c>
      <c r="J41" s="116">
        <f t="shared" si="8"/>
        <v>-8.243811303129378E-2</v>
      </c>
      <c r="K41" s="115">
        <v>4428</v>
      </c>
      <c r="L41" s="116">
        <f t="shared" si="9"/>
        <v>0.12700432680071261</v>
      </c>
      <c r="M41" s="115">
        <v>5701</v>
      </c>
      <c r="N41" s="116">
        <f t="shared" si="10"/>
        <v>0.28748870822041561</v>
      </c>
      <c r="O41" s="116">
        <f t="shared" si="12"/>
        <v>-0.17184776292852988</v>
      </c>
    </row>
    <row r="42" spans="2:16" x14ac:dyDescent="0.25">
      <c r="B42" s="114" t="s">
        <v>93</v>
      </c>
      <c r="C42" s="115">
        <v>8030</v>
      </c>
      <c r="D42" s="116">
        <v>-0.33172436750998668</v>
      </c>
      <c r="E42" s="115">
        <v>4505</v>
      </c>
      <c r="F42" s="116">
        <f t="shared" si="6"/>
        <v>-0.43897882938978827</v>
      </c>
      <c r="G42" s="115">
        <v>6454</v>
      </c>
      <c r="H42" s="116">
        <f t="shared" si="7"/>
        <v>0.43263041065482799</v>
      </c>
      <c r="I42" s="115">
        <v>7585</v>
      </c>
      <c r="J42" s="116">
        <f t="shared" si="8"/>
        <v>0.17524016114037799</v>
      </c>
      <c r="K42" s="115">
        <v>6411</v>
      </c>
      <c r="L42" s="116">
        <f t="shared" si="9"/>
        <v>-0.15477916941331571</v>
      </c>
      <c r="M42" s="115">
        <v>5544</v>
      </c>
      <c r="N42" s="116">
        <f>IFERROR(M42/K42-1,"-")</f>
        <v>-0.13523631258773983</v>
      </c>
      <c r="O42" s="116">
        <f t="shared" si="12"/>
        <v>-0.30958904109589036</v>
      </c>
    </row>
    <row r="43" spans="2:16" ht="15.75" x14ac:dyDescent="0.25">
      <c r="B43" s="117" t="s">
        <v>30</v>
      </c>
      <c r="C43" s="118">
        <v>192906</v>
      </c>
      <c r="D43" s="119">
        <v>-9.4172172369588747E-2</v>
      </c>
      <c r="E43" s="118">
        <v>77176</v>
      </c>
      <c r="F43" s="119">
        <f t="shared" si="6"/>
        <v>-0.59992949934164819</v>
      </c>
      <c r="G43" s="118">
        <v>141993</v>
      </c>
      <c r="H43" s="119">
        <f t="shared" si="7"/>
        <v>0.83985954182647449</v>
      </c>
      <c r="I43" s="118">
        <v>105219</v>
      </c>
      <c r="J43" s="119">
        <f t="shared" si="8"/>
        <v>-0.25898459783228756</v>
      </c>
      <c r="K43" s="118">
        <v>114083</v>
      </c>
      <c r="L43" s="119">
        <f t="shared" si="9"/>
        <v>8.4243340081163964E-2</v>
      </c>
      <c r="M43" s="118">
        <v>103740</v>
      </c>
      <c r="N43" s="119">
        <v>-9.0662061832174845E-2</v>
      </c>
      <c r="O43" s="119">
        <v>-0.46222512519050729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C7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248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3266</v>
      </c>
      <c r="D53" s="116">
        <v>0.37747785744411644</v>
      </c>
      <c r="E53" s="115">
        <v>1602</v>
      </c>
      <c r="F53" s="116">
        <f t="shared" ref="F53:F65" si="13">IFERROR(E53/C53-1,"-")</f>
        <v>-0.50949173300673611</v>
      </c>
      <c r="G53" s="115">
        <v>2468</v>
      </c>
      <c r="H53" s="116">
        <f t="shared" ref="H53:H65" si="14">IFERROR(G53/E53-1,"-")</f>
        <v>0.54057428214731584</v>
      </c>
      <c r="I53" s="115">
        <v>2953</v>
      </c>
      <c r="J53" s="116">
        <f t="shared" ref="J53:J65" si="15">IFERROR(I53/G53-1,"-")</f>
        <v>0.19651539708265808</v>
      </c>
      <c r="K53" s="115">
        <v>3641</v>
      </c>
      <c r="L53" s="116">
        <f>IFERROR(K53/I53-1,"-")</f>
        <v>0.2329834067050458</v>
      </c>
      <c r="M53" s="115">
        <v>2676</v>
      </c>
      <c r="N53" s="116">
        <f t="shared" ref="N53:N63" si="16">IFERROR(M53/K53-1,"-")</f>
        <v>-0.26503707772589946</v>
      </c>
      <c r="O53" s="116">
        <f t="shared" ref="O53" si="17">IFERROR(M53/C53-1,"-")</f>
        <v>-0.1806491120636865</v>
      </c>
    </row>
    <row r="54" spans="1:16" x14ac:dyDescent="0.25">
      <c r="A54" s="1">
        <v>2</v>
      </c>
      <c r="B54" s="114" t="s">
        <v>73</v>
      </c>
      <c r="C54" s="115">
        <v>2395</v>
      </c>
      <c r="D54" s="116">
        <v>7.148864592094295E-3</v>
      </c>
      <c r="E54" s="115">
        <v>1729</v>
      </c>
      <c r="F54" s="116">
        <f t="shared" si="13"/>
        <v>-0.27807933194154488</v>
      </c>
      <c r="G54" s="115">
        <v>1016</v>
      </c>
      <c r="H54" s="116">
        <f t="shared" si="14"/>
        <v>-0.41237709658762289</v>
      </c>
      <c r="I54" s="115">
        <v>2193</v>
      </c>
      <c r="J54" s="116">
        <f t="shared" si="15"/>
        <v>1.1584645669291338</v>
      </c>
      <c r="K54" s="115">
        <v>2303</v>
      </c>
      <c r="L54" s="116">
        <f t="shared" ref="L54:L65" si="18">IFERROR(K54/I54-1,"-")</f>
        <v>5.0159598723210186E-2</v>
      </c>
      <c r="M54" s="115">
        <v>1677</v>
      </c>
      <c r="N54" s="116">
        <f t="shared" si="16"/>
        <v>-0.27181936604429002</v>
      </c>
      <c r="O54" s="116">
        <f>IFERROR(M54/C54-1,"-")</f>
        <v>-0.29979123173277666</v>
      </c>
    </row>
    <row r="55" spans="1:16" x14ac:dyDescent="0.25">
      <c r="A55" s="1">
        <v>3</v>
      </c>
      <c r="B55" s="114" t="s">
        <v>75</v>
      </c>
      <c r="C55" s="115">
        <v>4694</v>
      </c>
      <c r="D55" s="116">
        <v>0.36532867946480518</v>
      </c>
      <c r="E55" s="115">
        <v>789</v>
      </c>
      <c r="F55" s="116">
        <f t="shared" si="13"/>
        <v>-0.83191308052833401</v>
      </c>
      <c r="G55" s="115">
        <v>1370</v>
      </c>
      <c r="H55" s="116">
        <f t="shared" si="14"/>
        <v>0.73637515842839041</v>
      </c>
      <c r="I55" s="115">
        <v>2613</v>
      </c>
      <c r="J55" s="116">
        <f t="shared" si="15"/>
        <v>0.90729927007299271</v>
      </c>
      <c r="K55" s="115">
        <v>3123</v>
      </c>
      <c r="L55" s="116">
        <f t="shared" si="18"/>
        <v>0.19517795637198621</v>
      </c>
      <c r="M55" s="115">
        <v>3345</v>
      </c>
      <c r="N55" s="116">
        <f t="shared" si="16"/>
        <v>7.1085494716618625E-2</v>
      </c>
      <c r="O55" s="116">
        <f t="shared" ref="O55:O64" si="19">IFERROR(M55/C55-1,"-")</f>
        <v>-0.28738815509160631</v>
      </c>
    </row>
    <row r="56" spans="1:16" x14ac:dyDescent="0.25">
      <c r="A56" s="1">
        <v>4</v>
      </c>
      <c r="B56" s="114" t="s">
        <v>77</v>
      </c>
      <c r="C56" s="115">
        <v>7128</v>
      </c>
      <c r="D56" s="116">
        <v>1.528556225611919</v>
      </c>
      <c r="E56" s="115">
        <v>0</v>
      </c>
      <c r="F56" s="116">
        <f t="shared" si="13"/>
        <v>-1</v>
      </c>
      <c r="G56" s="115">
        <v>1625</v>
      </c>
      <c r="H56" s="116" t="str">
        <f t="shared" si="14"/>
        <v>-</v>
      </c>
      <c r="I56" s="115">
        <v>2610</v>
      </c>
      <c r="J56" s="116">
        <f t="shared" si="15"/>
        <v>0.60615384615384604</v>
      </c>
      <c r="K56" s="115">
        <v>3426</v>
      </c>
      <c r="L56" s="116">
        <f t="shared" si="18"/>
        <v>0.31264367816091965</v>
      </c>
      <c r="M56" s="115">
        <v>2702</v>
      </c>
      <c r="N56" s="116">
        <f t="shared" si="16"/>
        <v>-0.21132516053706951</v>
      </c>
      <c r="O56" s="116">
        <f t="shared" si="19"/>
        <v>-0.6209315375982043</v>
      </c>
    </row>
    <row r="57" spans="1:16" x14ac:dyDescent="0.25">
      <c r="A57" s="1">
        <v>5</v>
      </c>
      <c r="B57" s="114" t="s">
        <v>79</v>
      </c>
      <c r="C57" s="115">
        <v>9372</v>
      </c>
      <c r="D57" s="116">
        <v>1.1377737226277373</v>
      </c>
      <c r="E57" s="115">
        <v>0</v>
      </c>
      <c r="F57" s="116">
        <f t="shared" si="13"/>
        <v>-1</v>
      </c>
      <c r="G57" s="115">
        <v>2518</v>
      </c>
      <c r="H57" s="116" t="str">
        <f t="shared" si="14"/>
        <v>-</v>
      </c>
      <c r="I57" s="115">
        <v>2461</v>
      </c>
      <c r="J57" s="116">
        <f t="shared" si="15"/>
        <v>-2.2637013502780023E-2</v>
      </c>
      <c r="K57" s="115">
        <v>3361</v>
      </c>
      <c r="L57" s="116">
        <f t="shared" si="18"/>
        <v>0.36570499796830558</v>
      </c>
      <c r="M57" s="115">
        <v>3660</v>
      </c>
      <c r="N57" s="116">
        <f t="shared" si="16"/>
        <v>8.8961618565903011E-2</v>
      </c>
      <c r="O57" s="116">
        <f t="shared" si="19"/>
        <v>-0.60947503201024333</v>
      </c>
    </row>
    <row r="58" spans="1:16" x14ac:dyDescent="0.25">
      <c r="A58" s="1">
        <v>6</v>
      </c>
      <c r="B58" s="114" t="s">
        <v>81</v>
      </c>
      <c r="C58" s="115">
        <v>9490</v>
      </c>
      <c r="D58" s="116">
        <v>0.25</v>
      </c>
      <c r="E58" s="115">
        <v>0</v>
      </c>
      <c r="F58" s="116">
        <f t="shared" si="13"/>
        <v>-1</v>
      </c>
      <c r="G58" s="115">
        <v>3706</v>
      </c>
      <c r="H58" s="116" t="str">
        <f t="shared" si="14"/>
        <v>-</v>
      </c>
      <c r="I58" s="115">
        <v>4006</v>
      </c>
      <c r="J58" s="116">
        <f t="shared" si="15"/>
        <v>8.0949811117107418E-2</v>
      </c>
      <c r="K58" s="115">
        <v>5560</v>
      </c>
      <c r="L58" s="116">
        <f t="shared" si="18"/>
        <v>0.38791812281577642</v>
      </c>
      <c r="M58" s="115">
        <v>4118</v>
      </c>
      <c r="N58" s="116">
        <f t="shared" si="16"/>
        <v>-0.25935251798561154</v>
      </c>
      <c r="O58" s="116">
        <f t="shared" si="19"/>
        <v>-0.56606954689146471</v>
      </c>
    </row>
    <row r="59" spans="1:16" x14ac:dyDescent="0.25">
      <c r="A59" s="1">
        <v>7</v>
      </c>
      <c r="B59" s="114" t="s">
        <v>83</v>
      </c>
      <c r="C59" s="115">
        <v>12475</v>
      </c>
      <c r="D59" s="116">
        <v>0.39136738790988179</v>
      </c>
      <c r="E59" s="115">
        <v>0</v>
      </c>
      <c r="F59" s="116">
        <f t="shared" si="13"/>
        <v>-1</v>
      </c>
      <c r="G59" s="115">
        <v>11363</v>
      </c>
      <c r="H59" s="116" t="str">
        <f t="shared" si="14"/>
        <v>-</v>
      </c>
      <c r="I59" s="115">
        <v>8443</v>
      </c>
      <c r="J59" s="116">
        <f t="shared" si="15"/>
        <v>-0.25697439056587168</v>
      </c>
      <c r="K59" s="115">
        <v>8165</v>
      </c>
      <c r="L59" s="116">
        <f t="shared" si="18"/>
        <v>-3.2926684827667918E-2</v>
      </c>
      <c r="M59" s="115">
        <v>7349</v>
      </c>
      <c r="N59" s="116">
        <f t="shared" si="16"/>
        <v>-9.9938763012859755E-2</v>
      </c>
      <c r="O59" s="116">
        <f t="shared" si="19"/>
        <v>-0.4109018036072144</v>
      </c>
    </row>
    <row r="60" spans="1:16" x14ac:dyDescent="0.25">
      <c r="A60" s="1">
        <v>8</v>
      </c>
      <c r="B60" s="114" t="s">
        <v>85</v>
      </c>
      <c r="C60" s="115">
        <v>14209</v>
      </c>
      <c r="D60" s="116">
        <v>0.19533944645410961</v>
      </c>
      <c r="E60" s="115">
        <v>8054</v>
      </c>
      <c r="F60" s="116">
        <f t="shared" si="13"/>
        <v>-0.4331761559574917</v>
      </c>
      <c r="G60" s="115">
        <v>14616</v>
      </c>
      <c r="H60" s="116">
        <f t="shared" si="14"/>
        <v>0.81475043456667495</v>
      </c>
      <c r="I60" s="115">
        <v>8711</v>
      </c>
      <c r="J60" s="116">
        <f t="shared" si="15"/>
        <v>-0.40400930487137388</v>
      </c>
      <c r="K60" s="115">
        <v>8609</v>
      </c>
      <c r="L60" s="116">
        <f t="shared" si="18"/>
        <v>-1.1709333027207003E-2</v>
      </c>
      <c r="M60" s="115">
        <v>10060</v>
      </c>
      <c r="N60" s="116">
        <f t="shared" si="16"/>
        <v>0.16854454640492511</v>
      </c>
      <c r="O60" s="116">
        <f t="shared" si="19"/>
        <v>-0.29199802941797448</v>
      </c>
    </row>
    <row r="61" spans="1:16" x14ac:dyDescent="0.25">
      <c r="A61" s="1">
        <v>9</v>
      </c>
      <c r="B61" s="114" t="s">
        <v>87</v>
      </c>
      <c r="C61" s="115">
        <v>17149</v>
      </c>
      <c r="D61" s="116">
        <v>1.0289872219592997</v>
      </c>
      <c r="E61" s="115">
        <v>4755</v>
      </c>
      <c r="F61" s="116">
        <f t="shared" si="13"/>
        <v>-0.72272435710537053</v>
      </c>
      <c r="G61" s="115">
        <v>7423</v>
      </c>
      <c r="H61" s="116">
        <f t="shared" si="14"/>
        <v>0.56109358569926404</v>
      </c>
      <c r="I61" s="115">
        <v>5083</v>
      </c>
      <c r="J61" s="116">
        <f t="shared" si="15"/>
        <v>-0.3152364273204904</v>
      </c>
      <c r="K61" s="115">
        <v>5659</v>
      </c>
      <c r="L61" s="116">
        <f t="shared" si="18"/>
        <v>0.11331890615778084</v>
      </c>
      <c r="M61" s="115">
        <v>6716</v>
      </c>
      <c r="N61" s="116">
        <f t="shared" si="16"/>
        <v>0.18678211698179892</v>
      </c>
      <c r="O61" s="116">
        <f t="shared" si="19"/>
        <v>-0.60837366610297972</v>
      </c>
    </row>
    <row r="62" spans="1:16" x14ac:dyDescent="0.25">
      <c r="A62" s="1">
        <v>10</v>
      </c>
      <c r="B62" s="114" t="s">
        <v>89</v>
      </c>
      <c r="C62" s="115">
        <v>7804</v>
      </c>
      <c r="D62" s="116">
        <v>0.72235709556389316</v>
      </c>
      <c r="E62" s="115">
        <v>2420</v>
      </c>
      <c r="F62" s="116">
        <f t="shared" si="13"/>
        <v>-0.68990261404407993</v>
      </c>
      <c r="G62" s="115">
        <v>4894</v>
      </c>
      <c r="H62" s="116">
        <f t="shared" si="14"/>
        <v>1.0223140495867771</v>
      </c>
      <c r="I62" s="115">
        <v>2717</v>
      </c>
      <c r="J62" s="116">
        <f t="shared" si="15"/>
        <v>-0.44483040457703316</v>
      </c>
      <c r="K62" s="115">
        <v>3348</v>
      </c>
      <c r="L62" s="116">
        <f t="shared" si="18"/>
        <v>0.2322414427677586</v>
      </c>
      <c r="M62" s="115">
        <v>4738</v>
      </c>
      <c r="N62" s="116">
        <f t="shared" si="16"/>
        <v>0.41517323775388282</v>
      </c>
      <c r="O62" s="116">
        <f t="shared" si="19"/>
        <v>-0.39287544848795486</v>
      </c>
    </row>
    <row r="63" spans="1:16" x14ac:dyDescent="0.25">
      <c r="A63" s="1">
        <v>11</v>
      </c>
      <c r="B63" s="114" t="s">
        <v>91</v>
      </c>
      <c r="C63" s="115">
        <v>4350</v>
      </c>
      <c r="D63" s="116">
        <v>0.6123054114158637</v>
      </c>
      <c r="E63" s="115">
        <v>1179</v>
      </c>
      <c r="F63" s="116">
        <f t="shared" si="13"/>
        <v>-0.72896551724137937</v>
      </c>
      <c r="G63" s="115">
        <v>1680</v>
      </c>
      <c r="H63" s="116">
        <f t="shared" si="14"/>
        <v>0.42493638676844792</v>
      </c>
      <c r="I63" s="115">
        <v>2080</v>
      </c>
      <c r="J63" s="116">
        <f t="shared" si="15"/>
        <v>0.23809523809523814</v>
      </c>
      <c r="K63" s="115">
        <v>2681</v>
      </c>
      <c r="L63" s="116">
        <f t="shared" si="18"/>
        <v>0.28894230769230766</v>
      </c>
      <c r="M63" s="115">
        <v>4224</v>
      </c>
      <c r="N63" s="116">
        <f t="shared" si="16"/>
        <v>0.57553151809026493</v>
      </c>
      <c r="O63" s="116">
        <f t="shared" si="19"/>
        <v>-2.8965517241379302E-2</v>
      </c>
    </row>
    <row r="64" spans="1:16" x14ac:dyDescent="0.25">
      <c r="A64" s="1">
        <v>12</v>
      </c>
      <c r="B64" s="114" t="s">
        <v>93</v>
      </c>
      <c r="C64" s="115">
        <v>5746</v>
      </c>
      <c r="D64" s="116">
        <v>0.16386469515900348</v>
      </c>
      <c r="E64" s="115">
        <v>1230</v>
      </c>
      <c r="F64" s="116">
        <f t="shared" si="13"/>
        <v>-0.78593804385659594</v>
      </c>
      <c r="G64" s="115">
        <v>2877</v>
      </c>
      <c r="H64" s="116">
        <f t="shared" si="14"/>
        <v>1.3390243902439023</v>
      </c>
      <c r="I64" s="115">
        <v>3803</v>
      </c>
      <c r="J64" s="116">
        <f t="shared" si="15"/>
        <v>0.32186305179005914</v>
      </c>
      <c r="K64" s="115">
        <v>4117</v>
      </c>
      <c r="L64" s="116">
        <f t="shared" si="18"/>
        <v>8.2566394951354205E-2</v>
      </c>
      <c r="M64" s="115">
        <v>4590</v>
      </c>
      <c r="N64" s="116">
        <f>IFERROR(M64/K64-1,"-")</f>
        <v>0.11488948263298515</v>
      </c>
      <c r="O64" s="116">
        <f t="shared" si="19"/>
        <v>-0.20118343195266275</v>
      </c>
    </row>
    <row r="65" spans="1:16" ht="15.75" x14ac:dyDescent="0.25">
      <c r="B65" s="117" t="s">
        <v>30</v>
      </c>
      <c r="C65" s="118">
        <v>98078</v>
      </c>
      <c r="D65" s="119">
        <v>0.52169798147487323</v>
      </c>
      <c r="E65" s="118">
        <v>26118</v>
      </c>
      <c r="F65" s="119">
        <f t="shared" si="13"/>
        <v>-0.73370174758865392</v>
      </c>
      <c r="G65" s="118">
        <v>55556</v>
      </c>
      <c r="H65" s="119">
        <f t="shared" si="14"/>
        <v>1.1271153993414504</v>
      </c>
      <c r="I65" s="118">
        <v>47673</v>
      </c>
      <c r="J65" s="119">
        <f t="shared" si="15"/>
        <v>-0.14189286485708119</v>
      </c>
      <c r="K65" s="118">
        <v>53993</v>
      </c>
      <c r="L65" s="119">
        <f t="shared" si="18"/>
        <v>0.132569798418392</v>
      </c>
      <c r="M65" s="118">
        <v>55855</v>
      </c>
      <c r="N65" s="119">
        <v>3.4485951882651467E-2</v>
      </c>
      <c r="O65" s="119">
        <v>-0.43050429250188627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C7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248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4531</v>
      </c>
      <c r="D75" s="116">
        <v>-0.24040234702430852</v>
      </c>
      <c r="E75" s="115">
        <v>1208</v>
      </c>
      <c r="F75" s="116">
        <f t="shared" ref="F75:F87" si="20">IFERROR(E75/C75-1,"-")</f>
        <v>-0.73339218715515342</v>
      </c>
      <c r="G75" s="115">
        <v>5465</v>
      </c>
      <c r="H75" s="116">
        <f t="shared" ref="H75:H87" si="21">IFERROR(G75/E75-1,"-")</f>
        <v>3.5240066225165565</v>
      </c>
      <c r="I75" s="115">
        <v>1306</v>
      </c>
      <c r="J75" s="116">
        <f t="shared" ref="J75:J87" si="22">IFERROR(I75/G75-1,"-")</f>
        <v>-0.76102470265324795</v>
      </c>
      <c r="K75" s="115">
        <v>4043</v>
      </c>
      <c r="L75" s="116">
        <f>IFERROR(K75/I75-1,"-")</f>
        <v>2.0957120980091886</v>
      </c>
      <c r="M75" s="115">
        <v>1967</v>
      </c>
      <c r="N75" s="116">
        <f t="shared" ref="N75:N83" si="23">IFERROR(M75/K75-1,"-")</f>
        <v>-0.51348008904278997</v>
      </c>
      <c r="O75" s="116">
        <f t="shared" ref="O75" si="24">M75/C75-1</f>
        <v>-0.56587949679982341</v>
      </c>
    </row>
    <row r="76" spans="1:16" x14ac:dyDescent="0.25">
      <c r="A76" s="1">
        <v>2</v>
      </c>
      <c r="B76" s="114" t="s">
        <v>73</v>
      </c>
      <c r="C76" s="115">
        <v>3523</v>
      </c>
      <c r="D76" s="116">
        <v>-0.50809829656520522</v>
      </c>
      <c r="E76" s="115">
        <v>2752</v>
      </c>
      <c r="F76" s="116">
        <f t="shared" si="20"/>
        <v>-0.21884757309111558</v>
      </c>
      <c r="G76" s="115">
        <v>5161</v>
      </c>
      <c r="H76" s="116">
        <f t="shared" si="21"/>
        <v>0.87536337209302317</v>
      </c>
      <c r="I76" s="115">
        <v>1879</v>
      </c>
      <c r="J76" s="116">
        <f t="shared" si="22"/>
        <v>-0.63592327068397592</v>
      </c>
      <c r="K76" s="115">
        <v>2328</v>
      </c>
      <c r="L76" s="116">
        <f t="shared" ref="L76:L87" si="25">IFERROR(K76/I76-1,"-")</f>
        <v>0.23895689196381054</v>
      </c>
      <c r="M76" s="115">
        <v>1682</v>
      </c>
      <c r="N76" s="116">
        <f t="shared" si="23"/>
        <v>-0.27749140893470792</v>
      </c>
      <c r="O76" s="116">
        <f>IFERROR(M76/C76-1,"-")</f>
        <v>-0.5225659948907182</v>
      </c>
    </row>
    <row r="77" spans="1:16" x14ac:dyDescent="0.25">
      <c r="A77" s="1">
        <v>3</v>
      </c>
      <c r="B77" s="114" t="s">
        <v>75</v>
      </c>
      <c r="C77" s="115">
        <v>10570</v>
      </c>
      <c r="D77" s="116">
        <v>-2.9652070136785058E-2</v>
      </c>
      <c r="E77" s="115">
        <v>1072</v>
      </c>
      <c r="F77" s="116">
        <f t="shared" si="20"/>
        <v>-0.89858088930936608</v>
      </c>
      <c r="G77" s="115">
        <v>5611</v>
      </c>
      <c r="H77" s="116">
        <f t="shared" si="21"/>
        <v>4.2341417910447765</v>
      </c>
      <c r="I77" s="115">
        <v>2145</v>
      </c>
      <c r="J77" s="116">
        <f t="shared" si="22"/>
        <v>-0.61771520228123333</v>
      </c>
      <c r="K77" s="115">
        <v>3322</v>
      </c>
      <c r="L77" s="116">
        <f t="shared" si="25"/>
        <v>0.54871794871794877</v>
      </c>
      <c r="M77" s="115">
        <v>3987</v>
      </c>
      <c r="N77" s="116">
        <f t="shared" si="23"/>
        <v>0.20018061408789878</v>
      </c>
      <c r="O77" s="116">
        <f t="shared" ref="O77:O86" si="26">IFERROR(M77/C77-1,"-")</f>
        <v>-0.62280037842951752</v>
      </c>
    </row>
    <row r="78" spans="1:16" x14ac:dyDescent="0.25">
      <c r="A78" s="1">
        <v>4</v>
      </c>
      <c r="B78" s="114" t="s">
        <v>77</v>
      </c>
      <c r="C78" s="115">
        <v>15259</v>
      </c>
      <c r="D78" s="116">
        <v>0.21750578472831728</v>
      </c>
      <c r="E78" s="115">
        <v>0</v>
      </c>
      <c r="F78" s="116">
        <f t="shared" si="20"/>
        <v>-1</v>
      </c>
      <c r="G78" s="115">
        <v>8725</v>
      </c>
      <c r="H78" s="116" t="str">
        <f t="shared" si="21"/>
        <v>-</v>
      </c>
      <c r="I78" s="115">
        <v>5975</v>
      </c>
      <c r="J78" s="116">
        <f t="shared" si="22"/>
        <v>-0.31518624641833815</v>
      </c>
      <c r="K78" s="115">
        <v>7930</v>
      </c>
      <c r="L78" s="116">
        <f t="shared" si="25"/>
        <v>0.32719665271966525</v>
      </c>
      <c r="M78" s="115">
        <v>2539</v>
      </c>
      <c r="N78" s="116">
        <f t="shared" si="23"/>
        <v>-0.67982345523329135</v>
      </c>
      <c r="O78" s="116">
        <f t="shared" si="26"/>
        <v>-0.83360639622517851</v>
      </c>
    </row>
    <row r="79" spans="1:16" x14ac:dyDescent="0.25">
      <c r="A79" s="1">
        <v>5</v>
      </c>
      <c r="B79" s="114" t="s">
        <v>79</v>
      </c>
      <c r="C79" s="115">
        <v>9921</v>
      </c>
      <c r="D79" s="116">
        <v>-0.36538092496641716</v>
      </c>
      <c r="E79" s="115">
        <v>0</v>
      </c>
      <c r="F79" s="116">
        <f t="shared" si="20"/>
        <v>-1</v>
      </c>
      <c r="G79" s="115">
        <v>7870</v>
      </c>
      <c r="H79" s="116" t="str">
        <f t="shared" si="21"/>
        <v>-</v>
      </c>
      <c r="I79" s="115">
        <v>5049</v>
      </c>
      <c r="J79" s="116">
        <f t="shared" si="22"/>
        <v>-0.35844980940279547</v>
      </c>
      <c r="K79" s="115">
        <v>4755</v>
      </c>
      <c r="L79" s="116">
        <f t="shared" si="25"/>
        <v>-5.8229352346999441E-2</v>
      </c>
      <c r="M79" s="115">
        <v>2991</v>
      </c>
      <c r="N79" s="116">
        <f t="shared" si="23"/>
        <v>-0.3709779179810726</v>
      </c>
      <c r="O79" s="116">
        <f t="shared" si="26"/>
        <v>-0.6985182945267614</v>
      </c>
    </row>
    <row r="80" spans="1:16" x14ac:dyDescent="0.25">
      <c r="A80" s="1">
        <v>6</v>
      </c>
      <c r="B80" s="114" t="s">
        <v>81</v>
      </c>
      <c r="C80" s="115">
        <v>6720</v>
      </c>
      <c r="D80" s="116">
        <v>-0.70890188434048085</v>
      </c>
      <c r="E80" s="115">
        <v>0</v>
      </c>
      <c r="F80" s="116">
        <f t="shared" si="20"/>
        <v>-1</v>
      </c>
      <c r="G80" s="115">
        <v>3492</v>
      </c>
      <c r="H80" s="116" t="str">
        <f t="shared" si="21"/>
        <v>-</v>
      </c>
      <c r="I80" s="115">
        <v>3205</v>
      </c>
      <c r="J80" s="116">
        <f t="shared" si="22"/>
        <v>-8.2187857961053878E-2</v>
      </c>
      <c r="K80" s="115">
        <v>6156</v>
      </c>
      <c r="L80" s="116">
        <f t="shared" si="25"/>
        <v>0.92074882995319807</v>
      </c>
      <c r="M80" s="115">
        <v>5195</v>
      </c>
      <c r="N80" s="116">
        <f t="shared" si="23"/>
        <v>-0.15610786224821316</v>
      </c>
      <c r="O80" s="116">
        <f t="shared" si="26"/>
        <v>-0.22693452380952384</v>
      </c>
    </row>
    <row r="81" spans="1:16" x14ac:dyDescent="0.25">
      <c r="A81" s="1">
        <v>7</v>
      </c>
      <c r="B81" s="114" t="s">
        <v>83</v>
      </c>
      <c r="C81" s="115">
        <v>10693</v>
      </c>
      <c r="D81" s="116">
        <v>-0.34993008693537597</v>
      </c>
      <c r="E81" s="115">
        <v>0</v>
      </c>
      <c r="F81" s="116">
        <f t="shared" si="20"/>
        <v>-1</v>
      </c>
      <c r="G81" s="115">
        <v>6972</v>
      </c>
      <c r="H81" s="116" t="str">
        <f t="shared" si="21"/>
        <v>-</v>
      </c>
      <c r="I81" s="115">
        <v>8428</v>
      </c>
      <c r="J81" s="116">
        <f t="shared" si="22"/>
        <v>0.20883534136546178</v>
      </c>
      <c r="K81" s="115">
        <v>8185</v>
      </c>
      <c r="L81" s="116">
        <f t="shared" si="25"/>
        <v>-2.8832463217845272E-2</v>
      </c>
      <c r="M81" s="115">
        <v>7798</v>
      </c>
      <c r="N81" s="116">
        <f t="shared" si="23"/>
        <v>-4.7281612706169818E-2</v>
      </c>
      <c r="O81" s="116">
        <f t="shared" si="26"/>
        <v>-0.27073786589357529</v>
      </c>
    </row>
    <row r="82" spans="1:16" x14ac:dyDescent="0.25">
      <c r="A82" s="1">
        <v>8</v>
      </c>
      <c r="B82" s="114" t="s">
        <v>85</v>
      </c>
      <c r="C82" s="115">
        <v>12880</v>
      </c>
      <c r="D82" s="116">
        <v>-0.42725008893632155</v>
      </c>
      <c r="E82" s="115">
        <v>16678</v>
      </c>
      <c r="F82" s="116">
        <f t="shared" si="20"/>
        <v>0.29487577639751561</v>
      </c>
      <c r="G82" s="115">
        <v>18094</v>
      </c>
      <c r="H82" s="116">
        <f t="shared" si="21"/>
        <v>8.490226645880794E-2</v>
      </c>
      <c r="I82" s="115">
        <v>13552</v>
      </c>
      <c r="J82" s="116">
        <f t="shared" si="22"/>
        <v>-0.25102243837736271</v>
      </c>
      <c r="K82" s="115">
        <v>8431</v>
      </c>
      <c r="L82" s="116">
        <f t="shared" si="25"/>
        <v>-0.3778778040141676</v>
      </c>
      <c r="M82" s="115">
        <v>7937</v>
      </c>
      <c r="N82" s="116">
        <f t="shared" si="23"/>
        <v>-5.8593286680109102E-2</v>
      </c>
      <c r="O82" s="116">
        <f t="shared" si="26"/>
        <v>-0.38377329192546583</v>
      </c>
    </row>
    <row r="83" spans="1:16" x14ac:dyDescent="0.25">
      <c r="A83" s="1">
        <v>9</v>
      </c>
      <c r="B83" s="114" t="s">
        <v>87</v>
      </c>
      <c r="C83" s="115">
        <v>9029</v>
      </c>
      <c r="D83" s="116">
        <v>-0.46580286356644185</v>
      </c>
      <c r="E83" s="115">
        <v>5778</v>
      </c>
      <c r="F83" s="116">
        <f t="shared" si="20"/>
        <v>-0.36006202237235574</v>
      </c>
      <c r="G83" s="115">
        <v>10248</v>
      </c>
      <c r="H83" s="116">
        <f t="shared" si="21"/>
        <v>0.77362409138110078</v>
      </c>
      <c r="I83" s="115">
        <v>7224</v>
      </c>
      <c r="J83" s="116">
        <f t="shared" si="22"/>
        <v>-0.29508196721311475</v>
      </c>
      <c r="K83" s="115">
        <v>6609</v>
      </c>
      <c r="L83" s="116">
        <f t="shared" si="25"/>
        <v>-8.5132890365448466E-2</v>
      </c>
      <c r="M83" s="115">
        <v>4531</v>
      </c>
      <c r="N83" s="116">
        <f t="shared" si="23"/>
        <v>-0.31441973067029805</v>
      </c>
      <c r="O83" s="116">
        <f t="shared" si="26"/>
        <v>-0.49817255510023262</v>
      </c>
    </row>
    <row r="84" spans="1:16" x14ac:dyDescent="0.25">
      <c r="A84" s="1">
        <v>10</v>
      </c>
      <c r="B84" s="114" t="s">
        <v>89</v>
      </c>
      <c r="C84" s="115">
        <v>6884</v>
      </c>
      <c r="D84" s="116">
        <v>0.18587424633936256</v>
      </c>
      <c r="E84" s="115">
        <v>6911</v>
      </c>
      <c r="F84" s="116">
        <f t="shared" si="20"/>
        <v>3.9221382916909686E-3</v>
      </c>
      <c r="G84" s="115">
        <v>8620</v>
      </c>
      <c r="H84" s="116">
        <f t="shared" si="21"/>
        <v>0.24728693387353484</v>
      </c>
      <c r="I84" s="115">
        <v>3152</v>
      </c>
      <c r="J84" s="116">
        <f t="shared" si="22"/>
        <v>-0.63433874709976801</v>
      </c>
      <c r="K84" s="115">
        <v>4290</v>
      </c>
      <c r="L84" s="116">
        <f t="shared" si="25"/>
        <v>0.36104060913705593</v>
      </c>
      <c r="M84" s="115">
        <v>6827</v>
      </c>
      <c r="N84" s="116">
        <f>IFERROR(M84/K84-1,"-")</f>
        <v>0.59137529137529143</v>
      </c>
      <c r="O84" s="116">
        <f t="shared" si="26"/>
        <v>-8.2800697269029833E-3</v>
      </c>
    </row>
    <row r="85" spans="1:16" x14ac:dyDescent="0.25">
      <c r="A85" s="1">
        <v>11</v>
      </c>
      <c r="B85" s="114" t="s">
        <v>91</v>
      </c>
      <c r="C85" s="115">
        <v>2534</v>
      </c>
      <c r="D85" s="116">
        <v>-0.43863535666814357</v>
      </c>
      <c r="E85" s="115">
        <v>4984</v>
      </c>
      <c r="F85" s="116">
        <f t="shared" si="20"/>
        <v>0.96685082872928185</v>
      </c>
      <c r="G85" s="115">
        <v>2602</v>
      </c>
      <c r="H85" s="116">
        <f t="shared" si="21"/>
        <v>-0.4779293739967897</v>
      </c>
      <c r="I85" s="115">
        <v>1849</v>
      </c>
      <c r="J85" s="116">
        <f t="shared" si="22"/>
        <v>-0.28939277478862413</v>
      </c>
      <c r="K85" s="115">
        <v>1747</v>
      </c>
      <c r="L85" s="116">
        <f t="shared" si="25"/>
        <v>-5.516495402920496E-2</v>
      </c>
      <c r="M85" s="115">
        <v>1477</v>
      </c>
      <c r="N85" s="116">
        <f>IFERROR(M85/K85-1,"-")</f>
        <v>-0.15455065827132231</v>
      </c>
      <c r="O85" s="116">
        <f t="shared" si="26"/>
        <v>-0.41712707182320441</v>
      </c>
    </row>
    <row r="86" spans="1:16" x14ac:dyDescent="0.25">
      <c r="A86" s="1">
        <v>12</v>
      </c>
      <c r="B86" s="114" t="s">
        <v>93</v>
      </c>
      <c r="C86" s="115">
        <v>2284</v>
      </c>
      <c r="D86" s="116">
        <v>-0.67735555869473085</v>
      </c>
      <c r="E86" s="115">
        <v>3275</v>
      </c>
      <c r="F86" s="116">
        <f t="shared" si="20"/>
        <v>0.43388791593695264</v>
      </c>
      <c r="G86" s="115">
        <v>3577</v>
      </c>
      <c r="H86" s="116">
        <f t="shared" si="21"/>
        <v>9.2213740458015225E-2</v>
      </c>
      <c r="I86" s="115">
        <v>3782</v>
      </c>
      <c r="J86" s="116">
        <f t="shared" si="22"/>
        <v>5.7310595471065096E-2</v>
      </c>
      <c r="K86" s="115">
        <v>2294</v>
      </c>
      <c r="L86" s="116">
        <f t="shared" si="25"/>
        <v>-0.39344262295081966</v>
      </c>
      <c r="M86" s="115">
        <v>954</v>
      </c>
      <c r="N86" s="116">
        <f>IFERROR(M86/K86-1,"-")</f>
        <v>-0.58413251961639057</v>
      </c>
      <c r="O86" s="116">
        <f t="shared" si="26"/>
        <v>-0.58231173380035028</v>
      </c>
    </row>
    <row r="87" spans="1:16" ht="15.75" x14ac:dyDescent="0.25">
      <c r="B87" s="117" t="s">
        <v>30</v>
      </c>
      <c r="C87" s="118">
        <v>94828</v>
      </c>
      <c r="D87" s="119">
        <v>-0.3614620087806717</v>
      </c>
      <c r="E87" s="118">
        <v>51058</v>
      </c>
      <c r="F87" s="119">
        <f t="shared" si="20"/>
        <v>-0.46157253131986331</v>
      </c>
      <c r="G87" s="118">
        <v>86437</v>
      </c>
      <c r="H87" s="119">
        <f t="shared" si="21"/>
        <v>0.69291785812213558</v>
      </c>
      <c r="I87" s="118">
        <v>57546</v>
      </c>
      <c r="J87" s="119">
        <f t="shared" si="22"/>
        <v>-0.33424343741684692</v>
      </c>
      <c r="K87" s="118">
        <v>60090</v>
      </c>
      <c r="L87" s="119">
        <f t="shared" si="25"/>
        <v>4.4208111771452341E-2</v>
      </c>
      <c r="M87" s="118">
        <v>47885</v>
      </c>
      <c r="N87" s="119">
        <v>-0.2031119986686637</v>
      </c>
      <c r="O87" s="119">
        <v>-0.49503311258278149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C7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248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148535</v>
      </c>
      <c r="D97" s="116">
        <v>-0.15934687871413211</v>
      </c>
      <c r="E97" s="115">
        <v>154990</v>
      </c>
      <c r="F97" s="116">
        <f t="shared" ref="F97:F109" si="27">IFERROR(E97/C97-1,"-")</f>
        <v>4.3457770895748427E-2</v>
      </c>
      <c r="G97" s="115">
        <v>18536</v>
      </c>
      <c r="H97" s="116">
        <f t="shared" ref="H97:H109" si="28">IFERROR(G97/E97-1,"-")</f>
        <v>-0.88040518743144713</v>
      </c>
      <c r="I97" s="115">
        <v>110611</v>
      </c>
      <c r="J97" s="116">
        <f t="shared" ref="J97:J109" si="29">IFERROR(I97/G97-1,"-")</f>
        <v>4.9673608113940437</v>
      </c>
      <c r="K97" s="115">
        <v>156236</v>
      </c>
      <c r="L97" s="116">
        <f t="shared" ref="L97:L109" si="30">IFERROR(K97/I97-1,"-")</f>
        <v>0.41248157958973342</v>
      </c>
      <c r="M97" s="115">
        <v>168765</v>
      </c>
      <c r="N97" s="116">
        <f t="shared" ref="N97:N105" si="31">IFERROR(M97/K97-1,"-")</f>
        <v>8.0192785273560441E-2</v>
      </c>
      <c r="O97" s="116">
        <f t="shared" ref="O97" si="32">M97/C97-1</f>
        <v>0.13619685595987474</v>
      </c>
    </row>
    <row r="98" spans="2:15" x14ac:dyDescent="0.25">
      <c r="B98" s="114" t="s">
        <v>73</v>
      </c>
      <c r="C98" s="115">
        <v>138908</v>
      </c>
      <c r="D98" s="116">
        <v>-0.12120253564966532</v>
      </c>
      <c r="E98" s="115">
        <v>168403</v>
      </c>
      <c r="F98" s="116">
        <f t="shared" si="27"/>
        <v>0.21233478273389572</v>
      </c>
      <c r="G98" s="115">
        <v>12334</v>
      </c>
      <c r="H98" s="116">
        <f t="shared" si="28"/>
        <v>-0.92675902448293679</v>
      </c>
      <c r="I98" s="115">
        <v>137218</v>
      </c>
      <c r="J98" s="116">
        <f t="shared" si="29"/>
        <v>10.125182422571752</v>
      </c>
      <c r="K98" s="115">
        <v>151743</v>
      </c>
      <c r="L98" s="116">
        <f t="shared" si="30"/>
        <v>0.10585345945867153</v>
      </c>
      <c r="M98" s="115">
        <v>163400</v>
      </c>
      <c r="N98" s="116">
        <f t="shared" si="31"/>
        <v>7.6820677065828402E-2</v>
      </c>
      <c r="O98" s="116">
        <f>IFERROR(M98/C98-1,"-")</f>
        <v>0.17631813862412526</v>
      </c>
    </row>
    <row r="99" spans="2:15" x14ac:dyDescent="0.25">
      <c r="B99" s="114" t="s">
        <v>75</v>
      </c>
      <c r="C99" s="115">
        <v>139598</v>
      </c>
      <c r="D99" s="116">
        <v>-0.14624182007216679</v>
      </c>
      <c r="E99" s="115">
        <v>80146</v>
      </c>
      <c r="F99" s="116">
        <f t="shared" si="27"/>
        <v>-0.42588002693448335</v>
      </c>
      <c r="G99" s="115">
        <v>15162</v>
      </c>
      <c r="H99" s="116">
        <f t="shared" si="28"/>
        <v>-0.81082025303820526</v>
      </c>
      <c r="I99" s="115">
        <v>144147</v>
      </c>
      <c r="J99" s="116">
        <f t="shared" si="29"/>
        <v>8.5071230708349823</v>
      </c>
      <c r="K99" s="115">
        <v>139689</v>
      </c>
      <c r="L99" s="116">
        <f t="shared" si="30"/>
        <v>-3.0926762263522645E-2</v>
      </c>
      <c r="M99" s="115">
        <v>169538</v>
      </c>
      <c r="N99" s="116">
        <f t="shared" si="31"/>
        <v>0.21368182176119799</v>
      </c>
      <c r="O99" s="116">
        <f t="shared" ref="O99:O108" si="33">IFERROR(M99/C99-1,"-")</f>
        <v>0.21447298671900739</v>
      </c>
    </row>
    <row r="100" spans="2:15" x14ac:dyDescent="0.25">
      <c r="B100" s="114" t="s">
        <v>77</v>
      </c>
      <c r="C100" s="115">
        <v>119665</v>
      </c>
      <c r="D100" s="116">
        <v>-0.14605514800331121</v>
      </c>
      <c r="E100" s="115">
        <v>0</v>
      </c>
      <c r="F100" s="116">
        <f t="shared" si="27"/>
        <v>-1</v>
      </c>
      <c r="G100" s="115">
        <v>11798</v>
      </c>
      <c r="H100" s="116" t="str">
        <f t="shared" si="28"/>
        <v>-</v>
      </c>
      <c r="I100" s="115">
        <v>143925</v>
      </c>
      <c r="J100" s="116">
        <f t="shared" si="29"/>
        <v>11.199101542634345</v>
      </c>
      <c r="K100" s="115">
        <v>133479</v>
      </c>
      <c r="L100" s="116">
        <f t="shared" si="30"/>
        <v>-7.25794684731631E-2</v>
      </c>
      <c r="M100" s="115">
        <v>149421</v>
      </c>
      <c r="N100" s="116">
        <f t="shared" si="31"/>
        <v>0.11943451778931524</v>
      </c>
      <c r="O100" s="116">
        <f t="shared" si="33"/>
        <v>0.24866084485856343</v>
      </c>
    </row>
    <row r="101" spans="2:15" x14ac:dyDescent="0.25">
      <c r="B101" s="114" t="s">
        <v>79</v>
      </c>
      <c r="C101" s="115">
        <v>109960</v>
      </c>
      <c r="D101" s="116">
        <v>-0.25873993879009316</v>
      </c>
      <c r="E101" s="115">
        <v>0</v>
      </c>
      <c r="F101" s="116">
        <f t="shared" si="27"/>
        <v>-1</v>
      </c>
      <c r="G101" s="115">
        <v>13708</v>
      </c>
      <c r="H101" s="116" t="str">
        <f t="shared" si="28"/>
        <v>-</v>
      </c>
      <c r="I101" s="115">
        <v>118400</v>
      </c>
      <c r="J101" s="116">
        <f t="shared" si="29"/>
        <v>7.6372920922089289</v>
      </c>
      <c r="K101" s="115">
        <v>132335</v>
      </c>
      <c r="L101" s="116">
        <f t="shared" si="30"/>
        <v>0.11769425675675671</v>
      </c>
      <c r="M101" s="115">
        <v>153273</v>
      </c>
      <c r="N101" s="116">
        <f t="shared" si="31"/>
        <v>0.15821966977745872</v>
      </c>
      <c r="O101" s="116">
        <f t="shared" si="33"/>
        <v>0.39389778101127693</v>
      </c>
    </row>
    <row r="102" spans="2:15" x14ac:dyDescent="0.25">
      <c r="B102" s="114" t="s">
        <v>81</v>
      </c>
      <c r="C102" s="115">
        <v>129550</v>
      </c>
      <c r="D102" s="116">
        <v>-6.345109776110236E-2</v>
      </c>
      <c r="E102" s="115">
        <v>0</v>
      </c>
      <c r="F102" s="116">
        <f t="shared" si="27"/>
        <v>-1</v>
      </c>
      <c r="G102" s="115">
        <v>11596</v>
      </c>
      <c r="H102" s="116" t="str">
        <f t="shared" si="28"/>
        <v>-</v>
      </c>
      <c r="I102" s="115">
        <v>125009</v>
      </c>
      <c r="J102" s="116">
        <f t="shared" si="29"/>
        <v>9.7803552949292865</v>
      </c>
      <c r="K102" s="115">
        <v>130573</v>
      </c>
      <c r="L102" s="116">
        <f t="shared" si="30"/>
        <v>4.4508795366733578E-2</v>
      </c>
      <c r="M102" s="115">
        <v>147800</v>
      </c>
      <c r="N102" s="116">
        <f t="shared" si="31"/>
        <v>0.13193386075222291</v>
      </c>
      <c r="O102" s="116">
        <f t="shared" si="33"/>
        <v>0.14087225009648785</v>
      </c>
    </row>
    <row r="103" spans="2:15" x14ac:dyDescent="0.25">
      <c r="B103" s="114" t="s">
        <v>83</v>
      </c>
      <c r="C103" s="115">
        <v>158275</v>
      </c>
      <c r="D103" s="116">
        <v>-5.4865850964093577E-2</v>
      </c>
      <c r="E103" s="115">
        <v>0</v>
      </c>
      <c r="F103" s="116">
        <f t="shared" si="27"/>
        <v>-1</v>
      </c>
      <c r="G103" s="115">
        <v>42751</v>
      </c>
      <c r="H103" s="116" t="str">
        <f t="shared" si="28"/>
        <v>-</v>
      </c>
      <c r="I103" s="115">
        <v>142649</v>
      </c>
      <c r="J103" s="116">
        <f t="shared" si="29"/>
        <v>2.3367406610371688</v>
      </c>
      <c r="K103" s="115">
        <v>150081</v>
      </c>
      <c r="L103" s="116">
        <f t="shared" si="30"/>
        <v>5.2099909568240843E-2</v>
      </c>
      <c r="M103" s="115">
        <v>158620</v>
      </c>
      <c r="N103" s="116">
        <f t="shared" si="31"/>
        <v>5.6895942857523529E-2</v>
      </c>
      <c r="O103" s="116">
        <f t="shared" si="33"/>
        <v>2.1797504343705754E-3</v>
      </c>
    </row>
    <row r="104" spans="2:15" x14ac:dyDescent="0.25">
      <c r="B104" s="114" t="s">
        <v>85</v>
      </c>
      <c r="C104" s="115">
        <v>154761</v>
      </c>
      <c r="D104" s="116">
        <v>-8.9110717417790308E-2</v>
      </c>
      <c r="E104" s="115">
        <v>35781</v>
      </c>
      <c r="F104" s="116">
        <f t="shared" si="27"/>
        <v>-0.7687983406672223</v>
      </c>
      <c r="G104" s="115">
        <v>62119</v>
      </c>
      <c r="H104" s="116">
        <f t="shared" si="28"/>
        <v>0.73608898577457316</v>
      </c>
      <c r="I104" s="115">
        <v>156262</v>
      </c>
      <c r="J104" s="116">
        <f t="shared" si="29"/>
        <v>1.5155266504612115</v>
      </c>
      <c r="K104" s="115">
        <v>164834</v>
      </c>
      <c r="L104" s="116">
        <f t="shared" si="30"/>
        <v>5.4856587014117331E-2</v>
      </c>
      <c r="M104" s="115">
        <v>161517</v>
      </c>
      <c r="N104" s="116">
        <f t="shared" si="31"/>
        <v>-2.012327553781379E-2</v>
      </c>
      <c r="O104" s="116">
        <f t="shared" si="33"/>
        <v>4.3654409056545163E-2</v>
      </c>
    </row>
    <row r="105" spans="2:15" x14ac:dyDescent="0.25">
      <c r="B105" s="114" t="s">
        <v>87</v>
      </c>
      <c r="C105" s="115">
        <v>137937</v>
      </c>
      <c r="D105" s="116">
        <v>-7.9370482349878868E-2</v>
      </c>
      <c r="E105" s="115">
        <v>12376</v>
      </c>
      <c r="F105" s="116">
        <f t="shared" si="27"/>
        <v>-0.91027788048166913</v>
      </c>
      <c r="G105" s="115">
        <v>71356</v>
      </c>
      <c r="H105" s="116">
        <f t="shared" si="28"/>
        <v>4.7656755009696186</v>
      </c>
      <c r="I105" s="115">
        <v>123782</v>
      </c>
      <c r="J105" s="116">
        <f t="shared" si="29"/>
        <v>0.73471046583328659</v>
      </c>
      <c r="K105" s="115">
        <v>138541</v>
      </c>
      <c r="L105" s="116">
        <f t="shared" si="30"/>
        <v>0.11923381428640667</v>
      </c>
      <c r="M105" s="115">
        <v>134625</v>
      </c>
      <c r="N105" s="116">
        <f t="shared" si="31"/>
        <v>-2.8266000678499492E-2</v>
      </c>
      <c r="O105" s="116">
        <f t="shared" si="33"/>
        <v>-2.4010961525913976E-2</v>
      </c>
    </row>
    <row r="106" spans="2:15" x14ac:dyDescent="0.25">
      <c r="B106" s="114" t="s">
        <v>89</v>
      </c>
      <c r="C106" s="115">
        <v>146800</v>
      </c>
      <c r="D106" s="116">
        <v>-8.7314416453209365E-2</v>
      </c>
      <c r="E106" s="115">
        <v>15012</v>
      </c>
      <c r="F106" s="116">
        <f t="shared" si="27"/>
        <v>-0.89773841961852863</v>
      </c>
      <c r="G106" s="115">
        <v>123665</v>
      </c>
      <c r="H106" s="116">
        <f t="shared" si="28"/>
        <v>7.2377431388222764</v>
      </c>
      <c r="I106" s="115">
        <v>148245</v>
      </c>
      <c r="J106" s="116">
        <f t="shared" si="29"/>
        <v>0.19876278656046575</v>
      </c>
      <c r="K106" s="115">
        <v>163070</v>
      </c>
      <c r="L106" s="116">
        <f t="shared" si="30"/>
        <v>0.10000337279503535</v>
      </c>
      <c r="M106" s="115">
        <v>166146</v>
      </c>
      <c r="N106" s="116">
        <f>IFERROR(M106/K106-1,"-")</f>
        <v>1.8863064941436303E-2</v>
      </c>
      <c r="O106" s="116">
        <f t="shared" si="33"/>
        <v>0.13178474114441419</v>
      </c>
    </row>
    <row r="107" spans="2:15" x14ac:dyDescent="0.25">
      <c r="B107" s="114" t="s">
        <v>91</v>
      </c>
      <c r="C107" s="115">
        <v>138429</v>
      </c>
      <c r="D107" s="116">
        <v>-2.1571801160579884E-2</v>
      </c>
      <c r="E107" s="115">
        <v>24493</v>
      </c>
      <c r="F107" s="116">
        <f t="shared" si="27"/>
        <v>-0.82306453127596102</v>
      </c>
      <c r="G107" s="115">
        <v>133212</v>
      </c>
      <c r="H107" s="116">
        <f t="shared" si="28"/>
        <v>4.4387784264892014</v>
      </c>
      <c r="I107" s="115">
        <v>149094</v>
      </c>
      <c r="J107" s="116">
        <f t="shared" si="29"/>
        <v>0.11922349337897487</v>
      </c>
      <c r="K107" s="115">
        <v>159961</v>
      </c>
      <c r="L107" s="116">
        <f t="shared" si="30"/>
        <v>7.2886903564194361E-2</v>
      </c>
      <c r="M107" s="115">
        <v>156940</v>
      </c>
      <c r="N107" s="116">
        <f>IFERROR(M107/K107-1,"-")</f>
        <v>-1.8885853426772736E-2</v>
      </c>
      <c r="O107" s="116">
        <f t="shared" si="33"/>
        <v>0.13372198022090753</v>
      </c>
    </row>
    <row r="108" spans="2:15" x14ac:dyDescent="0.25">
      <c r="B108" s="114" t="s">
        <v>93</v>
      </c>
      <c r="C108" s="115">
        <v>141432</v>
      </c>
      <c r="D108" s="116">
        <v>-1.3097572378566569E-2</v>
      </c>
      <c r="E108" s="115">
        <v>28687</v>
      </c>
      <c r="F108" s="116">
        <f t="shared" si="27"/>
        <v>-0.79716754341308893</v>
      </c>
      <c r="G108" s="115">
        <v>116759</v>
      </c>
      <c r="H108" s="116">
        <f t="shared" si="28"/>
        <v>3.0701014396765087</v>
      </c>
      <c r="I108" s="115">
        <v>148556</v>
      </c>
      <c r="J108" s="116">
        <f t="shared" si="29"/>
        <v>0.27233018439692014</v>
      </c>
      <c r="K108" s="115">
        <v>152113</v>
      </c>
      <c r="L108" s="116">
        <f t="shared" si="30"/>
        <v>2.3943832628773087E-2</v>
      </c>
      <c r="M108" s="115">
        <v>154995</v>
      </c>
      <c r="N108" s="116">
        <f>IFERROR(M108/K108-1,"-")</f>
        <v>1.8946441132579039E-2</v>
      </c>
      <c r="O108" s="116">
        <f t="shared" si="33"/>
        <v>9.5897675207873734E-2</v>
      </c>
    </row>
    <row r="109" spans="2:15" ht="15.75" x14ac:dyDescent="0.25">
      <c r="B109" s="117" t="s">
        <v>30</v>
      </c>
      <c r="C109" s="118">
        <v>1663850</v>
      </c>
      <c r="D109" s="119">
        <v>-0.10444298759778547</v>
      </c>
      <c r="E109" s="118">
        <v>533590</v>
      </c>
      <c r="F109" s="119">
        <f t="shared" si="27"/>
        <v>-0.67930402380022237</v>
      </c>
      <c r="G109" s="118">
        <v>632996</v>
      </c>
      <c r="H109" s="119">
        <f t="shared" si="28"/>
        <v>0.18629659476377003</v>
      </c>
      <c r="I109" s="118">
        <v>1647898</v>
      </c>
      <c r="J109" s="119">
        <f t="shared" si="29"/>
        <v>1.6033308267350819</v>
      </c>
      <c r="K109" s="118">
        <v>1772655</v>
      </c>
      <c r="L109" s="119">
        <f t="shared" si="30"/>
        <v>7.5706748840037363E-2</v>
      </c>
      <c r="M109" s="118">
        <v>1885040</v>
      </c>
      <c r="N109" s="119">
        <v>6.3399251405377832E-2</v>
      </c>
      <c r="O109" s="119">
        <v>0.13293866634612495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C7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248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69125</v>
      </c>
      <c r="D119" s="116">
        <v>-0.23616252472457655</v>
      </c>
      <c r="E119" s="115">
        <v>75091</v>
      </c>
      <c r="F119" s="116">
        <f t="shared" ref="F119:F131" si="34">IFERROR(E119/C119-1,"-")</f>
        <v>8.6307414104882518E-2</v>
      </c>
      <c r="G119" s="115">
        <v>774</v>
      </c>
      <c r="H119" s="116">
        <f t="shared" ref="H119:H131" si="35">IFERROR(G119/E119-1,"-")</f>
        <v>-0.98969250642553697</v>
      </c>
      <c r="I119" s="115">
        <v>36008</v>
      </c>
      <c r="J119" s="116">
        <f t="shared" ref="J119:J131" si="36">IFERROR(I119/G119-1,"-")</f>
        <v>45.521963824289408</v>
      </c>
      <c r="K119" s="115">
        <v>59113</v>
      </c>
      <c r="L119" s="116">
        <f t="shared" ref="L119:L131" si="37">IFERROR(K119/I119-1,"-")</f>
        <v>0.64166296378582532</v>
      </c>
      <c r="M119" s="115">
        <v>66871</v>
      </c>
      <c r="N119" s="116">
        <f t="shared" ref="N119:N127" si="38">IFERROR(M119/K119-1,"-")</f>
        <v>0.13124016713751629</v>
      </c>
      <c r="O119" s="116">
        <f t="shared" ref="O119" si="39">M119/C119-1</f>
        <v>-3.2607594936708839E-2</v>
      </c>
    </row>
    <row r="120" spans="1:16" x14ac:dyDescent="0.25">
      <c r="B120" s="114" t="s">
        <v>73</v>
      </c>
      <c r="C120" s="115">
        <v>65257</v>
      </c>
      <c r="D120" s="116">
        <v>-0.16693900477442747</v>
      </c>
      <c r="E120" s="115">
        <v>81036</v>
      </c>
      <c r="F120" s="116">
        <f t="shared" si="34"/>
        <v>0.24179781479381512</v>
      </c>
      <c r="G120" s="115">
        <v>344</v>
      </c>
      <c r="H120" s="116">
        <f t="shared" si="35"/>
        <v>-0.99575497309837602</v>
      </c>
      <c r="I120" s="115">
        <v>53181</v>
      </c>
      <c r="J120" s="116">
        <f t="shared" si="36"/>
        <v>153.59593023255815</v>
      </c>
      <c r="K120" s="115">
        <v>57709</v>
      </c>
      <c r="L120" s="116">
        <f t="shared" si="37"/>
        <v>8.5143190237114696E-2</v>
      </c>
      <c r="M120" s="115">
        <v>68185</v>
      </c>
      <c r="N120" s="116">
        <f t="shared" si="38"/>
        <v>0.18153147689268567</v>
      </c>
      <c r="O120" s="116">
        <f>IFERROR(M120/C120-1,"-")</f>
        <v>4.4868749712674516E-2</v>
      </c>
    </row>
    <row r="121" spans="1:16" x14ac:dyDescent="0.25">
      <c r="B121" s="114" t="s">
        <v>75</v>
      </c>
      <c r="C121" s="115">
        <v>63093</v>
      </c>
      <c r="D121" s="116">
        <v>-0.21197776806344848</v>
      </c>
      <c r="E121" s="115">
        <v>42067</v>
      </c>
      <c r="F121" s="116">
        <f t="shared" si="34"/>
        <v>-0.33325408523925004</v>
      </c>
      <c r="G121" s="115">
        <v>248</v>
      </c>
      <c r="H121" s="116">
        <f t="shared" si="35"/>
        <v>-0.99410464259395726</v>
      </c>
      <c r="I121" s="115">
        <v>65273</v>
      </c>
      <c r="J121" s="116">
        <f t="shared" si="36"/>
        <v>262.19758064516128</v>
      </c>
      <c r="K121" s="115">
        <v>46927</v>
      </c>
      <c r="L121" s="116">
        <f t="shared" si="37"/>
        <v>-0.28106567799855986</v>
      </c>
      <c r="M121" s="115">
        <v>62209</v>
      </c>
      <c r="N121" s="116">
        <f t="shared" si="38"/>
        <v>0.3256547403413812</v>
      </c>
      <c r="O121" s="116">
        <f t="shared" ref="O121:O130" si="40">IFERROR(M121/C121-1,"-")</f>
        <v>-1.4011063033934068E-2</v>
      </c>
    </row>
    <row r="122" spans="1:16" x14ac:dyDescent="0.25">
      <c r="B122" s="114" t="s">
        <v>77</v>
      </c>
      <c r="C122" s="115">
        <v>53985</v>
      </c>
      <c r="D122" s="116">
        <v>-0.24549266247379453</v>
      </c>
      <c r="E122" s="115">
        <v>0</v>
      </c>
      <c r="F122" s="116">
        <f t="shared" si="34"/>
        <v>-1</v>
      </c>
      <c r="G122" s="115">
        <v>89</v>
      </c>
      <c r="H122" s="116" t="str">
        <f t="shared" si="35"/>
        <v>-</v>
      </c>
      <c r="I122" s="115">
        <v>69119</v>
      </c>
      <c r="J122" s="116">
        <f t="shared" si="36"/>
        <v>775.61797752808991</v>
      </c>
      <c r="K122" s="115">
        <v>48951</v>
      </c>
      <c r="L122" s="116">
        <f t="shared" si="37"/>
        <v>-0.29178662885747764</v>
      </c>
      <c r="M122" s="115">
        <v>65140</v>
      </c>
      <c r="N122" s="116">
        <f t="shared" si="38"/>
        <v>0.33071847357561635</v>
      </c>
      <c r="O122" s="116">
        <f t="shared" si="40"/>
        <v>0.20663147170510321</v>
      </c>
    </row>
    <row r="123" spans="1:16" x14ac:dyDescent="0.25">
      <c r="B123" s="114" t="s">
        <v>79</v>
      </c>
      <c r="C123" s="115">
        <v>56905</v>
      </c>
      <c r="D123" s="116">
        <v>-0.3616508121690748</v>
      </c>
      <c r="E123" s="115">
        <v>0</v>
      </c>
      <c r="F123" s="116">
        <f t="shared" si="34"/>
        <v>-1</v>
      </c>
      <c r="G123" s="115">
        <v>167</v>
      </c>
      <c r="H123" s="116" t="str">
        <f t="shared" si="35"/>
        <v>-</v>
      </c>
      <c r="I123" s="115">
        <v>59127</v>
      </c>
      <c r="J123" s="116">
        <f t="shared" si="36"/>
        <v>353.05389221556885</v>
      </c>
      <c r="K123" s="115">
        <v>59272</v>
      </c>
      <c r="L123" s="116">
        <f t="shared" si="37"/>
        <v>2.4523483349401243E-3</v>
      </c>
      <c r="M123" s="115">
        <v>74566</v>
      </c>
      <c r="N123" s="116">
        <f t="shared" si="38"/>
        <v>0.2580307733837226</v>
      </c>
      <c r="O123" s="116">
        <f t="shared" si="40"/>
        <v>0.31035937088129328</v>
      </c>
    </row>
    <row r="124" spans="1:16" x14ac:dyDescent="0.25">
      <c r="B124" s="114" t="s">
        <v>81</v>
      </c>
      <c r="C124" s="115">
        <v>78804</v>
      </c>
      <c r="D124" s="116">
        <v>-4.0263061746437678E-2</v>
      </c>
      <c r="E124" s="115">
        <v>0</v>
      </c>
      <c r="F124" s="116">
        <f t="shared" si="34"/>
        <v>-1</v>
      </c>
      <c r="G124" s="115">
        <v>488</v>
      </c>
      <c r="H124" s="116" t="str">
        <f t="shared" si="35"/>
        <v>-</v>
      </c>
      <c r="I124" s="115">
        <v>59135</v>
      </c>
      <c r="J124" s="116">
        <f t="shared" si="36"/>
        <v>120.17827868852459</v>
      </c>
      <c r="K124" s="115">
        <v>59708</v>
      </c>
      <c r="L124" s="116">
        <f t="shared" si="37"/>
        <v>9.689693075167094E-3</v>
      </c>
      <c r="M124" s="115">
        <v>77243</v>
      </c>
      <c r="N124" s="116">
        <f t="shared" si="38"/>
        <v>0.293679238962953</v>
      </c>
      <c r="O124" s="116">
        <f t="shared" si="40"/>
        <v>-1.9808639155372787E-2</v>
      </c>
    </row>
    <row r="125" spans="1:16" x14ac:dyDescent="0.25">
      <c r="B125" s="114" t="s">
        <v>83</v>
      </c>
      <c r="C125" s="115">
        <v>85109</v>
      </c>
      <c r="D125" s="116">
        <v>-0.14872271899817957</v>
      </c>
      <c r="E125" s="115">
        <v>0</v>
      </c>
      <c r="F125" s="116">
        <f t="shared" si="34"/>
        <v>-1</v>
      </c>
      <c r="G125" s="115">
        <v>4225</v>
      </c>
      <c r="H125" s="116" t="str">
        <f t="shared" si="35"/>
        <v>-</v>
      </c>
      <c r="I125" s="115">
        <v>64510</v>
      </c>
      <c r="J125" s="116">
        <f t="shared" si="36"/>
        <v>14.268639053254438</v>
      </c>
      <c r="K125" s="115">
        <v>67918</v>
      </c>
      <c r="L125" s="116">
        <f t="shared" si="37"/>
        <v>5.282901875678192E-2</v>
      </c>
      <c r="M125" s="115">
        <v>76495</v>
      </c>
      <c r="N125" s="116">
        <f t="shared" si="38"/>
        <v>0.12628463735681272</v>
      </c>
      <c r="O125" s="116">
        <f t="shared" si="40"/>
        <v>-0.10121138774982674</v>
      </c>
    </row>
    <row r="126" spans="1:16" x14ac:dyDescent="0.25">
      <c r="B126" s="114" t="s">
        <v>85</v>
      </c>
      <c r="C126" s="115">
        <v>87508</v>
      </c>
      <c r="D126" s="116">
        <v>-0.15375986384032181</v>
      </c>
      <c r="E126" s="115">
        <v>2044</v>
      </c>
      <c r="F126" s="116">
        <f t="shared" si="34"/>
        <v>-0.97664213557617585</v>
      </c>
      <c r="G126" s="115">
        <v>14623</v>
      </c>
      <c r="H126" s="116">
        <f t="shared" si="35"/>
        <v>6.154109589041096</v>
      </c>
      <c r="I126" s="115">
        <v>78894</v>
      </c>
      <c r="J126" s="116">
        <f t="shared" si="36"/>
        <v>4.3951993434999661</v>
      </c>
      <c r="K126" s="115">
        <v>76684</v>
      </c>
      <c r="L126" s="116">
        <f t="shared" si="37"/>
        <v>-2.8012269627601616E-2</v>
      </c>
      <c r="M126" s="115">
        <v>82370</v>
      </c>
      <c r="N126" s="116">
        <f t="shared" si="38"/>
        <v>7.4148453393145797E-2</v>
      </c>
      <c r="O126" s="116">
        <f t="shared" si="40"/>
        <v>-5.8714631805092066E-2</v>
      </c>
    </row>
    <row r="127" spans="1:16" x14ac:dyDescent="0.25">
      <c r="B127" s="114" t="s">
        <v>87</v>
      </c>
      <c r="C127" s="115">
        <v>76931</v>
      </c>
      <c r="D127" s="116">
        <v>-0.1412896672582572</v>
      </c>
      <c r="E127" s="115">
        <v>1376</v>
      </c>
      <c r="F127" s="116">
        <f t="shared" si="34"/>
        <v>-0.9821138422742457</v>
      </c>
      <c r="G127" s="115">
        <v>20858</v>
      </c>
      <c r="H127" s="116">
        <f t="shared" si="35"/>
        <v>14.158430232558139</v>
      </c>
      <c r="I127" s="115">
        <v>60744</v>
      </c>
      <c r="J127" s="116">
        <f t="shared" si="36"/>
        <v>1.9122638795665932</v>
      </c>
      <c r="K127" s="115">
        <v>69941</v>
      </c>
      <c r="L127" s="116">
        <f t="shared" si="37"/>
        <v>0.15140590017121025</v>
      </c>
      <c r="M127" s="115">
        <v>69701</v>
      </c>
      <c r="N127" s="116">
        <f t="shared" si="38"/>
        <v>-3.4314636622295724E-3</v>
      </c>
      <c r="O127" s="116">
        <f t="shared" si="40"/>
        <v>-9.3980320027037267E-2</v>
      </c>
    </row>
    <row r="128" spans="1:16" x14ac:dyDescent="0.25">
      <c r="A128" s="120"/>
      <c r="B128" s="114" t="s">
        <v>89</v>
      </c>
      <c r="C128" s="115">
        <v>77126</v>
      </c>
      <c r="D128" s="116">
        <v>-0.12016883413187318</v>
      </c>
      <c r="E128" s="115">
        <v>2708</v>
      </c>
      <c r="F128" s="116">
        <f t="shared" si="34"/>
        <v>-0.9648886238103882</v>
      </c>
      <c r="G128" s="115">
        <v>49641</v>
      </c>
      <c r="H128" s="116">
        <f t="shared" si="35"/>
        <v>17.331240768094535</v>
      </c>
      <c r="I128" s="115">
        <v>74615</v>
      </c>
      <c r="J128" s="116">
        <f t="shared" si="36"/>
        <v>0.50309220201043492</v>
      </c>
      <c r="K128" s="115">
        <v>76376</v>
      </c>
      <c r="L128" s="116">
        <f t="shared" si="37"/>
        <v>2.3601152583260676E-2</v>
      </c>
      <c r="M128" s="115">
        <v>81903</v>
      </c>
      <c r="N128" s="116">
        <f>IFERROR(M128/K128-1,"-")</f>
        <v>7.2365664606682811E-2</v>
      </c>
      <c r="O128" s="116">
        <f t="shared" si="40"/>
        <v>6.1937608588543469E-2</v>
      </c>
    </row>
    <row r="129" spans="2:16" x14ac:dyDescent="0.25">
      <c r="B129" s="114" t="s">
        <v>91</v>
      </c>
      <c r="C129" s="115">
        <v>66892</v>
      </c>
      <c r="D129" s="116">
        <v>-7.0415097486068445E-2</v>
      </c>
      <c r="E129" s="115">
        <v>10487</v>
      </c>
      <c r="F129" s="116">
        <f t="shared" si="34"/>
        <v>-0.84322489983854565</v>
      </c>
      <c r="G129" s="115">
        <v>52715</v>
      </c>
      <c r="H129" s="116">
        <f t="shared" si="35"/>
        <v>4.02669972346715</v>
      </c>
      <c r="I129" s="115">
        <v>58033</v>
      </c>
      <c r="J129" s="116">
        <f t="shared" si="36"/>
        <v>0.10088210186853841</v>
      </c>
      <c r="K129" s="115">
        <v>64734</v>
      </c>
      <c r="L129" s="116">
        <f t="shared" si="37"/>
        <v>0.11546878500163693</v>
      </c>
      <c r="M129" s="115">
        <v>69290</v>
      </c>
      <c r="N129" s="116">
        <f>IFERROR(M129/K129-1,"-")</f>
        <v>7.0380325640312602E-2</v>
      </c>
      <c r="O129" s="116">
        <f t="shared" si="40"/>
        <v>3.5848830951384247E-2</v>
      </c>
    </row>
    <row r="130" spans="2:16" x14ac:dyDescent="0.25">
      <c r="B130" s="114" t="s">
        <v>93</v>
      </c>
      <c r="C130" s="115">
        <v>66981</v>
      </c>
      <c r="D130" s="116">
        <v>-1.6980245971411012E-2</v>
      </c>
      <c r="E130" s="115">
        <v>8843</v>
      </c>
      <c r="F130" s="116">
        <f t="shared" si="34"/>
        <v>-0.86797748615278958</v>
      </c>
      <c r="G130" s="115">
        <v>38812</v>
      </c>
      <c r="H130" s="116">
        <f t="shared" si="35"/>
        <v>3.3890082551170417</v>
      </c>
      <c r="I130" s="115">
        <v>61422</v>
      </c>
      <c r="J130" s="116">
        <f t="shared" si="36"/>
        <v>0.582551788106771</v>
      </c>
      <c r="K130" s="115">
        <v>58399</v>
      </c>
      <c r="L130" s="116">
        <f t="shared" si="37"/>
        <v>-4.921689296994558E-2</v>
      </c>
      <c r="M130" s="115">
        <v>63488</v>
      </c>
      <c r="N130" s="116">
        <f>IFERROR(M130/K130-1,"-")</f>
        <v>8.7141903114779318E-2</v>
      </c>
      <c r="O130" s="116">
        <f t="shared" si="40"/>
        <v>-5.2149116913751681E-2</v>
      </c>
    </row>
    <row r="131" spans="2:16" ht="15.75" x14ac:dyDescent="0.25">
      <c r="B131" s="117" t="s">
        <v>30</v>
      </c>
      <c r="C131" s="118">
        <v>847716</v>
      </c>
      <c r="D131" s="119">
        <v>-0.1626933957046004</v>
      </c>
      <c r="E131" s="118">
        <v>226701</v>
      </c>
      <c r="F131" s="119">
        <f t="shared" si="34"/>
        <v>-0.73257435273133931</v>
      </c>
      <c r="G131" s="118">
        <v>182984</v>
      </c>
      <c r="H131" s="119">
        <f t="shared" si="35"/>
        <v>-0.19283990807274776</v>
      </c>
      <c r="I131" s="118">
        <v>740061</v>
      </c>
      <c r="J131" s="119">
        <f t="shared" si="36"/>
        <v>3.0444027893149128</v>
      </c>
      <c r="K131" s="118">
        <v>745732</v>
      </c>
      <c r="L131" s="119">
        <f t="shared" si="37"/>
        <v>7.6628818435238166E-3</v>
      </c>
      <c r="M131" s="118">
        <v>857461</v>
      </c>
      <c r="N131" s="119">
        <v>0.1498246018676952</v>
      </c>
      <c r="O131" s="119">
        <v>1.1495595222928534E-2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C7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248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10089</v>
      </c>
      <c r="D141" s="116">
        <v>1.9862945674844479E-3</v>
      </c>
      <c r="E141" s="115">
        <v>10425</v>
      </c>
      <c r="F141" s="116">
        <f t="shared" ref="F141:F153" si="41">IFERROR(E141/C141-1,"-")</f>
        <v>3.3303597977995869E-2</v>
      </c>
      <c r="G141" s="115">
        <v>1811</v>
      </c>
      <c r="H141" s="116">
        <f t="shared" ref="H141:H153" si="42">IFERROR(G141/E141-1,"-")</f>
        <v>-0.82628297362110315</v>
      </c>
      <c r="I141" s="115">
        <v>10166</v>
      </c>
      <c r="J141" s="116">
        <f t="shared" ref="J141:J153" si="43">IFERROR(I141/G141-1,"-")</f>
        <v>4.6134732192159031</v>
      </c>
      <c r="K141" s="115">
        <v>13510</v>
      </c>
      <c r="L141" s="116">
        <f t="shared" ref="L141:L153" si="44">IFERROR(K141/I141-1,"-")</f>
        <v>0.32893960259689159</v>
      </c>
      <c r="M141" s="115">
        <v>15426</v>
      </c>
      <c r="N141" s="116">
        <f t="shared" ref="N141:N149" si="45">IFERROR(M141/K141-1,"-")</f>
        <v>0.14182087342709115</v>
      </c>
      <c r="O141" s="116">
        <f t="shared" ref="O141" si="46">M141/C141-1</f>
        <v>0.52899197145405896</v>
      </c>
    </row>
    <row r="142" spans="2:16" x14ac:dyDescent="0.25">
      <c r="B142" s="114" t="s">
        <v>73</v>
      </c>
      <c r="C142" s="115">
        <v>9957</v>
      </c>
      <c r="D142" s="116">
        <v>3.6286664650739819E-3</v>
      </c>
      <c r="E142" s="115">
        <v>8886</v>
      </c>
      <c r="F142" s="116">
        <f t="shared" si="41"/>
        <v>-0.10756251883097323</v>
      </c>
      <c r="G142" s="115">
        <v>1347</v>
      </c>
      <c r="H142" s="116">
        <f t="shared" si="42"/>
        <v>-0.8484132343011479</v>
      </c>
      <c r="I142" s="115">
        <v>9417</v>
      </c>
      <c r="J142" s="116">
        <f t="shared" si="43"/>
        <v>5.9910913140311806</v>
      </c>
      <c r="K142" s="115">
        <v>15201</v>
      </c>
      <c r="L142" s="116">
        <f t="shared" si="44"/>
        <v>0.6142083466071997</v>
      </c>
      <c r="M142" s="115">
        <v>18617</v>
      </c>
      <c r="N142" s="116">
        <f t="shared" si="45"/>
        <v>0.22472205775935783</v>
      </c>
      <c r="O142" s="116">
        <f>IFERROR(M142/C142-1,"-")</f>
        <v>0.86973988149040871</v>
      </c>
    </row>
    <row r="143" spans="2:16" x14ac:dyDescent="0.25">
      <c r="B143" s="114" t="s">
        <v>75</v>
      </c>
      <c r="C143" s="115">
        <v>10517</v>
      </c>
      <c r="D143" s="116">
        <v>-0.1080485115766262</v>
      </c>
      <c r="E143" s="115">
        <v>6218</v>
      </c>
      <c r="F143" s="116">
        <f t="shared" si="41"/>
        <v>-0.40876675858134448</v>
      </c>
      <c r="G143" s="115">
        <v>2285</v>
      </c>
      <c r="H143" s="116">
        <f t="shared" si="42"/>
        <v>-0.63251849469282728</v>
      </c>
      <c r="I143" s="115">
        <v>11533</v>
      </c>
      <c r="J143" s="116">
        <f t="shared" si="43"/>
        <v>4.0472647702406999</v>
      </c>
      <c r="K143" s="115">
        <v>17535</v>
      </c>
      <c r="L143" s="116">
        <f t="shared" si="44"/>
        <v>0.52041966530824579</v>
      </c>
      <c r="M143" s="115">
        <v>27146</v>
      </c>
      <c r="N143" s="116">
        <f t="shared" si="45"/>
        <v>0.54810379241516971</v>
      </c>
      <c r="O143" s="116">
        <f t="shared" ref="O143:O152" si="47">IFERROR(M143/C143-1,"-")</f>
        <v>1.5811543215745933</v>
      </c>
    </row>
    <row r="144" spans="2:16" x14ac:dyDescent="0.25">
      <c r="B144" s="114" t="s">
        <v>77</v>
      </c>
      <c r="C144" s="115">
        <v>9564</v>
      </c>
      <c r="D144" s="116">
        <v>0.29418132611637349</v>
      </c>
      <c r="E144" s="115">
        <v>0</v>
      </c>
      <c r="F144" s="116">
        <f t="shared" si="41"/>
        <v>-1</v>
      </c>
      <c r="G144" s="115">
        <v>1975</v>
      </c>
      <c r="H144" s="116" t="str">
        <f t="shared" si="42"/>
        <v>-</v>
      </c>
      <c r="I144" s="115">
        <v>11437</v>
      </c>
      <c r="J144" s="116">
        <f t="shared" si="43"/>
        <v>4.7908860759493672</v>
      </c>
      <c r="K144" s="115">
        <v>12234</v>
      </c>
      <c r="L144" s="116">
        <f t="shared" si="44"/>
        <v>6.9686106496458899E-2</v>
      </c>
      <c r="M144" s="115">
        <v>15780</v>
      </c>
      <c r="N144" s="116">
        <f t="shared" si="45"/>
        <v>0.28984796468857277</v>
      </c>
      <c r="O144" s="116">
        <f t="shared" si="47"/>
        <v>0.64993726474278546</v>
      </c>
    </row>
    <row r="145" spans="1:16" x14ac:dyDescent="0.25">
      <c r="B145" s="114" t="s">
        <v>79</v>
      </c>
      <c r="C145" s="115">
        <v>5606</v>
      </c>
      <c r="D145" s="116">
        <v>-0.4134142513341007</v>
      </c>
      <c r="E145" s="115">
        <v>0</v>
      </c>
      <c r="F145" s="116">
        <f t="shared" si="41"/>
        <v>-1</v>
      </c>
      <c r="G145" s="115">
        <v>1716</v>
      </c>
      <c r="H145" s="116" t="str">
        <f t="shared" si="42"/>
        <v>-</v>
      </c>
      <c r="I145" s="115">
        <v>6863</v>
      </c>
      <c r="J145" s="116">
        <f t="shared" si="43"/>
        <v>2.9994172494172493</v>
      </c>
      <c r="K145" s="115">
        <v>12664</v>
      </c>
      <c r="L145" s="116">
        <f t="shared" si="44"/>
        <v>0.84525717616202822</v>
      </c>
      <c r="M145" s="115">
        <v>15299</v>
      </c>
      <c r="N145" s="116">
        <f t="shared" si="45"/>
        <v>0.20807012002526837</v>
      </c>
      <c r="O145" s="116">
        <f t="shared" si="47"/>
        <v>1.7290403139493402</v>
      </c>
    </row>
    <row r="146" spans="1:16" x14ac:dyDescent="0.25">
      <c r="B146" s="114" t="s">
        <v>81</v>
      </c>
      <c r="C146" s="115">
        <v>5401</v>
      </c>
      <c r="D146" s="116">
        <v>-0.37204976165562142</v>
      </c>
      <c r="E146" s="115">
        <v>0</v>
      </c>
      <c r="F146" s="116">
        <f t="shared" si="41"/>
        <v>-1</v>
      </c>
      <c r="G146" s="115">
        <v>1838</v>
      </c>
      <c r="H146" s="116" t="str">
        <f t="shared" si="42"/>
        <v>-</v>
      </c>
      <c r="I146" s="115">
        <v>9733</v>
      </c>
      <c r="J146" s="116">
        <f t="shared" si="43"/>
        <v>4.2954298150163224</v>
      </c>
      <c r="K146" s="115">
        <v>14038</v>
      </c>
      <c r="L146" s="116">
        <f t="shared" si="44"/>
        <v>0.44230966813931993</v>
      </c>
      <c r="M146" s="115">
        <v>12045</v>
      </c>
      <c r="N146" s="116">
        <f t="shared" si="45"/>
        <v>-0.14197179085339795</v>
      </c>
      <c r="O146" s="116">
        <f t="shared" si="47"/>
        <v>1.230142566191446</v>
      </c>
    </row>
    <row r="147" spans="1:16" x14ac:dyDescent="0.25">
      <c r="B147" s="114" t="s">
        <v>83</v>
      </c>
      <c r="C147" s="115">
        <v>11181</v>
      </c>
      <c r="D147" s="116">
        <v>-3.5954474909467127E-2</v>
      </c>
      <c r="E147" s="115">
        <v>0</v>
      </c>
      <c r="F147" s="116">
        <f t="shared" si="41"/>
        <v>-1</v>
      </c>
      <c r="G147" s="115">
        <v>4992</v>
      </c>
      <c r="H147" s="116" t="str">
        <f t="shared" si="42"/>
        <v>-</v>
      </c>
      <c r="I147" s="115">
        <v>9290</v>
      </c>
      <c r="J147" s="116">
        <f t="shared" si="43"/>
        <v>0.8609775641025641</v>
      </c>
      <c r="K147" s="115">
        <v>13679</v>
      </c>
      <c r="L147" s="116">
        <f t="shared" si="44"/>
        <v>0.47244348762109789</v>
      </c>
      <c r="M147" s="115">
        <v>11369</v>
      </c>
      <c r="N147" s="116">
        <f t="shared" si="45"/>
        <v>-0.16887199356678118</v>
      </c>
      <c r="O147" s="116">
        <f t="shared" si="47"/>
        <v>1.6814238440211016E-2</v>
      </c>
    </row>
    <row r="148" spans="1:16" x14ac:dyDescent="0.25">
      <c r="B148" s="114" t="s">
        <v>85</v>
      </c>
      <c r="C148" s="115">
        <v>8979</v>
      </c>
      <c r="D148" s="116">
        <v>-8.8981331168831224E-2</v>
      </c>
      <c r="E148" s="115">
        <v>6670</v>
      </c>
      <c r="F148" s="116">
        <f t="shared" si="41"/>
        <v>-0.25715558525448268</v>
      </c>
      <c r="G148" s="115">
        <v>5971</v>
      </c>
      <c r="H148" s="116">
        <f t="shared" si="42"/>
        <v>-0.10479760119940029</v>
      </c>
      <c r="I148" s="115">
        <v>9424</v>
      </c>
      <c r="J148" s="116">
        <f t="shared" si="43"/>
        <v>0.57829509294925474</v>
      </c>
      <c r="K148" s="115">
        <v>15009</v>
      </c>
      <c r="L148" s="116">
        <f t="shared" si="44"/>
        <v>0.59263582342954169</v>
      </c>
      <c r="M148" s="115">
        <v>11599</v>
      </c>
      <c r="N148" s="116">
        <f t="shared" si="45"/>
        <v>-0.22719701512425883</v>
      </c>
      <c r="O148" s="116">
        <f t="shared" si="47"/>
        <v>0.2917919590154805</v>
      </c>
    </row>
    <row r="149" spans="1:16" x14ac:dyDescent="0.25">
      <c r="B149" s="114" t="s">
        <v>87</v>
      </c>
      <c r="C149" s="115">
        <v>9866</v>
      </c>
      <c r="D149" s="116">
        <v>-4.7131543364883122E-2</v>
      </c>
      <c r="E149" s="115">
        <v>1355</v>
      </c>
      <c r="F149" s="116">
        <f t="shared" si="41"/>
        <v>-0.86265963916480848</v>
      </c>
      <c r="G149" s="115">
        <v>6062</v>
      </c>
      <c r="H149" s="116">
        <f t="shared" si="42"/>
        <v>3.4738007380073803</v>
      </c>
      <c r="I149" s="115">
        <v>9609</v>
      </c>
      <c r="J149" s="116">
        <f t="shared" si="43"/>
        <v>0.58512042230287031</v>
      </c>
      <c r="K149" s="115">
        <v>12732</v>
      </c>
      <c r="L149" s="116">
        <f t="shared" si="44"/>
        <v>0.32500780518264127</v>
      </c>
      <c r="M149" s="115">
        <v>10309</v>
      </c>
      <c r="N149" s="116">
        <f t="shared" si="45"/>
        <v>-0.19030788564247569</v>
      </c>
      <c r="O149" s="116">
        <f t="shared" si="47"/>
        <v>4.4901682546117927E-2</v>
      </c>
    </row>
    <row r="150" spans="1:16" x14ac:dyDescent="0.25">
      <c r="A150" s="120"/>
      <c r="B150" s="114" t="s">
        <v>89</v>
      </c>
      <c r="C150" s="115">
        <v>11416</v>
      </c>
      <c r="D150" s="116">
        <v>-0.34216895240290424</v>
      </c>
      <c r="E150" s="115">
        <v>926</v>
      </c>
      <c r="F150" s="116">
        <f t="shared" si="41"/>
        <v>-0.91888577435178698</v>
      </c>
      <c r="G150" s="115">
        <v>12835</v>
      </c>
      <c r="H150" s="116">
        <f t="shared" si="42"/>
        <v>12.860691144708424</v>
      </c>
      <c r="I150" s="115">
        <v>12307</v>
      </c>
      <c r="J150" s="116">
        <f t="shared" si="43"/>
        <v>-4.1137514608492354E-2</v>
      </c>
      <c r="K150" s="115">
        <v>18958</v>
      </c>
      <c r="L150" s="116">
        <f t="shared" si="44"/>
        <v>0.5404241488583732</v>
      </c>
      <c r="M150" s="115">
        <v>17259</v>
      </c>
      <c r="N150" s="116">
        <f>IFERROR(M150/K150-1,"-")</f>
        <v>-8.9619158139044197E-2</v>
      </c>
      <c r="O150" s="116">
        <f t="shared" si="47"/>
        <v>0.51182550805886473</v>
      </c>
    </row>
    <row r="151" spans="1:16" x14ac:dyDescent="0.25">
      <c r="B151" s="114" t="s">
        <v>91</v>
      </c>
      <c r="C151" s="115">
        <v>10620</v>
      </c>
      <c r="D151" s="116">
        <v>-5.0514081358962848E-2</v>
      </c>
      <c r="E151" s="115">
        <v>4663</v>
      </c>
      <c r="F151" s="116">
        <f t="shared" si="41"/>
        <v>-0.5609227871939737</v>
      </c>
      <c r="G151" s="115">
        <v>15581</v>
      </c>
      <c r="H151" s="116">
        <f t="shared" si="42"/>
        <v>2.3414111087282867</v>
      </c>
      <c r="I151" s="115">
        <v>19260</v>
      </c>
      <c r="J151" s="116">
        <f t="shared" si="43"/>
        <v>0.23612091650086642</v>
      </c>
      <c r="K151" s="115">
        <v>19377</v>
      </c>
      <c r="L151" s="116">
        <f t="shared" si="44"/>
        <v>6.0747663551401487E-3</v>
      </c>
      <c r="M151" s="115">
        <v>20409</v>
      </c>
      <c r="N151" s="116">
        <f>IFERROR(M151/K151-1,"-")</f>
        <v>5.3259018423904569E-2</v>
      </c>
      <c r="O151" s="116">
        <f t="shared" si="47"/>
        <v>0.92175141242937864</v>
      </c>
    </row>
    <row r="152" spans="1:16" x14ac:dyDescent="0.25">
      <c r="B152" s="114" t="s">
        <v>93</v>
      </c>
      <c r="C152" s="115">
        <v>10575</v>
      </c>
      <c r="D152" s="116">
        <v>0.10282615496923553</v>
      </c>
      <c r="E152" s="115">
        <v>3478</v>
      </c>
      <c r="F152" s="116">
        <f t="shared" si="41"/>
        <v>-0.6711111111111111</v>
      </c>
      <c r="G152" s="115">
        <v>12912</v>
      </c>
      <c r="H152" s="116">
        <f t="shared" si="42"/>
        <v>2.7124784358826912</v>
      </c>
      <c r="I152" s="115">
        <v>13422</v>
      </c>
      <c r="J152" s="116">
        <f t="shared" si="43"/>
        <v>3.9498141263940578E-2</v>
      </c>
      <c r="K152" s="115">
        <v>16292</v>
      </c>
      <c r="L152" s="116">
        <f t="shared" si="44"/>
        <v>0.2138280435106541</v>
      </c>
      <c r="M152" s="115">
        <v>15069</v>
      </c>
      <c r="N152" s="116">
        <f>IFERROR(M152/K152-1,"-")</f>
        <v>-7.506751780014731E-2</v>
      </c>
      <c r="O152" s="116">
        <f t="shared" si="47"/>
        <v>0.42496453900709219</v>
      </c>
    </row>
    <row r="153" spans="1:16" ht="15.75" x14ac:dyDescent="0.25">
      <c r="B153" s="117" t="s">
        <v>30</v>
      </c>
      <c r="C153" s="118">
        <v>113771</v>
      </c>
      <c r="D153" s="119">
        <v>-0.10603072329391428</v>
      </c>
      <c r="E153" s="118">
        <v>45672</v>
      </c>
      <c r="F153" s="119">
        <f t="shared" si="41"/>
        <v>-0.59856202371430323</v>
      </c>
      <c r="G153" s="118">
        <v>69325</v>
      </c>
      <c r="H153" s="119">
        <f t="shared" si="42"/>
        <v>0.51788842179015582</v>
      </c>
      <c r="I153" s="118">
        <v>132461</v>
      </c>
      <c r="J153" s="119">
        <f t="shared" si="43"/>
        <v>0.91072484673638665</v>
      </c>
      <c r="K153" s="118">
        <v>181229</v>
      </c>
      <c r="L153" s="119">
        <f t="shared" si="44"/>
        <v>0.36816874400767019</v>
      </c>
      <c r="M153" s="118">
        <v>190327</v>
      </c>
      <c r="N153" s="119">
        <v>5.0201678539306682E-2</v>
      </c>
      <c r="O153" s="119">
        <v>0.67289555334839291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C7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248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9852</v>
      </c>
      <c r="D163" s="116">
        <v>-0.18786579836781803</v>
      </c>
      <c r="E163" s="115">
        <v>7789</v>
      </c>
      <c r="F163" s="116">
        <f t="shared" ref="F163:F175" si="48">IFERROR(E163/C163-1,"-")</f>
        <v>-0.20939910678034912</v>
      </c>
      <c r="G163" s="115">
        <v>6021</v>
      </c>
      <c r="H163" s="116">
        <f t="shared" ref="H163:H175" si="49">IFERROR(G163/E163-1,"-")</f>
        <v>-0.22698677622287844</v>
      </c>
      <c r="I163" s="115">
        <v>8832</v>
      </c>
      <c r="J163" s="116">
        <f t="shared" ref="J163:J175" si="50">IFERROR(I163/G163-1,"-")</f>
        <v>0.46686596910812161</v>
      </c>
      <c r="K163" s="115">
        <v>11164</v>
      </c>
      <c r="L163" s="116">
        <f t="shared" ref="L163:L175" si="51">IFERROR(K163/I163-1,"-")</f>
        <v>0.26403985507246386</v>
      </c>
      <c r="M163" s="115">
        <v>11995</v>
      </c>
      <c r="N163" s="116">
        <f t="shared" ref="N163:N171" si="52">IFERROR(M163/K163-1,"-")</f>
        <v>7.4435686134002088E-2</v>
      </c>
      <c r="O163" s="116">
        <f t="shared" ref="O163" si="53">M163/C163-1</f>
        <v>0.21751928542427934</v>
      </c>
    </row>
    <row r="164" spans="2:15" x14ac:dyDescent="0.25">
      <c r="B164" s="114" t="s">
        <v>73</v>
      </c>
      <c r="C164" s="115">
        <v>10742</v>
      </c>
      <c r="D164" s="116">
        <v>-0.12488798370672094</v>
      </c>
      <c r="E164" s="115">
        <v>9927</v>
      </c>
      <c r="F164" s="116">
        <f t="shared" si="48"/>
        <v>-7.5870415192701546E-2</v>
      </c>
      <c r="G164" s="115">
        <v>4300</v>
      </c>
      <c r="H164" s="116">
        <f t="shared" si="49"/>
        <v>-0.56683791679258588</v>
      </c>
      <c r="I164" s="115">
        <v>17087</v>
      </c>
      <c r="J164" s="116">
        <f t="shared" si="50"/>
        <v>2.9737209302325582</v>
      </c>
      <c r="K164" s="115">
        <v>13725</v>
      </c>
      <c r="L164" s="116">
        <f t="shared" si="51"/>
        <v>-0.19675776906420084</v>
      </c>
      <c r="M164" s="115">
        <v>12570</v>
      </c>
      <c r="N164" s="116">
        <f t="shared" si="52"/>
        <v>-8.4153005464480901E-2</v>
      </c>
      <c r="O164" s="116">
        <f>IFERROR(M164/C164-1,"-")</f>
        <v>0.17017315211320061</v>
      </c>
    </row>
    <row r="165" spans="2:15" x14ac:dyDescent="0.25">
      <c r="B165" s="114" t="s">
        <v>75</v>
      </c>
      <c r="C165" s="115">
        <v>9689</v>
      </c>
      <c r="D165" s="116">
        <v>-0.37847199948681765</v>
      </c>
      <c r="E165" s="115">
        <v>5151</v>
      </c>
      <c r="F165" s="116">
        <f t="shared" si="48"/>
        <v>-0.46836618846114153</v>
      </c>
      <c r="G165" s="115">
        <v>4791</v>
      </c>
      <c r="H165" s="116">
        <f t="shared" si="49"/>
        <v>-6.9889341875363997E-2</v>
      </c>
      <c r="I165" s="115">
        <v>13393</v>
      </c>
      <c r="J165" s="116">
        <f t="shared" si="50"/>
        <v>1.7954498017115426</v>
      </c>
      <c r="K165" s="115">
        <v>12285</v>
      </c>
      <c r="L165" s="116">
        <f t="shared" si="51"/>
        <v>-8.2729784215635038E-2</v>
      </c>
      <c r="M165" s="115">
        <v>17270</v>
      </c>
      <c r="N165" s="116">
        <f t="shared" si="52"/>
        <v>0.40577940577940574</v>
      </c>
      <c r="O165" s="116">
        <f t="shared" ref="O165:O174" si="54">IFERROR(M165/C165-1,"-")</f>
        <v>0.78243368768706789</v>
      </c>
    </row>
    <row r="166" spans="2:15" x14ac:dyDescent="0.25">
      <c r="B166" s="114" t="s">
        <v>77</v>
      </c>
      <c r="C166" s="115">
        <v>14039</v>
      </c>
      <c r="D166" s="116">
        <v>-0.26719908132372894</v>
      </c>
      <c r="E166" s="115">
        <v>0</v>
      </c>
      <c r="F166" s="116">
        <f t="shared" si="48"/>
        <v>-1</v>
      </c>
      <c r="G166" s="115">
        <v>1921</v>
      </c>
      <c r="H166" s="116" t="str">
        <f t="shared" si="49"/>
        <v>-</v>
      </c>
      <c r="I166" s="115">
        <v>16101</v>
      </c>
      <c r="J166" s="116">
        <f t="shared" si="50"/>
        <v>7.3815720978656945</v>
      </c>
      <c r="K166" s="115">
        <v>17559</v>
      </c>
      <c r="L166" s="116">
        <f t="shared" si="51"/>
        <v>9.0553381777529252E-2</v>
      </c>
      <c r="M166" s="115">
        <v>18946</v>
      </c>
      <c r="N166" s="116">
        <f t="shared" si="52"/>
        <v>7.8990830912922139E-2</v>
      </c>
      <c r="O166" s="116">
        <f t="shared" si="54"/>
        <v>0.34952631953842861</v>
      </c>
    </row>
    <row r="167" spans="2:15" x14ac:dyDescent="0.25">
      <c r="B167" s="114" t="s">
        <v>79</v>
      </c>
      <c r="C167" s="115">
        <v>11763</v>
      </c>
      <c r="D167" s="116">
        <v>-0.2663257032370735</v>
      </c>
      <c r="E167" s="115">
        <v>0</v>
      </c>
      <c r="F167" s="116">
        <f t="shared" si="48"/>
        <v>-1</v>
      </c>
      <c r="G167" s="115">
        <v>3880</v>
      </c>
      <c r="H167" s="116" t="str">
        <f t="shared" si="49"/>
        <v>-</v>
      </c>
      <c r="I167" s="115">
        <v>15637</v>
      </c>
      <c r="J167" s="116">
        <f t="shared" si="50"/>
        <v>3.0301546391752581</v>
      </c>
      <c r="K167" s="115">
        <v>15901</v>
      </c>
      <c r="L167" s="116">
        <f t="shared" si="51"/>
        <v>1.6883033830018546E-2</v>
      </c>
      <c r="M167" s="115">
        <v>17473</v>
      </c>
      <c r="N167" s="116">
        <f t="shared" si="52"/>
        <v>9.8861706810892347E-2</v>
      </c>
      <c r="O167" s="116">
        <f t="shared" si="54"/>
        <v>0.4854203859559636</v>
      </c>
    </row>
    <row r="168" spans="2:15" x14ac:dyDescent="0.25">
      <c r="B168" s="114" t="s">
        <v>81</v>
      </c>
      <c r="C168" s="115">
        <v>8211</v>
      </c>
      <c r="D168" s="116">
        <v>-0.35382072873219483</v>
      </c>
      <c r="E168" s="115">
        <v>0</v>
      </c>
      <c r="F168" s="116">
        <f t="shared" si="48"/>
        <v>-1</v>
      </c>
      <c r="G168" s="115">
        <v>2242</v>
      </c>
      <c r="H168" s="116" t="str">
        <f t="shared" si="49"/>
        <v>-</v>
      </c>
      <c r="I168" s="115">
        <v>13362</v>
      </c>
      <c r="J168" s="116">
        <f t="shared" si="50"/>
        <v>4.9598572702943802</v>
      </c>
      <c r="K168" s="115">
        <v>11816</v>
      </c>
      <c r="L168" s="116">
        <f t="shared" si="51"/>
        <v>-0.1157012423289927</v>
      </c>
      <c r="M168" s="115">
        <v>11749</v>
      </c>
      <c r="N168" s="116">
        <f t="shared" si="52"/>
        <v>-5.6702775897088387E-3</v>
      </c>
      <c r="O168" s="116">
        <f t="shared" si="54"/>
        <v>0.4308853976373157</v>
      </c>
    </row>
    <row r="169" spans="2:15" x14ac:dyDescent="0.25">
      <c r="B169" s="114" t="s">
        <v>83</v>
      </c>
      <c r="C169" s="115">
        <v>15169</v>
      </c>
      <c r="D169" s="116">
        <v>-5.1157604774709764E-3</v>
      </c>
      <c r="E169" s="115">
        <v>0</v>
      </c>
      <c r="F169" s="116">
        <f t="shared" si="48"/>
        <v>-1</v>
      </c>
      <c r="G169" s="115">
        <v>7315</v>
      </c>
      <c r="H169" s="116" t="str">
        <f t="shared" si="49"/>
        <v>-</v>
      </c>
      <c r="I169" s="115">
        <v>15174</v>
      </c>
      <c r="J169" s="116">
        <f t="shared" si="50"/>
        <v>1.0743677375256322</v>
      </c>
      <c r="K169" s="115">
        <v>13315</v>
      </c>
      <c r="L169" s="116">
        <f t="shared" si="51"/>
        <v>-0.12251219190720974</v>
      </c>
      <c r="M169" s="115">
        <v>14161</v>
      </c>
      <c r="N169" s="116">
        <f t="shared" si="52"/>
        <v>6.353736387532849E-2</v>
      </c>
      <c r="O169" s="116">
        <f t="shared" si="54"/>
        <v>-6.6451315182279647E-2</v>
      </c>
    </row>
    <row r="170" spans="2:15" x14ac:dyDescent="0.25">
      <c r="B170" s="114" t="s">
        <v>85</v>
      </c>
      <c r="C170" s="115">
        <v>16620</v>
      </c>
      <c r="D170" s="116">
        <v>8.3371357799361112E-2</v>
      </c>
      <c r="E170" s="115">
        <v>6745</v>
      </c>
      <c r="F170" s="116">
        <f t="shared" si="48"/>
        <v>-0.59416365824308071</v>
      </c>
      <c r="G170" s="115">
        <v>12347</v>
      </c>
      <c r="H170" s="116">
        <f t="shared" si="49"/>
        <v>0.83054114158636017</v>
      </c>
      <c r="I170" s="115">
        <v>18095</v>
      </c>
      <c r="J170" s="116">
        <f t="shared" si="50"/>
        <v>0.46553818741394681</v>
      </c>
      <c r="K170" s="115">
        <v>16431</v>
      </c>
      <c r="L170" s="116">
        <f t="shared" si="51"/>
        <v>-9.1959104725062191E-2</v>
      </c>
      <c r="M170" s="115">
        <v>16901</v>
      </c>
      <c r="N170" s="116">
        <f t="shared" si="52"/>
        <v>2.8604467165723291E-2</v>
      </c>
      <c r="O170" s="116">
        <f t="shared" si="54"/>
        <v>1.6907340553550032E-2</v>
      </c>
    </row>
    <row r="171" spans="2:15" x14ac:dyDescent="0.25">
      <c r="B171" s="114" t="s">
        <v>87</v>
      </c>
      <c r="C171" s="115">
        <v>10681</v>
      </c>
      <c r="D171" s="116">
        <v>-0.10077454116854689</v>
      </c>
      <c r="E171" s="115">
        <v>2045</v>
      </c>
      <c r="F171" s="116">
        <f t="shared" si="48"/>
        <v>-0.80853852635521017</v>
      </c>
      <c r="G171" s="115">
        <v>8592</v>
      </c>
      <c r="H171" s="116">
        <f t="shared" si="49"/>
        <v>3.2014669926650363</v>
      </c>
      <c r="I171" s="115">
        <v>11521</v>
      </c>
      <c r="J171" s="116">
        <f t="shared" si="50"/>
        <v>0.34089851024208562</v>
      </c>
      <c r="K171" s="115">
        <v>13438</v>
      </c>
      <c r="L171" s="116">
        <f t="shared" si="51"/>
        <v>0.16639180626681704</v>
      </c>
      <c r="M171" s="115">
        <v>10957</v>
      </c>
      <c r="N171" s="116">
        <f t="shared" si="52"/>
        <v>-0.18462568834648008</v>
      </c>
      <c r="O171" s="116">
        <f t="shared" si="54"/>
        <v>2.5840277127609834E-2</v>
      </c>
    </row>
    <row r="172" spans="2:15" x14ac:dyDescent="0.25">
      <c r="B172" s="114" t="s">
        <v>89</v>
      </c>
      <c r="C172" s="115">
        <v>12991</v>
      </c>
      <c r="D172" s="116">
        <v>-1.7619479733817278E-2</v>
      </c>
      <c r="E172" s="115">
        <v>5235</v>
      </c>
      <c r="F172" s="116">
        <f t="shared" si="48"/>
        <v>-0.59702871218535902</v>
      </c>
      <c r="G172" s="115">
        <v>16798</v>
      </c>
      <c r="H172" s="116">
        <f t="shared" si="49"/>
        <v>2.2087870105062084</v>
      </c>
      <c r="I172" s="115">
        <v>17416</v>
      </c>
      <c r="J172" s="116">
        <f t="shared" si="50"/>
        <v>3.6790094058816614E-2</v>
      </c>
      <c r="K172" s="115">
        <v>15664</v>
      </c>
      <c r="L172" s="116">
        <f t="shared" si="51"/>
        <v>-0.10059715204409736</v>
      </c>
      <c r="M172" s="115">
        <v>17244</v>
      </c>
      <c r="N172" s="116">
        <f>IFERROR(M172/K172-1,"-")</f>
        <v>0.1008682328907049</v>
      </c>
      <c r="O172" s="116">
        <f t="shared" si="54"/>
        <v>0.3273804941882843</v>
      </c>
    </row>
    <row r="173" spans="2:15" x14ac:dyDescent="0.25">
      <c r="B173" s="114" t="s">
        <v>91</v>
      </c>
      <c r="C173" s="115">
        <v>5968</v>
      </c>
      <c r="D173" s="116">
        <v>-0.2303327314934227</v>
      </c>
      <c r="E173" s="115">
        <v>480</v>
      </c>
      <c r="F173" s="116">
        <f t="shared" si="48"/>
        <v>-0.91957104557640745</v>
      </c>
      <c r="G173" s="115">
        <v>13867</v>
      </c>
      <c r="H173" s="116">
        <f t="shared" si="49"/>
        <v>27.889583333333334</v>
      </c>
      <c r="I173" s="115">
        <v>12685</v>
      </c>
      <c r="J173" s="116">
        <f t="shared" si="50"/>
        <v>-8.5238335616932281E-2</v>
      </c>
      <c r="K173" s="115">
        <v>10572</v>
      </c>
      <c r="L173" s="116">
        <f t="shared" si="51"/>
        <v>-0.16657469452108786</v>
      </c>
      <c r="M173" s="115">
        <v>7982</v>
      </c>
      <c r="N173" s="116">
        <f>IFERROR(M173/K173-1,"-")</f>
        <v>-0.24498675747256904</v>
      </c>
      <c r="O173" s="116">
        <f t="shared" si="54"/>
        <v>0.33746648793565681</v>
      </c>
    </row>
    <row r="174" spans="2:15" x14ac:dyDescent="0.25">
      <c r="B174" s="114" t="s">
        <v>93</v>
      </c>
      <c r="C174" s="115">
        <v>6997</v>
      </c>
      <c r="D174" s="116">
        <v>-0.14649914613320325</v>
      </c>
      <c r="E174" s="115">
        <v>3888</v>
      </c>
      <c r="F174" s="116">
        <f t="shared" si="48"/>
        <v>-0.44433328569386876</v>
      </c>
      <c r="G174" s="115">
        <v>11942</v>
      </c>
      <c r="H174" s="116">
        <f t="shared" si="49"/>
        <v>2.0715020576131686</v>
      </c>
      <c r="I174" s="115">
        <v>11919</v>
      </c>
      <c r="J174" s="116">
        <f t="shared" si="50"/>
        <v>-1.9259755484843932E-3</v>
      </c>
      <c r="K174" s="115">
        <v>10446</v>
      </c>
      <c r="L174" s="116">
        <f t="shared" si="51"/>
        <v>-0.12358419330480741</v>
      </c>
      <c r="M174" s="115">
        <v>9423</v>
      </c>
      <c r="N174" s="116">
        <f>IFERROR(M174/K174-1,"-")</f>
        <v>-9.7932222860425022E-2</v>
      </c>
      <c r="O174" s="116">
        <f t="shared" si="54"/>
        <v>0.34672002286694292</v>
      </c>
    </row>
    <row r="175" spans="2:15" ht="15.75" x14ac:dyDescent="0.25">
      <c r="B175" s="117" t="s">
        <v>30</v>
      </c>
      <c r="C175" s="118">
        <v>132722</v>
      </c>
      <c r="D175" s="119">
        <v>-0.16806970257310305</v>
      </c>
      <c r="E175" s="118">
        <v>42455</v>
      </c>
      <c r="F175" s="119">
        <f t="shared" si="48"/>
        <v>-0.68012085411612244</v>
      </c>
      <c r="G175" s="118">
        <v>94016</v>
      </c>
      <c r="H175" s="119">
        <f t="shared" si="49"/>
        <v>1.2144859262748793</v>
      </c>
      <c r="I175" s="118">
        <v>171222</v>
      </c>
      <c r="J175" s="119">
        <f t="shared" si="50"/>
        <v>0.82120064669843429</v>
      </c>
      <c r="K175" s="118">
        <v>162316</v>
      </c>
      <c r="L175" s="119">
        <f t="shared" si="51"/>
        <v>-5.2014343951127806E-2</v>
      </c>
      <c r="M175" s="118">
        <v>166671</v>
      </c>
      <c r="N175" s="119">
        <v>2.6830380245939978E-2</v>
      </c>
      <c r="O175" s="119">
        <v>0.25579029851870838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C7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248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3270</v>
      </c>
      <c r="D185" s="116">
        <v>-7.9391891891891886E-2</v>
      </c>
      <c r="E185" s="115">
        <v>2917</v>
      </c>
      <c r="F185" s="116">
        <f t="shared" ref="F185:F197" si="55">IFERROR(E185/C185-1,"-")</f>
        <v>-0.1079510703363914</v>
      </c>
      <c r="G185" s="115">
        <v>1104</v>
      </c>
      <c r="H185" s="116">
        <f t="shared" ref="H185:H197" si="56">IFERROR(G185/E185-1,"-")</f>
        <v>-0.62152896811792946</v>
      </c>
      <c r="I185" s="115">
        <v>3577</v>
      </c>
      <c r="J185" s="116">
        <f t="shared" ref="J185:J197" si="57">IFERROR(I185/G185-1,"-")</f>
        <v>2.2400362318840581</v>
      </c>
      <c r="K185" s="115">
        <v>3157</v>
      </c>
      <c r="L185" s="116">
        <f t="shared" ref="L185:L197" si="58">IFERROR(K185/I185-1,"-")</f>
        <v>-0.11741682974559686</v>
      </c>
      <c r="M185" s="115">
        <v>3301</v>
      </c>
      <c r="N185" s="116">
        <f t="shared" ref="N185:N193" si="59">IFERROR(M185/K185-1,"-")</f>
        <v>4.5612923661704219E-2</v>
      </c>
      <c r="O185" s="116">
        <f t="shared" ref="O185" si="60">M185/C185-1</f>
        <v>9.4801223241589572E-3</v>
      </c>
    </row>
    <row r="186" spans="1:16" x14ac:dyDescent="0.25">
      <c r="B186" s="114" t="s">
        <v>73</v>
      </c>
      <c r="C186" s="115">
        <v>2823</v>
      </c>
      <c r="D186" s="116">
        <v>-0.17092511013215861</v>
      </c>
      <c r="E186" s="115">
        <v>2019</v>
      </c>
      <c r="F186" s="116">
        <f t="shared" si="55"/>
        <v>-0.28480340063761955</v>
      </c>
      <c r="G186" s="115">
        <v>155</v>
      </c>
      <c r="H186" s="116">
        <f t="shared" si="56"/>
        <v>-0.92322932144626058</v>
      </c>
      <c r="I186" s="115">
        <v>2176</v>
      </c>
      <c r="J186" s="116">
        <f t="shared" si="57"/>
        <v>13.038709677419355</v>
      </c>
      <c r="K186" s="115">
        <v>3342</v>
      </c>
      <c r="L186" s="116">
        <f t="shared" si="58"/>
        <v>0.53584558823529416</v>
      </c>
      <c r="M186" s="115">
        <v>3536</v>
      </c>
      <c r="N186" s="116">
        <f t="shared" si="59"/>
        <v>5.8049072411729519E-2</v>
      </c>
      <c r="O186" s="116">
        <f>IFERROR(M186/C186-1,"-")</f>
        <v>0.25256818986893381</v>
      </c>
    </row>
    <row r="187" spans="1:16" x14ac:dyDescent="0.25">
      <c r="B187" s="114" t="s">
        <v>75</v>
      </c>
      <c r="C187" s="115">
        <v>3406</v>
      </c>
      <c r="D187" s="116">
        <v>3.6834094368340953E-2</v>
      </c>
      <c r="E187" s="115">
        <v>1630</v>
      </c>
      <c r="F187" s="116">
        <f t="shared" si="55"/>
        <v>-0.5214327657075748</v>
      </c>
      <c r="G187" s="115">
        <v>105</v>
      </c>
      <c r="H187" s="116">
        <f t="shared" si="56"/>
        <v>-0.93558282208588961</v>
      </c>
      <c r="I187" s="115">
        <v>2516</v>
      </c>
      <c r="J187" s="116">
        <f t="shared" si="57"/>
        <v>22.961904761904762</v>
      </c>
      <c r="K187" s="115">
        <v>2951</v>
      </c>
      <c r="L187" s="116">
        <f t="shared" si="58"/>
        <v>0.17289348171701113</v>
      </c>
      <c r="M187" s="115">
        <v>4561</v>
      </c>
      <c r="N187" s="116">
        <f t="shared" si="59"/>
        <v>0.54557777024737386</v>
      </c>
      <c r="O187" s="116">
        <f t="shared" ref="O187:O196" si="61">IFERROR(M187/C187-1,"-")</f>
        <v>0.33910745742806814</v>
      </c>
    </row>
    <row r="188" spans="1:16" x14ac:dyDescent="0.25">
      <c r="B188" s="114" t="s">
        <v>77</v>
      </c>
      <c r="C188" s="115">
        <v>3441</v>
      </c>
      <c r="D188" s="116">
        <v>0.11866059817945374</v>
      </c>
      <c r="E188" s="115">
        <v>0</v>
      </c>
      <c r="F188" s="116">
        <f t="shared" si="55"/>
        <v>-1</v>
      </c>
      <c r="G188" s="115">
        <v>172</v>
      </c>
      <c r="H188" s="116" t="str">
        <f t="shared" si="56"/>
        <v>-</v>
      </c>
      <c r="I188" s="115">
        <v>3467</v>
      </c>
      <c r="J188" s="116">
        <f t="shared" si="57"/>
        <v>19.156976744186046</v>
      </c>
      <c r="K188" s="115">
        <v>2782</v>
      </c>
      <c r="L188" s="116">
        <f t="shared" si="58"/>
        <v>-0.19757715604268822</v>
      </c>
      <c r="M188" s="115">
        <v>3507</v>
      </c>
      <c r="N188" s="116">
        <f t="shared" si="59"/>
        <v>0.26060388209920915</v>
      </c>
      <c r="O188" s="116">
        <f t="shared" si="61"/>
        <v>1.9180470793374038E-2</v>
      </c>
    </row>
    <row r="189" spans="1:16" x14ac:dyDescent="0.25">
      <c r="B189" s="114" t="s">
        <v>79</v>
      </c>
      <c r="C189" s="115">
        <v>2407</v>
      </c>
      <c r="D189" s="116">
        <v>7.1682991985752453E-2</v>
      </c>
      <c r="E189" s="115">
        <v>0</v>
      </c>
      <c r="F189" s="116">
        <f t="shared" si="55"/>
        <v>-1</v>
      </c>
      <c r="G189" s="115">
        <v>579</v>
      </c>
      <c r="H189" s="116" t="str">
        <f t="shared" si="56"/>
        <v>-</v>
      </c>
      <c r="I189" s="115">
        <v>1313</v>
      </c>
      <c r="J189" s="116">
        <f t="shared" si="57"/>
        <v>1.2677029360967187</v>
      </c>
      <c r="K189" s="115">
        <v>3918</v>
      </c>
      <c r="L189" s="116">
        <f t="shared" si="58"/>
        <v>1.9840060929169838</v>
      </c>
      <c r="M189" s="115">
        <v>4860</v>
      </c>
      <c r="N189" s="116">
        <f t="shared" si="59"/>
        <v>0.24042879019908114</v>
      </c>
      <c r="O189" s="116">
        <f t="shared" si="61"/>
        <v>1.0191109264644784</v>
      </c>
    </row>
    <row r="190" spans="1:16" x14ac:dyDescent="0.25">
      <c r="B190" s="114" t="s">
        <v>120</v>
      </c>
      <c r="C190" s="115">
        <v>1924</v>
      </c>
      <c r="D190" s="116">
        <v>-0.23101518784972019</v>
      </c>
      <c r="E190" s="115">
        <v>0</v>
      </c>
      <c r="F190" s="116">
        <f t="shared" si="55"/>
        <v>-1</v>
      </c>
      <c r="G190" s="115">
        <v>585</v>
      </c>
      <c r="H190" s="116" t="str">
        <f t="shared" si="56"/>
        <v>-</v>
      </c>
      <c r="I190" s="115">
        <v>1664</v>
      </c>
      <c r="J190" s="116">
        <f t="shared" si="57"/>
        <v>1.8444444444444446</v>
      </c>
      <c r="K190" s="115">
        <v>2826</v>
      </c>
      <c r="L190" s="116">
        <f t="shared" si="58"/>
        <v>0.69831730769230771</v>
      </c>
      <c r="M190" s="115">
        <v>4328</v>
      </c>
      <c r="N190" s="116">
        <f t="shared" si="59"/>
        <v>0.53149327671620661</v>
      </c>
      <c r="O190" s="116">
        <f t="shared" si="61"/>
        <v>1.2494802494802495</v>
      </c>
    </row>
    <row r="191" spans="1:16" x14ac:dyDescent="0.25">
      <c r="B191" s="114" t="s">
        <v>83</v>
      </c>
      <c r="C191" s="115">
        <v>5655</v>
      </c>
      <c r="D191" s="116">
        <v>0.5493150684931507</v>
      </c>
      <c r="E191" s="115">
        <v>0</v>
      </c>
      <c r="F191" s="116">
        <f t="shared" si="55"/>
        <v>-1</v>
      </c>
      <c r="G191" s="115">
        <v>1857</v>
      </c>
      <c r="H191" s="116" t="str">
        <f t="shared" si="56"/>
        <v>-</v>
      </c>
      <c r="I191" s="115">
        <v>4163</v>
      </c>
      <c r="J191" s="116">
        <f t="shared" si="57"/>
        <v>1.241787829833064</v>
      </c>
      <c r="K191" s="115">
        <v>4579</v>
      </c>
      <c r="L191" s="116">
        <f t="shared" si="58"/>
        <v>9.9927936584194077E-2</v>
      </c>
      <c r="M191" s="115">
        <v>4658</v>
      </c>
      <c r="N191" s="116">
        <f t="shared" si="59"/>
        <v>1.7252675256606231E-2</v>
      </c>
      <c r="O191" s="116">
        <f t="shared" si="61"/>
        <v>-0.17630415561450041</v>
      </c>
    </row>
    <row r="192" spans="1:16" x14ac:dyDescent="0.25">
      <c r="B192" s="114" t="s">
        <v>85</v>
      </c>
      <c r="C192" s="115">
        <v>3842</v>
      </c>
      <c r="D192" s="116">
        <v>0.26008527386028213</v>
      </c>
      <c r="E192" s="115">
        <v>2699</v>
      </c>
      <c r="F192" s="116">
        <f t="shared" si="55"/>
        <v>-0.297501301405518</v>
      </c>
      <c r="G192" s="115">
        <v>2890</v>
      </c>
      <c r="H192" s="116">
        <f t="shared" si="56"/>
        <v>7.076695072248973E-2</v>
      </c>
      <c r="I192" s="115">
        <v>2347</v>
      </c>
      <c r="J192" s="116">
        <f t="shared" si="57"/>
        <v>-0.18788927335640138</v>
      </c>
      <c r="K192" s="115">
        <v>3754</v>
      </c>
      <c r="L192" s="116">
        <f t="shared" si="58"/>
        <v>0.59948870899020035</v>
      </c>
      <c r="M192" s="115">
        <v>3150</v>
      </c>
      <c r="N192" s="116">
        <f t="shared" si="59"/>
        <v>-0.16089504528502929</v>
      </c>
      <c r="O192" s="116">
        <f t="shared" si="61"/>
        <v>-0.18011452368558045</v>
      </c>
    </row>
    <row r="193" spans="2:16" x14ac:dyDescent="0.25">
      <c r="B193" s="114" t="s">
        <v>87</v>
      </c>
      <c r="C193" s="115">
        <v>3446</v>
      </c>
      <c r="D193" s="116">
        <v>-0.23575072078066095</v>
      </c>
      <c r="E193" s="115">
        <v>1017</v>
      </c>
      <c r="F193" s="116">
        <f t="shared" si="55"/>
        <v>-0.7048752176436448</v>
      </c>
      <c r="G193" s="115">
        <v>3158</v>
      </c>
      <c r="H193" s="116">
        <f t="shared" si="56"/>
        <v>2.105211406096362</v>
      </c>
      <c r="I193" s="115">
        <v>2357</v>
      </c>
      <c r="J193" s="116">
        <f t="shared" si="57"/>
        <v>-0.25364154528182392</v>
      </c>
      <c r="K193" s="115">
        <v>2600</v>
      </c>
      <c r="L193" s="116">
        <f t="shared" si="58"/>
        <v>0.10309715740347891</v>
      </c>
      <c r="M193" s="115">
        <v>1713</v>
      </c>
      <c r="N193" s="116">
        <f t="shared" si="59"/>
        <v>-0.34115384615384614</v>
      </c>
      <c r="O193" s="116">
        <f t="shared" si="61"/>
        <v>-0.50290191526407435</v>
      </c>
    </row>
    <row r="194" spans="2:16" x14ac:dyDescent="0.25">
      <c r="B194" s="114" t="s">
        <v>89</v>
      </c>
      <c r="C194" s="115">
        <v>2405</v>
      </c>
      <c r="D194" s="116">
        <v>-0.22544283413848631</v>
      </c>
      <c r="E194" s="115">
        <v>641</v>
      </c>
      <c r="F194" s="116">
        <f t="shared" si="55"/>
        <v>-0.73347193347193351</v>
      </c>
      <c r="G194" s="115">
        <v>2408</v>
      </c>
      <c r="H194" s="116">
        <f t="shared" si="56"/>
        <v>2.7566302652106085</v>
      </c>
      <c r="I194" s="115">
        <v>2416</v>
      </c>
      <c r="J194" s="116">
        <f t="shared" si="57"/>
        <v>3.3222591362125353E-3</v>
      </c>
      <c r="K194" s="115">
        <v>3994</v>
      </c>
      <c r="L194" s="116">
        <f t="shared" si="58"/>
        <v>0.6531456953642385</v>
      </c>
      <c r="M194" s="115">
        <v>2226</v>
      </c>
      <c r="N194" s="116">
        <f>IFERROR(M194/K194-1,"-")</f>
        <v>-0.44266399599399098</v>
      </c>
      <c r="O194" s="116">
        <f t="shared" si="61"/>
        <v>-7.4428274428274377E-2</v>
      </c>
    </row>
    <row r="195" spans="2:16" x14ac:dyDescent="0.25">
      <c r="B195" s="114" t="s">
        <v>91</v>
      </c>
      <c r="C195" s="115">
        <v>2799</v>
      </c>
      <c r="D195" s="116">
        <v>-9.0643274853801192E-2</v>
      </c>
      <c r="E195" s="115">
        <v>395</v>
      </c>
      <c r="F195" s="116">
        <f t="shared" si="55"/>
        <v>-0.85887817077527684</v>
      </c>
      <c r="G195" s="115">
        <v>4664</v>
      </c>
      <c r="H195" s="116">
        <f t="shared" si="56"/>
        <v>10.807594936708862</v>
      </c>
      <c r="I195" s="115">
        <v>3088</v>
      </c>
      <c r="J195" s="116">
        <f t="shared" si="57"/>
        <v>-0.33790737564322471</v>
      </c>
      <c r="K195" s="115">
        <v>3416</v>
      </c>
      <c r="L195" s="116">
        <f t="shared" si="58"/>
        <v>0.10621761658031081</v>
      </c>
      <c r="M195" s="115">
        <v>2752</v>
      </c>
      <c r="N195" s="116">
        <f>IFERROR(M195/K195-1,"-")</f>
        <v>-0.19437939110070257</v>
      </c>
      <c r="O195" s="116">
        <f t="shared" si="61"/>
        <v>-1.6791711325473413E-2</v>
      </c>
    </row>
    <row r="196" spans="2:16" x14ac:dyDescent="0.25">
      <c r="B196" s="114" t="s">
        <v>93</v>
      </c>
      <c r="C196" s="115">
        <v>3777</v>
      </c>
      <c r="D196" s="116">
        <v>-7.8802206461781044E-3</v>
      </c>
      <c r="E196" s="115">
        <v>659</v>
      </c>
      <c r="F196" s="116">
        <f t="shared" si="55"/>
        <v>-0.82552290177389465</v>
      </c>
      <c r="G196" s="115">
        <v>3131</v>
      </c>
      <c r="H196" s="116">
        <f t="shared" si="56"/>
        <v>3.7511380880121399</v>
      </c>
      <c r="I196" s="115">
        <v>3054</v>
      </c>
      <c r="J196" s="116">
        <f t="shared" si="57"/>
        <v>-2.459278185883107E-2</v>
      </c>
      <c r="K196" s="115">
        <v>3610</v>
      </c>
      <c r="L196" s="116">
        <f t="shared" si="58"/>
        <v>0.18205631958087753</v>
      </c>
      <c r="M196" s="115">
        <v>3325</v>
      </c>
      <c r="N196" s="116">
        <f>IFERROR(M196/K196-1,"-")</f>
        <v>-7.8947368421052655E-2</v>
      </c>
      <c r="O196" s="116">
        <f t="shared" si="61"/>
        <v>-0.11967169711411174</v>
      </c>
    </row>
    <row r="197" spans="2:16" ht="15.75" x14ac:dyDescent="0.25">
      <c r="B197" s="117" t="s">
        <v>30</v>
      </c>
      <c r="C197" s="118">
        <v>39195</v>
      </c>
      <c r="D197" s="119">
        <v>-1.7573349633251967E-3</v>
      </c>
      <c r="E197" s="118">
        <v>12571</v>
      </c>
      <c r="F197" s="119">
        <f t="shared" si="55"/>
        <v>-0.67927031509121061</v>
      </c>
      <c r="G197" s="118">
        <v>20808</v>
      </c>
      <c r="H197" s="119">
        <f t="shared" si="56"/>
        <v>0.65523824675841214</v>
      </c>
      <c r="I197" s="118">
        <v>32138</v>
      </c>
      <c r="J197" s="119">
        <f t="shared" si="57"/>
        <v>0.5445021145713187</v>
      </c>
      <c r="K197" s="118">
        <v>40929</v>
      </c>
      <c r="L197" s="119">
        <f t="shared" si="58"/>
        <v>0.27353911257701169</v>
      </c>
      <c r="M197" s="118">
        <v>41917</v>
      </c>
      <c r="N197" s="119">
        <v>2.4139363287644544E-2</v>
      </c>
      <c r="O197" s="119">
        <v>6.9447633626738003E-2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C7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248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2485</v>
      </c>
      <c r="D207" s="116">
        <v>-0.34102360116679931</v>
      </c>
      <c r="E207" s="115">
        <v>2259</v>
      </c>
      <c r="F207" s="116">
        <f t="shared" ref="F207:F219" si="62">IFERROR(E207/C207-1,"-")</f>
        <v>-9.0945674044265568E-2</v>
      </c>
      <c r="G207" s="115">
        <v>192</v>
      </c>
      <c r="H207" s="116">
        <f t="shared" ref="H207:H219" si="63">IFERROR(G207/E207-1,"-")</f>
        <v>-0.91500664010624166</v>
      </c>
      <c r="I207" s="115">
        <v>5030</v>
      </c>
      <c r="J207" s="116">
        <f t="shared" ref="J207:J219" si="64">IFERROR(I207/G207-1,"-")</f>
        <v>25.197916666666668</v>
      </c>
      <c r="K207" s="115">
        <v>5017</v>
      </c>
      <c r="L207" s="116">
        <f t="shared" ref="L207:L219" si="65">IFERROR(K207/I207-1,"-")</f>
        <v>-2.5844930417494583E-3</v>
      </c>
      <c r="M207" s="115">
        <v>5560</v>
      </c>
      <c r="N207" s="116">
        <f t="shared" ref="N207:N215" si="66">IFERROR(M207/K207-1,"-")</f>
        <v>0.10823201116204895</v>
      </c>
      <c r="O207" s="116">
        <f t="shared" ref="O207" si="67">M207/C207-1</f>
        <v>1.2374245472837022</v>
      </c>
    </row>
    <row r="208" spans="2:16" x14ac:dyDescent="0.25">
      <c r="B208" s="114" t="s">
        <v>73</v>
      </c>
      <c r="C208" s="115">
        <v>2739</v>
      </c>
      <c r="D208" s="116">
        <v>-0.40131147540983603</v>
      </c>
      <c r="E208" s="115">
        <v>1854</v>
      </c>
      <c r="F208" s="116">
        <f t="shared" si="62"/>
        <v>-0.32311062431544357</v>
      </c>
      <c r="G208" s="115">
        <v>123</v>
      </c>
      <c r="H208" s="116">
        <f t="shared" si="63"/>
        <v>-0.93365695792880254</v>
      </c>
      <c r="I208" s="115">
        <v>4398</v>
      </c>
      <c r="J208" s="116">
        <f t="shared" si="64"/>
        <v>34.756097560975611</v>
      </c>
      <c r="K208" s="115">
        <v>4633</v>
      </c>
      <c r="L208" s="116">
        <f t="shared" si="65"/>
        <v>5.3433378808549259E-2</v>
      </c>
      <c r="M208" s="115">
        <v>6436</v>
      </c>
      <c r="N208" s="116">
        <f t="shared" si="66"/>
        <v>0.38916468810705807</v>
      </c>
      <c r="O208" s="116">
        <f>IFERROR(M208/C208-1,"-")</f>
        <v>1.3497626871120847</v>
      </c>
    </row>
    <row r="209" spans="2:16" x14ac:dyDescent="0.25">
      <c r="B209" s="114" t="s">
        <v>75</v>
      </c>
      <c r="C209" s="115">
        <v>2705</v>
      </c>
      <c r="D209" s="116">
        <v>0.17201039861351819</v>
      </c>
      <c r="E209" s="115">
        <v>1287</v>
      </c>
      <c r="F209" s="116">
        <f t="shared" si="62"/>
        <v>-0.52421441774491684</v>
      </c>
      <c r="G209" s="115">
        <v>99</v>
      </c>
      <c r="H209" s="116">
        <f t="shared" si="63"/>
        <v>-0.92307692307692313</v>
      </c>
      <c r="I209" s="115">
        <v>3695</v>
      </c>
      <c r="J209" s="116">
        <f t="shared" si="64"/>
        <v>36.323232323232325</v>
      </c>
      <c r="K209" s="115">
        <v>4750</v>
      </c>
      <c r="L209" s="116">
        <f t="shared" si="65"/>
        <v>0.28552097428958056</v>
      </c>
      <c r="M209" s="115">
        <v>4950</v>
      </c>
      <c r="N209" s="116">
        <f t="shared" si="66"/>
        <v>4.2105263157894646E-2</v>
      </c>
      <c r="O209" s="116">
        <f t="shared" ref="O209:O218" si="68">IFERROR(M209/C209-1,"-")</f>
        <v>0.82994454713493537</v>
      </c>
    </row>
    <row r="210" spans="2:16" x14ac:dyDescent="0.25">
      <c r="B210" s="114" t="s">
        <v>77</v>
      </c>
      <c r="C210" s="115">
        <v>3376</v>
      </c>
      <c r="D210" s="116">
        <v>0.25595238095238093</v>
      </c>
      <c r="E210" s="115">
        <v>0</v>
      </c>
      <c r="F210" s="116">
        <f t="shared" si="62"/>
        <v>-1</v>
      </c>
      <c r="G210" s="115">
        <v>71</v>
      </c>
      <c r="H210" s="116" t="str">
        <f t="shared" si="63"/>
        <v>-</v>
      </c>
      <c r="I210" s="115">
        <v>5717</v>
      </c>
      <c r="J210" s="116">
        <f t="shared" si="64"/>
        <v>79.521126760563376</v>
      </c>
      <c r="K210" s="115">
        <v>7114</v>
      </c>
      <c r="L210" s="116">
        <f t="shared" si="65"/>
        <v>0.24435892950848337</v>
      </c>
      <c r="M210" s="115">
        <v>4758</v>
      </c>
      <c r="N210" s="116">
        <f t="shared" si="66"/>
        <v>-0.3311779589541749</v>
      </c>
      <c r="O210" s="116">
        <f t="shared" si="68"/>
        <v>0.40936018957345977</v>
      </c>
    </row>
    <row r="211" spans="2:16" x14ac:dyDescent="0.25">
      <c r="B211" s="114" t="s">
        <v>79</v>
      </c>
      <c r="C211" s="115">
        <v>6870</v>
      </c>
      <c r="D211" s="116">
        <v>0.86634066829665857</v>
      </c>
      <c r="E211" s="115">
        <v>0</v>
      </c>
      <c r="F211" s="116">
        <f t="shared" si="62"/>
        <v>-1</v>
      </c>
      <c r="G211" s="115">
        <v>171</v>
      </c>
      <c r="H211" s="116" t="str">
        <f t="shared" si="63"/>
        <v>-</v>
      </c>
      <c r="I211" s="115">
        <v>5879</v>
      </c>
      <c r="J211" s="116">
        <f t="shared" si="64"/>
        <v>33.380116959064324</v>
      </c>
      <c r="K211" s="115">
        <v>5786</v>
      </c>
      <c r="L211" s="116">
        <f t="shared" si="65"/>
        <v>-1.5819016839598521E-2</v>
      </c>
      <c r="M211" s="115">
        <v>5717</v>
      </c>
      <c r="N211" s="116">
        <f t="shared" si="66"/>
        <v>-1.1925337020394E-2</v>
      </c>
      <c r="O211" s="116">
        <f t="shared" si="68"/>
        <v>-0.16783114992721981</v>
      </c>
    </row>
    <row r="212" spans="2:16" x14ac:dyDescent="0.25">
      <c r="B212" s="114" t="s">
        <v>81</v>
      </c>
      <c r="C212" s="115">
        <v>1634</v>
      </c>
      <c r="D212" s="116">
        <v>-0.38223062381852557</v>
      </c>
      <c r="E212" s="115">
        <v>0</v>
      </c>
      <c r="F212" s="116">
        <f t="shared" si="62"/>
        <v>-1</v>
      </c>
      <c r="G212" s="115">
        <v>425</v>
      </c>
      <c r="H212" s="116" t="str">
        <f t="shared" si="63"/>
        <v>-</v>
      </c>
      <c r="I212" s="115">
        <v>4085</v>
      </c>
      <c r="J212" s="116">
        <f t="shared" si="64"/>
        <v>8.6117647058823525</v>
      </c>
      <c r="K212" s="115">
        <v>5430</v>
      </c>
      <c r="L212" s="116">
        <f t="shared" si="65"/>
        <v>0.32925336597307231</v>
      </c>
      <c r="M212" s="115">
        <v>5221</v>
      </c>
      <c r="N212" s="116">
        <f t="shared" si="66"/>
        <v>-3.8489871086556215E-2</v>
      </c>
      <c r="O212" s="116">
        <f t="shared" si="68"/>
        <v>2.1952264381884943</v>
      </c>
    </row>
    <row r="213" spans="2:16" x14ac:dyDescent="0.25">
      <c r="B213" s="114" t="s">
        <v>83</v>
      </c>
      <c r="C213" s="115">
        <v>3570</v>
      </c>
      <c r="D213" s="116">
        <v>0.17860680092439751</v>
      </c>
      <c r="E213" s="115">
        <v>0</v>
      </c>
      <c r="F213" s="116">
        <f t="shared" si="62"/>
        <v>-1</v>
      </c>
      <c r="G213" s="115">
        <v>768</v>
      </c>
      <c r="H213" s="116" t="str">
        <f t="shared" si="63"/>
        <v>-</v>
      </c>
      <c r="I213" s="115">
        <v>6948</v>
      </c>
      <c r="J213" s="116">
        <f t="shared" si="64"/>
        <v>8.046875</v>
      </c>
      <c r="K213" s="115">
        <v>8333</v>
      </c>
      <c r="L213" s="116">
        <f t="shared" si="65"/>
        <v>0.19933793897524477</v>
      </c>
      <c r="M213" s="115">
        <v>5284</v>
      </c>
      <c r="N213" s="116">
        <f t="shared" si="66"/>
        <v>-0.36589463578543147</v>
      </c>
      <c r="O213" s="116">
        <f t="shared" si="68"/>
        <v>0.48011204481792724</v>
      </c>
    </row>
    <row r="214" spans="2:16" x14ac:dyDescent="0.25">
      <c r="B214" s="114" t="s">
        <v>85</v>
      </c>
      <c r="C214" s="115">
        <v>3944</v>
      </c>
      <c r="D214" s="116">
        <v>-2.0610876583064264E-2</v>
      </c>
      <c r="E214" s="115">
        <v>1357</v>
      </c>
      <c r="F214" s="116">
        <f t="shared" si="62"/>
        <v>-0.6559330628803246</v>
      </c>
      <c r="G214" s="115">
        <v>1257</v>
      </c>
      <c r="H214" s="116">
        <f t="shared" si="63"/>
        <v>-7.3691967575534312E-2</v>
      </c>
      <c r="I214" s="115">
        <v>7259</v>
      </c>
      <c r="J214" s="116">
        <f t="shared" si="64"/>
        <v>4.7748607796340492</v>
      </c>
      <c r="K214" s="115">
        <v>11019</v>
      </c>
      <c r="L214" s="116">
        <f t="shared" si="65"/>
        <v>0.51797768287642931</v>
      </c>
      <c r="M214" s="115">
        <v>4873</v>
      </c>
      <c r="N214" s="116">
        <f t="shared" si="66"/>
        <v>-0.5577638624194573</v>
      </c>
      <c r="O214" s="116">
        <f t="shared" si="68"/>
        <v>0.23554766734279919</v>
      </c>
    </row>
    <row r="215" spans="2:16" x14ac:dyDescent="0.25">
      <c r="B215" s="114" t="s">
        <v>87</v>
      </c>
      <c r="C215" s="115">
        <v>3118</v>
      </c>
      <c r="D215" s="116">
        <v>0.12766726943942142</v>
      </c>
      <c r="E215" s="115">
        <v>57</v>
      </c>
      <c r="F215" s="116">
        <f t="shared" si="62"/>
        <v>-0.98171905067350862</v>
      </c>
      <c r="G215" s="115">
        <v>3326</v>
      </c>
      <c r="H215" s="116">
        <f t="shared" si="63"/>
        <v>57.350877192982459</v>
      </c>
      <c r="I215" s="115">
        <v>5770</v>
      </c>
      <c r="J215" s="116">
        <f t="shared" si="64"/>
        <v>0.73481659651232722</v>
      </c>
      <c r="K215" s="115">
        <v>7531</v>
      </c>
      <c r="L215" s="116">
        <f t="shared" si="65"/>
        <v>0.30519930675909879</v>
      </c>
      <c r="M215" s="115">
        <v>3763</v>
      </c>
      <c r="N215" s="116">
        <f t="shared" si="66"/>
        <v>-0.50033196122692869</v>
      </c>
      <c r="O215" s="116">
        <f t="shared" si="68"/>
        <v>0.20686337395766508</v>
      </c>
    </row>
    <row r="216" spans="2:16" x14ac:dyDescent="0.25">
      <c r="B216" s="114" t="s">
        <v>89</v>
      </c>
      <c r="C216" s="115">
        <v>2824</v>
      </c>
      <c r="D216" s="116">
        <v>9.7125097125097204E-2</v>
      </c>
      <c r="E216" s="115">
        <v>87</v>
      </c>
      <c r="F216" s="116">
        <f t="shared" si="62"/>
        <v>-0.96919263456090654</v>
      </c>
      <c r="G216" s="115">
        <v>6408</v>
      </c>
      <c r="H216" s="116">
        <f t="shared" si="63"/>
        <v>72.65517241379311</v>
      </c>
      <c r="I216" s="115">
        <v>4458</v>
      </c>
      <c r="J216" s="116">
        <f t="shared" si="64"/>
        <v>-0.30430711610486894</v>
      </c>
      <c r="K216" s="115">
        <v>7404</v>
      </c>
      <c r="L216" s="116">
        <f t="shared" si="65"/>
        <v>0.66083445491251691</v>
      </c>
      <c r="M216" s="115">
        <v>5114</v>
      </c>
      <c r="N216" s="116">
        <f>IFERROR(M216/K216-1,"-")</f>
        <v>-0.3092922744462453</v>
      </c>
      <c r="O216" s="116">
        <f t="shared" si="68"/>
        <v>0.81090651558073645</v>
      </c>
    </row>
    <row r="217" spans="2:16" x14ac:dyDescent="0.25">
      <c r="B217" s="114" t="s">
        <v>91</v>
      </c>
      <c r="C217" s="115">
        <v>2361</v>
      </c>
      <c r="D217" s="116">
        <v>-0.18782249742002066</v>
      </c>
      <c r="E217" s="115">
        <v>659</v>
      </c>
      <c r="F217" s="116">
        <f t="shared" si="62"/>
        <v>-0.72088098263447686</v>
      </c>
      <c r="G217" s="115">
        <v>5144</v>
      </c>
      <c r="H217" s="116">
        <f t="shared" si="63"/>
        <v>6.8057663125948409</v>
      </c>
      <c r="I217" s="115">
        <v>3763</v>
      </c>
      <c r="J217" s="116">
        <f t="shared" si="64"/>
        <v>-0.26846811819595651</v>
      </c>
      <c r="K217" s="115">
        <v>5727</v>
      </c>
      <c r="L217" s="116">
        <f t="shared" si="65"/>
        <v>0.52192399681105495</v>
      </c>
      <c r="M217" s="115">
        <v>3398</v>
      </c>
      <c r="N217" s="116">
        <f>IFERROR(M217/K217-1,"-")</f>
        <v>-0.40667015889645541</v>
      </c>
      <c r="O217" s="116">
        <f t="shared" si="68"/>
        <v>0.43922066920796277</v>
      </c>
    </row>
    <row r="218" spans="2:16" x14ac:dyDescent="0.25">
      <c r="B218" s="114" t="s">
        <v>93</v>
      </c>
      <c r="C218" s="115">
        <v>3220</v>
      </c>
      <c r="D218" s="116">
        <v>0.25634022629730779</v>
      </c>
      <c r="E218" s="115">
        <v>515</v>
      </c>
      <c r="F218" s="116">
        <f t="shared" si="62"/>
        <v>-0.84006211180124224</v>
      </c>
      <c r="G218" s="115">
        <v>4373</v>
      </c>
      <c r="H218" s="116">
        <f t="shared" si="63"/>
        <v>7.4912621359223301</v>
      </c>
      <c r="I218" s="115">
        <v>3879</v>
      </c>
      <c r="J218" s="116">
        <f t="shared" si="64"/>
        <v>-0.11296592728104271</v>
      </c>
      <c r="K218" s="115">
        <v>5808</v>
      </c>
      <c r="L218" s="116">
        <f t="shared" si="65"/>
        <v>0.49729311678267596</v>
      </c>
      <c r="M218" s="115">
        <v>3856</v>
      </c>
      <c r="N218" s="116">
        <f>IFERROR(M218/K218-1,"-")</f>
        <v>-0.33608815426997241</v>
      </c>
      <c r="O218" s="116">
        <f t="shared" si="68"/>
        <v>0.19751552795031047</v>
      </c>
    </row>
    <row r="219" spans="2:16" ht="15.75" x14ac:dyDescent="0.25">
      <c r="B219" s="117" t="s">
        <v>30</v>
      </c>
      <c r="C219" s="118">
        <v>38846</v>
      </c>
      <c r="D219" s="119">
        <v>3.4982548690485782E-2</v>
      </c>
      <c r="E219" s="118">
        <v>8958</v>
      </c>
      <c r="F219" s="119">
        <f t="shared" si="62"/>
        <v>-0.76939710652319415</v>
      </c>
      <c r="G219" s="118">
        <v>22357</v>
      </c>
      <c r="H219" s="119">
        <f t="shared" si="63"/>
        <v>1.4957579816923419</v>
      </c>
      <c r="I219" s="118">
        <v>60881</v>
      </c>
      <c r="J219" s="119">
        <f t="shared" si="64"/>
        <v>1.7231292212729792</v>
      </c>
      <c r="K219" s="118">
        <v>78552</v>
      </c>
      <c r="L219" s="119">
        <f t="shared" si="65"/>
        <v>0.29025475928450595</v>
      </c>
      <c r="M219" s="118">
        <v>58930</v>
      </c>
      <c r="N219" s="119">
        <v>-0.24979631327019047</v>
      </c>
      <c r="O219" s="119">
        <v>0.51701590897389682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9" t="s">
        <v>128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C7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248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3323</v>
      </c>
      <c r="D229" s="116">
        <v>-0.11054603854389722</v>
      </c>
      <c r="E229" s="115">
        <v>4664</v>
      </c>
      <c r="F229" s="116">
        <f t="shared" ref="F229:F241" si="69">IFERROR(E229/C229-1,"-")</f>
        <v>0.40355100812518807</v>
      </c>
      <c r="G229" s="115">
        <v>95</v>
      </c>
      <c r="H229" s="116">
        <f t="shared" ref="H229:H241" si="70">IFERROR(G229/E229-1,"-")</f>
        <v>-0.97963121783876506</v>
      </c>
      <c r="I229" s="115">
        <v>3368</v>
      </c>
      <c r="J229" s="116">
        <f t="shared" ref="J229:J241" si="71">IFERROR(I229/G229-1,"-")</f>
        <v>34.452631578947368</v>
      </c>
      <c r="K229" s="115">
        <v>6826</v>
      </c>
      <c r="L229" s="116">
        <f t="shared" ref="L229:L241" si="72">IFERROR(K229/I229-1,"-")</f>
        <v>1.0267220902612828</v>
      </c>
      <c r="M229" s="115">
        <v>5393</v>
      </c>
      <c r="N229" s="116">
        <f t="shared" ref="N229:N237" si="73">IFERROR(M229/K229-1,"-")</f>
        <v>-0.20993261060650459</v>
      </c>
      <c r="O229" s="116">
        <f t="shared" ref="O229" si="74">M229/C229-1</f>
        <v>0.62293108636773997</v>
      </c>
    </row>
    <row r="230" spans="2:16" x14ac:dyDescent="0.25">
      <c r="B230" s="114" t="s">
        <v>73</v>
      </c>
      <c r="C230" s="115">
        <v>3497</v>
      </c>
      <c r="D230" s="116">
        <v>0.22486865148861646</v>
      </c>
      <c r="E230" s="115">
        <v>7381</v>
      </c>
      <c r="F230" s="116">
        <f t="shared" si="69"/>
        <v>1.1106662853874751</v>
      </c>
      <c r="G230" s="115">
        <v>36</v>
      </c>
      <c r="H230" s="116">
        <f t="shared" si="70"/>
        <v>-0.99512261211217989</v>
      </c>
      <c r="I230" s="115">
        <v>3577</v>
      </c>
      <c r="J230" s="116">
        <f t="shared" si="71"/>
        <v>98.361111111111114</v>
      </c>
      <c r="K230" s="115">
        <v>5937</v>
      </c>
      <c r="L230" s="116">
        <f t="shared" si="72"/>
        <v>0.65977075761811577</v>
      </c>
      <c r="M230" s="115">
        <v>5083</v>
      </c>
      <c r="N230" s="116">
        <f t="shared" si="73"/>
        <v>-0.14384369210038739</v>
      </c>
      <c r="O230" s="116">
        <f>IFERROR(M230/C230-1,"-")</f>
        <v>0.45353159851301106</v>
      </c>
    </row>
    <row r="231" spans="2:16" x14ac:dyDescent="0.25">
      <c r="B231" s="114" t="s">
        <v>75</v>
      </c>
      <c r="C231" s="115">
        <v>3601</v>
      </c>
      <c r="D231" s="116">
        <v>0.1904132231404958</v>
      </c>
      <c r="E231" s="115">
        <v>3235</v>
      </c>
      <c r="F231" s="116">
        <f t="shared" si="69"/>
        <v>-0.10163843376839765</v>
      </c>
      <c r="G231" s="115">
        <v>3</v>
      </c>
      <c r="H231" s="116">
        <f t="shared" si="70"/>
        <v>-0.9990726429675425</v>
      </c>
      <c r="I231" s="115">
        <v>4011</v>
      </c>
      <c r="J231" s="116">
        <f t="shared" si="71"/>
        <v>1336</v>
      </c>
      <c r="K231" s="115">
        <v>3783</v>
      </c>
      <c r="L231" s="116">
        <f t="shared" si="72"/>
        <v>-5.6843679880329123E-2</v>
      </c>
      <c r="M231" s="115">
        <v>4024</v>
      </c>
      <c r="N231" s="116">
        <f t="shared" si="73"/>
        <v>6.3706053396775042E-2</v>
      </c>
      <c r="O231" s="116">
        <f t="shared" ref="O231:O240" si="75">IFERROR(M231/C231-1,"-")</f>
        <v>0.11746737017495135</v>
      </c>
    </row>
    <row r="232" spans="2:16" x14ac:dyDescent="0.25">
      <c r="B232" s="114" t="s">
        <v>77</v>
      </c>
      <c r="C232" s="115">
        <v>992</v>
      </c>
      <c r="D232" s="116">
        <v>-0.27165932452276065</v>
      </c>
      <c r="E232" s="115">
        <v>0</v>
      </c>
      <c r="F232" s="116">
        <f t="shared" si="69"/>
        <v>-1</v>
      </c>
      <c r="G232" s="115">
        <v>0</v>
      </c>
      <c r="H232" s="116" t="str">
        <f t="shared" si="70"/>
        <v>-</v>
      </c>
      <c r="I232" s="115">
        <v>2697</v>
      </c>
      <c r="J232" s="116" t="str">
        <f t="shared" si="71"/>
        <v>-</v>
      </c>
      <c r="K232" s="115">
        <v>1857</v>
      </c>
      <c r="L232" s="116">
        <f t="shared" si="72"/>
        <v>-0.31145717463848721</v>
      </c>
      <c r="M232" s="115">
        <v>1498</v>
      </c>
      <c r="N232" s="116">
        <f t="shared" si="73"/>
        <v>-0.19332256327409802</v>
      </c>
      <c r="O232" s="116">
        <f t="shared" si="75"/>
        <v>0.51008064516129026</v>
      </c>
    </row>
    <row r="233" spans="2:16" x14ac:dyDescent="0.25">
      <c r="B233" s="114" t="s">
        <v>79</v>
      </c>
      <c r="C233" s="115">
        <v>24</v>
      </c>
      <c r="D233" s="116">
        <v>-0.77981651376146788</v>
      </c>
      <c r="E233" s="115">
        <v>0</v>
      </c>
      <c r="F233" s="116">
        <f t="shared" si="69"/>
        <v>-1</v>
      </c>
      <c r="G233" s="115">
        <v>46</v>
      </c>
      <c r="H233" s="116" t="str">
        <f t="shared" si="70"/>
        <v>-</v>
      </c>
      <c r="I233" s="115">
        <v>98</v>
      </c>
      <c r="J233" s="116">
        <f t="shared" si="71"/>
        <v>1.1304347826086958</v>
      </c>
      <c r="K233" s="115">
        <v>46</v>
      </c>
      <c r="L233" s="116">
        <f t="shared" si="72"/>
        <v>-0.53061224489795911</v>
      </c>
      <c r="M233" s="115">
        <v>193</v>
      </c>
      <c r="N233" s="116">
        <f t="shared" si="73"/>
        <v>3.1956521739130439</v>
      </c>
      <c r="O233" s="116">
        <f t="shared" si="75"/>
        <v>7.0416666666666661</v>
      </c>
    </row>
    <row r="234" spans="2:16" x14ac:dyDescent="0.25">
      <c r="B234" s="114" t="s">
        <v>81</v>
      </c>
      <c r="C234" s="115">
        <v>59</v>
      </c>
      <c r="D234" s="116">
        <v>-0.28915662650602414</v>
      </c>
      <c r="E234" s="115">
        <v>0</v>
      </c>
      <c r="F234" s="116">
        <f t="shared" si="69"/>
        <v>-1</v>
      </c>
      <c r="G234" s="115">
        <v>20</v>
      </c>
      <c r="H234" s="116" t="str">
        <f t="shared" si="70"/>
        <v>-</v>
      </c>
      <c r="I234" s="115">
        <v>86</v>
      </c>
      <c r="J234" s="116">
        <f t="shared" si="71"/>
        <v>3.3</v>
      </c>
      <c r="K234" s="115">
        <v>6</v>
      </c>
      <c r="L234" s="116">
        <f t="shared" si="72"/>
        <v>-0.93023255813953487</v>
      </c>
      <c r="M234" s="115">
        <v>28</v>
      </c>
      <c r="N234" s="116">
        <f t="shared" si="73"/>
        <v>3.666666666666667</v>
      </c>
      <c r="O234" s="116">
        <f t="shared" si="75"/>
        <v>-0.52542372881355925</v>
      </c>
    </row>
    <row r="235" spans="2:16" x14ac:dyDescent="0.25">
      <c r="B235" s="114" t="s">
        <v>83</v>
      </c>
      <c r="C235" s="115">
        <v>255</v>
      </c>
      <c r="D235" s="116">
        <v>-0.55419580419580416</v>
      </c>
      <c r="E235" s="115">
        <v>0</v>
      </c>
      <c r="F235" s="116">
        <f t="shared" si="69"/>
        <v>-1</v>
      </c>
      <c r="G235" s="115">
        <v>222</v>
      </c>
      <c r="H235" s="116" t="str">
        <f t="shared" si="70"/>
        <v>-</v>
      </c>
      <c r="I235" s="115">
        <v>683</v>
      </c>
      <c r="J235" s="116">
        <f t="shared" si="71"/>
        <v>2.0765765765765765</v>
      </c>
      <c r="K235" s="115">
        <v>35</v>
      </c>
      <c r="L235" s="116">
        <f t="shared" si="72"/>
        <v>-0.94875549048316254</v>
      </c>
      <c r="M235" s="115">
        <v>144</v>
      </c>
      <c r="N235" s="116">
        <f t="shared" si="73"/>
        <v>3.1142857142857139</v>
      </c>
      <c r="O235" s="116">
        <f t="shared" si="75"/>
        <v>-0.43529411764705883</v>
      </c>
    </row>
    <row r="236" spans="2:16" x14ac:dyDescent="0.25">
      <c r="B236" s="114" t="s">
        <v>85</v>
      </c>
      <c r="C236" s="115">
        <v>331</v>
      </c>
      <c r="D236" s="116">
        <v>4.092307692307692</v>
      </c>
      <c r="E236" s="115">
        <v>9</v>
      </c>
      <c r="F236" s="116">
        <f t="shared" si="69"/>
        <v>-0.97280966767371602</v>
      </c>
      <c r="G236" s="115">
        <v>10</v>
      </c>
      <c r="H236" s="116">
        <f t="shared" si="70"/>
        <v>0.11111111111111116</v>
      </c>
      <c r="I236" s="115">
        <v>164</v>
      </c>
      <c r="J236" s="116">
        <f t="shared" si="71"/>
        <v>15.399999999999999</v>
      </c>
      <c r="K236" s="115">
        <v>110</v>
      </c>
      <c r="L236" s="116">
        <f t="shared" si="72"/>
        <v>-0.32926829268292679</v>
      </c>
      <c r="M236" s="115">
        <v>161</v>
      </c>
      <c r="N236" s="116">
        <f t="shared" si="73"/>
        <v>0.46363636363636362</v>
      </c>
      <c r="O236" s="116">
        <f t="shared" si="75"/>
        <v>-0.51359516616314194</v>
      </c>
    </row>
    <row r="237" spans="2:16" x14ac:dyDescent="0.25">
      <c r="B237" s="114" t="s">
        <v>87</v>
      </c>
      <c r="C237" s="115">
        <v>45</v>
      </c>
      <c r="D237" s="116">
        <v>-0.90663900414937759</v>
      </c>
      <c r="E237" s="115">
        <v>6</v>
      </c>
      <c r="F237" s="116">
        <f t="shared" si="69"/>
        <v>-0.8666666666666667</v>
      </c>
      <c r="G237" s="115">
        <v>20</v>
      </c>
      <c r="H237" s="116">
        <f t="shared" si="70"/>
        <v>2.3333333333333335</v>
      </c>
      <c r="I237" s="115">
        <v>126</v>
      </c>
      <c r="J237" s="116">
        <f t="shared" si="71"/>
        <v>5.3</v>
      </c>
      <c r="K237" s="115">
        <v>46</v>
      </c>
      <c r="L237" s="116">
        <f t="shared" si="72"/>
        <v>-0.63492063492063489</v>
      </c>
      <c r="M237" s="115">
        <v>94</v>
      </c>
      <c r="N237" s="116">
        <f t="shared" si="73"/>
        <v>1.0434782608695654</v>
      </c>
      <c r="O237" s="116">
        <f t="shared" si="75"/>
        <v>1.088888888888889</v>
      </c>
    </row>
    <row r="238" spans="2:16" x14ac:dyDescent="0.25">
      <c r="B238" s="114" t="s">
        <v>89</v>
      </c>
      <c r="C238" s="115">
        <v>1656</v>
      </c>
      <c r="D238" s="116">
        <v>3.1608040201005023</v>
      </c>
      <c r="E238" s="115">
        <v>3</v>
      </c>
      <c r="F238" s="116">
        <f t="shared" si="69"/>
        <v>-0.99818840579710144</v>
      </c>
      <c r="G238" s="115">
        <v>1715</v>
      </c>
      <c r="H238" s="116">
        <f t="shared" si="70"/>
        <v>570.66666666666663</v>
      </c>
      <c r="I238" s="115">
        <v>539</v>
      </c>
      <c r="J238" s="116">
        <f t="shared" si="71"/>
        <v>-0.68571428571428572</v>
      </c>
      <c r="K238" s="115">
        <v>545</v>
      </c>
      <c r="L238" s="116">
        <f t="shared" si="72"/>
        <v>1.1131725417439675E-2</v>
      </c>
      <c r="M238" s="115">
        <v>1114</v>
      </c>
      <c r="N238" s="116">
        <f>IFERROR(M238/K238-1,"-")</f>
        <v>1.0440366972477064</v>
      </c>
      <c r="O238" s="116">
        <f t="shared" si="75"/>
        <v>-0.32729468599033817</v>
      </c>
    </row>
    <row r="239" spans="2:16" x14ac:dyDescent="0.25">
      <c r="B239" s="114" t="s">
        <v>91</v>
      </c>
      <c r="C239" s="115">
        <v>2411</v>
      </c>
      <c r="D239" s="116">
        <v>1.9450317124735772E-2</v>
      </c>
      <c r="E239" s="115">
        <v>11</v>
      </c>
      <c r="F239" s="116">
        <f t="shared" si="69"/>
        <v>-0.99543757776856079</v>
      </c>
      <c r="G239" s="115">
        <v>3877</v>
      </c>
      <c r="H239" s="116">
        <f t="shared" si="70"/>
        <v>351.45454545454544</v>
      </c>
      <c r="I239" s="115">
        <v>5248</v>
      </c>
      <c r="J239" s="116">
        <f t="shared" si="71"/>
        <v>0.35362393603301512</v>
      </c>
      <c r="K239" s="115">
        <v>4889</v>
      </c>
      <c r="L239" s="116">
        <f t="shared" si="72"/>
        <v>-6.8407012195121908E-2</v>
      </c>
      <c r="M239" s="115">
        <v>3947</v>
      </c>
      <c r="N239" s="116">
        <f>IFERROR(M239/K239-1,"-")</f>
        <v>-0.19267743914911029</v>
      </c>
      <c r="O239" s="116">
        <f t="shared" si="75"/>
        <v>0.63708004977187893</v>
      </c>
    </row>
    <row r="240" spans="2:16" x14ac:dyDescent="0.25">
      <c r="B240" s="114" t="s">
        <v>93</v>
      </c>
      <c r="C240" s="115">
        <v>2487</v>
      </c>
      <c r="D240" s="116">
        <v>0.26051697921946282</v>
      </c>
      <c r="E240" s="115">
        <v>51</v>
      </c>
      <c r="F240" s="116">
        <f t="shared" si="69"/>
        <v>-0.97949336550060317</v>
      </c>
      <c r="G240" s="115">
        <v>3914</v>
      </c>
      <c r="H240" s="116">
        <f t="shared" si="70"/>
        <v>75.745098039215691</v>
      </c>
      <c r="I240" s="115">
        <v>4094</v>
      </c>
      <c r="J240" s="116">
        <f t="shared" si="71"/>
        <v>4.598875830352589E-2</v>
      </c>
      <c r="K240" s="115">
        <v>4075</v>
      </c>
      <c r="L240" s="116">
        <f t="shared" si="72"/>
        <v>-4.6409379579872567E-3</v>
      </c>
      <c r="M240" s="115">
        <v>4912</v>
      </c>
      <c r="N240" s="116">
        <f>IFERROR(M240/K240-1,"-")</f>
        <v>0.20539877300613507</v>
      </c>
      <c r="O240" s="116">
        <f t="shared" si="75"/>
        <v>0.97507036590269403</v>
      </c>
    </row>
    <row r="241" spans="2:16" ht="15.75" x14ac:dyDescent="0.25">
      <c r="B241" s="117" t="s">
        <v>30</v>
      </c>
      <c r="C241" s="118">
        <v>18681</v>
      </c>
      <c r="D241" s="119">
        <v>9.7268722466960389E-2</v>
      </c>
      <c r="E241" s="118">
        <v>15372</v>
      </c>
      <c r="F241" s="119">
        <f t="shared" si="69"/>
        <v>-0.17713184519030034</v>
      </c>
      <c r="G241" s="118">
        <v>9958</v>
      </c>
      <c r="H241" s="119">
        <f t="shared" si="70"/>
        <v>-0.35219880301847517</v>
      </c>
      <c r="I241" s="118">
        <v>24691</v>
      </c>
      <c r="J241" s="119">
        <f t="shared" si="71"/>
        <v>1.4795139586262303</v>
      </c>
      <c r="K241" s="118">
        <v>28155</v>
      </c>
      <c r="L241" s="119">
        <f t="shared" si="72"/>
        <v>0.14029403426349685</v>
      </c>
      <c r="M241" s="118">
        <v>26591</v>
      </c>
      <c r="N241" s="119">
        <v>-5.554963594388207E-2</v>
      </c>
      <c r="O241" s="119">
        <v>0.42342487018896202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9" t="s">
        <v>131</v>
      </c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1"/>
    </row>
    <row r="253" spans="2:16" ht="22.5" thickTop="1" thickBot="1" x14ac:dyDescent="0.3">
      <c r="B253" s="109"/>
      <c r="C253" s="292">
        <f>C7</f>
        <v>2019</v>
      </c>
      <c r="D253" s="293"/>
      <c r="E253" s="294">
        <v>2020</v>
      </c>
      <c r="F253" s="293"/>
      <c r="G253" s="294">
        <v>2021</v>
      </c>
      <c r="H253" s="293"/>
      <c r="I253" s="294">
        <v>2022</v>
      </c>
      <c r="J253" s="293"/>
      <c r="K253" s="294">
        <v>2023</v>
      </c>
      <c r="L253" s="293"/>
      <c r="M253" s="294">
        <v>2024</v>
      </c>
      <c r="N253" s="295"/>
      <c r="O253" s="296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248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12100</v>
      </c>
      <c r="D255" s="116">
        <v>-0.23456477732793524</v>
      </c>
      <c r="E255" s="115">
        <v>9860</v>
      </c>
      <c r="F255" s="116">
        <f t="shared" ref="F255:J267" si="76">IFERROR(E255/C255-1,"-")</f>
        <v>-0.18512396694214872</v>
      </c>
      <c r="G255" s="115">
        <v>61</v>
      </c>
      <c r="H255" s="116">
        <f t="shared" si="76"/>
        <v>-0.9938133874239351</v>
      </c>
      <c r="I255" s="115">
        <v>1650</v>
      </c>
      <c r="J255" s="116">
        <f t="shared" si="76"/>
        <v>26.049180327868854</v>
      </c>
      <c r="K255" s="115">
        <v>4002</v>
      </c>
      <c r="L255" s="116">
        <f t="shared" ref="L255:L267" si="77">IFERROR(K255/I255-1,"-")</f>
        <v>1.4254545454545453</v>
      </c>
      <c r="M255" s="115">
        <v>3362</v>
      </c>
      <c r="N255" s="116">
        <f t="shared" ref="N255:N263" si="78">IFERROR(M255/K255-1,"-")</f>
        <v>-0.15992003998001003</v>
      </c>
      <c r="O255" s="116">
        <f t="shared" ref="O255" si="79">M255/C255-1</f>
        <v>-0.72214876033057851</v>
      </c>
    </row>
    <row r="256" spans="2:16" x14ac:dyDescent="0.25">
      <c r="B256" s="114" t="s">
        <v>73</v>
      </c>
      <c r="C256" s="115">
        <v>8468</v>
      </c>
      <c r="D256" s="116">
        <v>-0.42806970147237611</v>
      </c>
      <c r="E256" s="115">
        <v>14874</v>
      </c>
      <c r="F256" s="116">
        <f t="shared" si="76"/>
        <v>0.75649504015115721</v>
      </c>
      <c r="G256" s="115">
        <v>35</v>
      </c>
      <c r="H256" s="116">
        <f t="shared" si="76"/>
        <v>-0.99764690063197525</v>
      </c>
      <c r="I256" s="115">
        <v>1120</v>
      </c>
      <c r="J256" s="116">
        <f t="shared" si="76"/>
        <v>31</v>
      </c>
      <c r="K256" s="115">
        <v>3629</v>
      </c>
      <c r="L256" s="116">
        <f t="shared" si="77"/>
        <v>2.2401785714285714</v>
      </c>
      <c r="M256" s="115">
        <v>3238</v>
      </c>
      <c r="N256" s="116">
        <f t="shared" si="78"/>
        <v>-0.10774317993937721</v>
      </c>
      <c r="O256" s="116">
        <f>IFERROR(M256/C256-1,"-")</f>
        <v>-0.61761927255550308</v>
      </c>
    </row>
    <row r="257" spans="2:15" x14ac:dyDescent="0.25">
      <c r="B257" s="114" t="s">
        <v>75</v>
      </c>
      <c r="C257" s="115">
        <v>7726</v>
      </c>
      <c r="D257" s="116">
        <v>-0.43957638183664582</v>
      </c>
      <c r="E257" s="115">
        <v>4046</v>
      </c>
      <c r="F257" s="116">
        <f t="shared" si="76"/>
        <v>-0.47631374579342478</v>
      </c>
      <c r="G257" s="115">
        <v>64</v>
      </c>
      <c r="H257" s="116">
        <f t="shared" si="76"/>
        <v>-0.98418190805734063</v>
      </c>
      <c r="I257" s="115">
        <v>2215</v>
      </c>
      <c r="J257" s="116">
        <f t="shared" si="76"/>
        <v>33.609375</v>
      </c>
      <c r="K257" s="115">
        <v>2337</v>
      </c>
      <c r="L257" s="116">
        <f t="shared" si="77"/>
        <v>5.5079006772009054E-2</v>
      </c>
      <c r="M257" s="115">
        <v>2853</v>
      </c>
      <c r="N257" s="116">
        <f t="shared" si="78"/>
        <v>0.22079589216944795</v>
      </c>
      <c r="O257" s="116">
        <f t="shared" ref="O257:O266" si="80">IFERROR(M257/C257-1,"-")</f>
        <v>-0.63072741392699971</v>
      </c>
    </row>
    <row r="258" spans="2:15" x14ac:dyDescent="0.25">
      <c r="B258" s="114" t="s">
        <v>77</v>
      </c>
      <c r="C258" s="115">
        <v>4480</v>
      </c>
      <c r="D258" s="116">
        <v>-0.43420055569588278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1354</v>
      </c>
      <c r="J258" s="116" t="str">
        <f t="shared" si="76"/>
        <v>-</v>
      </c>
      <c r="K258" s="115">
        <v>2417</v>
      </c>
      <c r="L258" s="116">
        <f t="shared" si="77"/>
        <v>0.78508124076809449</v>
      </c>
      <c r="M258" s="115">
        <v>920</v>
      </c>
      <c r="N258" s="116">
        <f t="shared" si="78"/>
        <v>-0.61936284650393048</v>
      </c>
      <c r="O258" s="116">
        <f t="shared" si="80"/>
        <v>-0.79464285714285721</v>
      </c>
    </row>
    <row r="259" spans="2:15" x14ac:dyDescent="0.25">
      <c r="B259" s="114" t="s">
        <v>79</v>
      </c>
      <c r="C259" s="115">
        <v>68</v>
      </c>
      <c r="D259" s="116">
        <v>-0.61581920903954801</v>
      </c>
      <c r="E259" s="115">
        <v>0</v>
      </c>
      <c r="F259" s="116">
        <f t="shared" si="76"/>
        <v>-1</v>
      </c>
      <c r="G259" s="115">
        <v>11</v>
      </c>
      <c r="H259" s="116" t="str">
        <f t="shared" si="76"/>
        <v>-</v>
      </c>
      <c r="I259" s="115">
        <v>12</v>
      </c>
      <c r="J259" s="116">
        <f t="shared" si="76"/>
        <v>9.0909090909090828E-2</v>
      </c>
      <c r="K259" s="115">
        <v>133</v>
      </c>
      <c r="L259" s="116">
        <f t="shared" si="77"/>
        <v>10.083333333333334</v>
      </c>
      <c r="M259" s="115">
        <v>71</v>
      </c>
      <c r="N259" s="116">
        <f t="shared" si="78"/>
        <v>-0.46616541353383456</v>
      </c>
      <c r="O259" s="116">
        <f t="shared" si="80"/>
        <v>4.4117647058823595E-2</v>
      </c>
    </row>
    <row r="260" spans="2:15" x14ac:dyDescent="0.25">
      <c r="B260" s="114" t="s">
        <v>81</v>
      </c>
      <c r="C260" s="115">
        <v>80</v>
      </c>
      <c r="D260" s="116">
        <v>-0.59183673469387754</v>
      </c>
      <c r="E260" s="115">
        <v>0</v>
      </c>
      <c r="F260" s="116">
        <f t="shared" si="76"/>
        <v>-1</v>
      </c>
      <c r="G260" s="115">
        <v>11</v>
      </c>
      <c r="H260" s="116" t="str">
        <f t="shared" si="76"/>
        <v>-</v>
      </c>
      <c r="I260" s="115">
        <v>46</v>
      </c>
      <c r="J260" s="116">
        <f t="shared" si="76"/>
        <v>3.1818181818181817</v>
      </c>
      <c r="K260" s="115">
        <v>42</v>
      </c>
      <c r="L260" s="116">
        <f t="shared" si="77"/>
        <v>-8.6956521739130488E-2</v>
      </c>
      <c r="M260" s="115">
        <v>24</v>
      </c>
      <c r="N260" s="116">
        <f t="shared" si="78"/>
        <v>-0.4285714285714286</v>
      </c>
      <c r="O260" s="116">
        <f t="shared" si="80"/>
        <v>-0.7</v>
      </c>
    </row>
    <row r="261" spans="2:15" x14ac:dyDescent="0.25">
      <c r="B261" s="114" t="s">
        <v>83</v>
      </c>
      <c r="C261" s="115">
        <v>641</v>
      </c>
      <c r="D261" s="116">
        <v>3.162337662337662</v>
      </c>
      <c r="E261" s="115">
        <v>0</v>
      </c>
      <c r="F261" s="116">
        <f t="shared" si="76"/>
        <v>-1</v>
      </c>
      <c r="G261" s="115">
        <v>24</v>
      </c>
      <c r="H261" s="116" t="str">
        <f t="shared" si="76"/>
        <v>-</v>
      </c>
      <c r="I261" s="115">
        <v>101</v>
      </c>
      <c r="J261" s="116">
        <f t="shared" si="76"/>
        <v>3.208333333333333</v>
      </c>
      <c r="K261" s="115">
        <v>112</v>
      </c>
      <c r="L261" s="116">
        <f t="shared" si="77"/>
        <v>0.10891089108910901</v>
      </c>
      <c r="M261" s="115">
        <v>146</v>
      </c>
      <c r="N261" s="116">
        <f t="shared" si="78"/>
        <v>0.3035714285714286</v>
      </c>
      <c r="O261" s="116">
        <f t="shared" si="80"/>
        <v>-0.77223088923556937</v>
      </c>
    </row>
    <row r="262" spans="2:15" x14ac:dyDescent="0.25">
      <c r="B262" s="114" t="s">
        <v>85</v>
      </c>
      <c r="C262" s="115">
        <v>180</v>
      </c>
      <c r="D262" s="116">
        <v>0.46341463414634143</v>
      </c>
      <c r="E262" s="115">
        <v>17</v>
      </c>
      <c r="F262" s="116">
        <f t="shared" si="76"/>
        <v>-0.90555555555555556</v>
      </c>
      <c r="G262" s="115">
        <v>0</v>
      </c>
      <c r="H262" s="116">
        <f t="shared" si="76"/>
        <v>-1</v>
      </c>
      <c r="I262" s="115">
        <v>101</v>
      </c>
      <c r="J262" s="116" t="str">
        <f t="shared" si="76"/>
        <v>-</v>
      </c>
      <c r="K262" s="115">
        <v>188</v>
      </c>
      <c r="L262" s="116">
        <f t="shared" si="77"/>
        <v>0.86138613861386149</v>
      </c>
      <c r="M262" s="115">
        <v>3</v>
      </c>
      <c r="N262" s="116">
        <f t="shared" si="78"/>
        <v>-0.98404255319148937</v>
      </c>
      <c r="O262" s="116">
        <f t="shared" si="80"/>
        <v>-0.98333333333333328</v>
      </c>
    </row>
    <row r="263" spans="2:15" x14ac:dyDescent="0.25">
      <c r="B263" s="114" t="s">
        <v>87</v>
      </c>
      <c r="C263" s="115">
        <v>136</v>
      </c>
      <c r="D263" s="116">
        <v>0.32038834951456319</v>
      </c>
      <c r="E263" s="115">
        <v>0</v>
      </c>
      <c r="F263" s="116">
        <f t="shared" si="76"/>
        <v>-1</v>
      </c>
      <c r="G263" s="115">
        <v>0</v>
      </c>
      <c r="H263" s="116" t="str">
        <f t="shared" si="76"/>
        <v>-</v>
      </c>
      <c r="I263" s="115">
        <v>15</v>
      </c>
      <c r="J263" s="116" t="str">
        <f t="shared" si="76"/>
        <v>-</v>
      </c>
      <c r="K263" s="115">
        <v>53</v>
      </c>
      <c r="L263" s="116">
        <f t="shared" si="77"/>
        <v>2.5333333333333332</v>
      </c>
      <c r="M263" s="115">
        <v>102</v>
      </c>
      <c r="N263" s="116">
        <f t="shared" si="78"/>
        <v>0.92452830188679247</v>
      </c>
      <c r="O263" s="116">
        <f t="shared" si="80"/>
        <v>-0.25</v>
      </c>
    </row>
    <row r="264" spans="2:15" x14ac:dyDescent="0.25">
      <c r="B264" s="114" t="s">
        <v>89</v>
      </c>
      <c r="C264" s="115">
        <v>1637</v>
      </c>
      <c r="D264" s="116">
        <v>-0.39838294744579195</v>
      </c>
      <c r="E264" s="115">
        <v>331</v>
      </c>
      <c r="F264" s="116">
        <f t="shared" si="76"/>
        <v>-0.79780085522296884</v>
      </c>
      <c r="G264" s="115">
        <v>446</v>
      </c>
      <c r="H264" s="116">
        <f t="shared" si="76"/>
        <v>0.34743202416918439</v>
      </c>
      <c r="I264" s="115">
        <v>612</v>
      </c>
      <c r="J264" s="116">
        <f t="shared" si="76"/>
        <v>0.37219730941704032</v>
      </c>
      <c r="K264" s="115">
        <v>560</v>
      </c>
      <c r="L264" s="116">
        <f t="shared" si="77"/>
        <v>-8.496732026143794E-2</v>
      </c>
      <c r="M264" s="115">
        <v>1129</v>
      </c>
      <c r="N264" s="116">
        <f>IFERROR(M264/K264-1,"-")</f>
        <v>1.0160714285714287</v>
      </c>
      <c r="O264" s="116">
        <f t="shared" si="80"/>
        <v>-0.3103237629810629</v>
      </c>
    </row>
    <row r="265" spans="2:15" x14ac:dyDescent="0.25">
      <c r="B265" s="114" t="s">
        <v>91</v>
      </c>
      <c r="C265" s="115">
        <v>6286</v>
      </c>
      <c r="D265" s="116">
        <v>-0.34246861924686189</v>
      </c>
      <c r="E265" s="115">
        <v>300</v>
      </c>
      <c r="F265" s="116">
        <f t="shared" si="76"/>
        <v>-0.95227489659560927</v>
      </c>
      <c r="G265" s="115">
        <v>2974</v>
      </c>
      <c r="H265" s="116">
        <f t="shared" si="76"/>
        <v>8.913333333333334</v>
      </c>
      <c r="I265" s="115">
        <v>2952</v>
      </c>
      <c r="J265" s="116">
        <f t="shared" si="76"/>
        <v>-7.3974445191661298E-3</v>
      </c>
      <c r="K265" s="115">
        <v>3991</v>
      </c>
      <c r="L265" s="116">
        <f t="shared" si="77"/>
        <v>0.35196476964769641</v>
      </c>
      <c r="M265" s="115">
        <v>3568</v>
      </c>
      <c r="N265" s="116">
        <f>IFERROR(M265/K265-1,"-")</f>
        <v>-0.10598847406664991</v>
      </c>
      <c r="O265" s="116">
        <f t="shared" si="80"/>
        <v>-0.43238943684377984</v>
      </c>
    </row>
    <row r="266" spans="2:15" x14ac:dyDescent="0.25">
      <c r="B266" s="114" t="s">
        <v>93</v>
      </c>
      <c r="C266" s="115">
        <v>6080</v>
      </c>
      <c r="D266" s="116">
        <v>-0.4906166219839142</v>
      </c>
      <c r="E266" s="115">
        <v>55</v>
      </c>
      <c r="F266" s="116">
        <f t="shared" si="76"/>
        <v>-0.99095394736842102</v>
      </c>
      <c r="G266" s="115">
        <v>2732</v>
      </c>
      <c r="H266" s="116">
        <f t="shared" si="76"/>
        <v>48.672727272727272</v>
      </c>
      <c r="I266" s="115">
        <v>4086</v>
      </c>
      <c r="J266" s="116">
        <f t="shared" si="76"/>
        <v>0.49560761346998539</v>
      </c>
      <c r="K266" s="115">
        <v>3911</v>
      </c>
      <c r="L266" s="116">
        <f t="shared" si="77"/>
        <v>-4.2829172785119884E-2</v>
      </c>
      <c r="M266" s="115">
        <v>3681</v>
      </c>
      <c r="N266" s="116">
        <f>IFERROR(M266/K266-1,"-")</f>
        <v>-5.8808488877524878E-2</v>
      </c>
      <c r="O266" s="116">
        <f t="shared" si="80"/>
        <v>-0.39457236842105259</v>
      </c>
    </row>
    <row r="267" spans="2:15" ht="15.75" x14ac:dyDescent="0.25">
      <c r="B267" s="117" t="s">
        <v>30</v>
      </c>
      <c r="C267" s="118">
        <v>47882</v>
      </c>
      <c r="D267" s="119">
        <v>-0.38047303591760684</v>
      </c>
      <c r="E267" s="118">
        <v>29519</v>
      </c>
      <c r="F267" s="119">
        <f t="shared" si="76"/>
        <v>-0.38350528382273086</v>
      </c>
      <c r="G267" s="118">
        <v>6358</v>
      </c>
      <c r="H267" s="119">
        <f t="shared" si="76"/>
        <v>-0.78461329990853346</v>
      </c>
      <c r="I267" s="118">
        <v>14264</v>
      </c>
      <c r="J267" s="119">
        <f t="shared" si="76"/>
        <v>1.2434727901855931</v>
      </c>
      <c r="K267" s="118">
        <v>21375</v>
      </c>
      <c r="L267" s="119">
        <f t="shared" si="77"/>
        <v>0.49852776219854178</v>
      </c>
      <c r="M267" s="118">
        <v>19097</v>
      </c>
      <c r="N267" s="119">
        <v>-0.10657309941520465</v>
      </c>
      <c r="O267" s="119">
        <v>-0.60116536485526928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8637-87A6-4DB8-9892-534208233BC5}">
  <sheetPr>
    <tabColor rgb="FFF29140"/>
  </sheetPr>
  <dimension ref="A4:P113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v>2019</v>
      </c>
      <c r="D7" s="293"/>
      <c r="E7" s="294" t="s">
        <v>285</v>
      </c>
      <c r="F7" s="293"/>
      <c r="G7" s="294" t="s">
        <v>286</v>
      </c>
      <c r="H7" s="293"/>
      <c r="I7" s="294" t="s">
        <v>287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L21" si="0">IFERROR(E9/C9-1,"-")</f>
        <v>9.3902719852620997E-3</v>
      </c>
      <c r="G9" s="115">
        <v>26469</v>
      </c>
      <c r="H9" s="116">
        <f t="shared" si="0"/>
        <v>-0.83226235741444865</v>
      </c>
      <c r="I9" s="115">
        <v>114870</v>
      </c>
      <c r="J9" s="116">
        <f t="shared" si="0"/>
        <v>3.3397937209565907</v>
      </c>
      <c r="K9" s="115">
        <v>163920</v>
      </c>
      <c r="L9" s="116">
        <f t="shared" si="0"/>
        <v>0.4270044398015147</v>
      </c>
      <c r="M9" s="115">
        <v>173408</v>
      </c>
      <c r="N9" s="116">
        <f t="shared" ref="N9:N17" si="1">IFERROR(M9/K9-1,"-")</f>
        <v>5.7881893606637425E-2</v>
      </c>
      <c r="O9" s="116">
        <f t="shared" ref="O9" si="2">IFERROR(M9/C9-1,"-")</f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0"/>
        <v>-0.89292820619606206</v>
      </c>
      <c r="I10" s="115">
        <v>141290</v>
      </c>
      <c r="J10" s="116">
        <f t="shared" si="0"/>
        <v>6.6327589001134459</v>
      </c>
      <c r="K10" s="115">
        <v>156374</v>
      </c>
      <c r="L10" s="116">
        <f t="shared" si="0"/>
        <v>0.10675914785193563</v>
      </c>
      <c r="M10" s="115">
        <v>166759</v>
      </c>
      <c r="N10" s="116">
        <f t="shared" si="1"/>
        <v>6.6411295995497888E-2</v>
      </c>
      <c r="O10" s="116">
        <f>IFERROR(M10/C10-1,"-")</f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0"/>
        <v>-0.72998646457009775</v>
      </c>
      <c r="I11" s="115">
        <v>148905</v>
      </c>
      <c r="J11" s="116">
        <f t="shared" si="0"/>
        <v>5.724698550331933</v>
      </c>
      <c r="K11" s="115">
        <v>146134</v>
      </c>
      <c r="L11" s="116">
        <f t="shared" si="0"/>
        <v>-1.8609180349887566E-2</v>
      </c>
      <c r="M11" s="115">
        <v>176870</v>
      </c>
      <c r="N11" s="116">
        <f t="shared" si="1"/>
        <v>0.21032750762998353</v>
      </c>
      <c r="O11" s="116">
        <f t="shared" ref="O11:O20" si="3">IFERROR(M11/C11-1,"-")</f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 t="shared" si="0"/>
        <v>-1</v>
      </c>
      <c r="G12" s="115">
        <v>22148</v>
      </c>
      <c r="H12" s="116" t="str">
        <f t="shared" si="0"/>
        <v>-</v>
      </c>
      <c r="I12" s="115">
        <v>152510</v>
      </c>
      <c r="J12" s="116">
        <f t="shared" si="0"/>
        <v>5.885949069893444</v>
      </c>
      <c r="K12" s="115">
        <v>144835</v>
      </c>
      <c r="L12" s="116">
        <f t="shared" si="0"/>
        <v>-5.0324568880729115E-2</v>
      </c>
      <c r="M12" s="115">
        <v>154662</v>
      </c>
      <c r="N12" s="116">
        <f t="shared" si="1"/>
        <v>6.7849621983636643E-2</v>
      </c>
      <c r="O12" s="116">
        <f t="shared" si="3"/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0"/>
        <v>-</v>
      </c>
      <c r="I13" s="115">
        <v>125910</v>
      </c>
      <c r="J13" s="116">
        <f t="shared" si="0"/>
        <v>4.2253486055776897</v>
      </c>
      <c r="K13" s="115">
        <v>140451</v>
      </c>
      <c r="L13" s="116">
        <f t="shared" si="0"/>
        <v>0.11548725279961869</v>
      </c>
      <c r="M13" s="115">
        <v>159924</v>
      </c>
      <c r="N13" s="116">
        <f t="shared" si="1"/>
        <v>0.1386462182540531</v>
      </c>
      <c r="O13" s="116">
        <f t="shared" si="3"/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0"/>
        <v>-</v>
      </c>
      <c r="I14" s="115">
        <v>132220</v>
      </c>
      <c r="J14" s="116">
        <f t="shared" si="0"/>
        <v>6.0352240076620198</v>
      </c>
      <c r="K14" s="115">
        <v>142289</v>
      </c>
      <c r="L14" s="116">
        <f t="shared" si="0"/>
        <v>7.6153380729087949E-2</v>
      </c>
      <c r="M14" s="115">
        <v>157113</v>
      </c>
      <c r="N14" s="116">
        <f t="shared" si="1"/>
        <v>0.10418233313889336</v>
      </c>
      <c r="O14" s="116">
        <f t="shared" si="3"/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0"/>
        <v>-</v>
      </c>
      <c r="I15" s="115">
        <v>159520</v>
      </c>
      <c r="J15" s="116">
        <f t="shared" si="0"/>
        <v>1.6114003208591168</v>
      </c>
      <c r="K15" s="115">
        <v>166431</v>
      </c>
      <c r="L15" s="116">
        <f t="shared" si="0"/>
        <v>4.3323721163490481E-2</v>
      </c>
      <c r="M15" s="115">
        <v>173767</v>
      </c>
      <c r="N15" s="116">
        <f t="shared" si="1"/>
        <v>4.4078326754030117E-2</v>
      </c>
      <c r="O15" s="116">
        <f t="shared" si="3"/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0"/>
        <v>0.56708475864690233</v>
      </c>
      <c r="I16" s="115">
        <v>178525</v>
      </c>
      <c r="J16" s="116">
        <f t="shared" si="0"/>
        <v>0.88259920488458166</v>
      </c>
      <c r="K16" s="115">
        <v>181874</v>
      </c>
      <c r="L16" s="116">
        <f t="shared" si="0"/>
        <v>1.875927741212724E-2</v>
      </c>
      <c r="M16" s="115">
        <v>179514</v>
      </c>
      <c r="N16" s="116">
        <f t="shared" si="1"/>
        <v>-1.2976016362976517E-2</v>
      </c>
      <c r="O16" s="116">
        <f t="shared" si="3"/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0"/>
        <v>2.8861146274389977</v>
      </c>
      <c r="I17" s="115">
        <v>136089</v>
      </c>
      <c r="J17" s="116">
        <f t="shared" si="0"/>
        <v>0.52862614712390621</v>
      </c>
      <c r="K17" s="115">
        <v>150809</v>
      </c>
      <c r="L17" s="116">
        <f t="shared" si="0"/>
        <v>0.10816450998978611</v>
      </c>
      <c r="M17" s="115">
        <v>145872</v>
      </c>
      <c r="N17" s="116">
        <f t="shared" si="1"/>
        <v>-3.2736773004263697E-2</v>
      </c>
      <c r="O17" s="116">
        <f t="shared" si="3"/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0"/>
        <v>4.6352544879431461</v>
      </c>
      <c r="I18" s="115">
        <v>154114</v>
      </c>
      <c r="J18" s="116">
        <f t="shared" si="0"/>
        <v>0.12345184029625522</v>
      </c>
      <c r="K18" s="115">
        <v>170708</v>
      </c>
      <c r="L18" s="116">
        <f t="shared" si="0"/>
        <v>0.10767354036622234</v>
      </c>
      <c r="M18" s="115">
        <v>177711</v>
      </c>
      <c r="N18" s="116">
        <f>IFERROR(M18/K18-1,"-")</f>
        <v>4.1023267802329233E-2</v>
      </c>
      <c r="O18" s="116">
        <f t="shared" si="3"/>
        <v>0.10045947686515411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0"/>
        <v>3.4850600208768263</v>
      </c>
      <c r="I19" s="115">
        <v>153023</v>
      </c>
      <c r="J19" s="116">
        <f t="shared" si="0"/>
        <v>0.11294311024481063</v>
      </c>
      <c r="K19" s="115">
        <v>164389</v>
      </c>
      <c r="L19" s="116">
        <f t="shared" si="0"/>
        <v>7.427641596361334E-2</v>
      </c>
      <c r="M19" s="115">
        <v>162641</v>
      </c>
      <c r="N19" s="116">
        <f>IFERROR(M19/K19-1,"-")</f>
        <v>-1.0633314881166034E-2</v>
      </c>
      <c r="O19" s="116">
        <f t="shared" si="3"/>
        <v>0.11924604130394401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0"/>
        <v>2.7121294287780189</v>
      </c>
      <c r="I20" s="115">
        <v>156141</v>
      </c>
      <c r="J20" s="116">
        <f t="shared" si="0"/>
        <v>0.26724452776898544</v>
      </c>
      <c r="K20" s="115">
        <v>158524</v>
      </c>
      <c r="L20" s="116">
        <f t="shared" si="0"/>
        <v>1.5261846664232914E-2</v>
      </c>
      <c r="M20" s="115">
        <v>160539</v>
      </c>
      <c r="N20" s="116">
        <f>IFERROR(M20/K20-1,"-")</f>
        <v>1.271100905856537E-2</v>
      </c>
      <c r="O20" s="116">
        <f t="shared" si="3"/>
        <v>7.4112483440607058E-2</v>
      </c>
    </row>
    <row r="21" spans="1:16" ht="15.75" x14ac:dyDescent="0.25">
      <c r="A21" s="1"/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0"/>
        <v>0.26888038954362226</v>
      </c>
      <c r="I21" s="118">
        <v>1753117</v>
      </c>
      <c r="J21" s="119">
        <f t="shared" si="0"/>
        <v>1.2621185591021291</v>
      </c>
      <c r="K21" s="118">
        <v>1886738</v>
      </c>
      <c r="L21" s="119">
        <f t="shared" si="0"/>
        <v>7.6219100037247856E-2</v>
      </c>
      <c r="M21" s="118">
        <v>1988780</v>
      </c>
      <c r="N21" s="119">
        <v>5.4083820859069931E-2</v>
      </c>
      <c r="O21" s="119">
        <v>7.110465780102504E-2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137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v>2019</v>
      </c>
      <c r="D29" s="293"/>
      <c r="E29" s="294" t="s">
        <v>285</v>
      </c>
      <c r="F29" s="293"/>
      <c r="G29" s="294" t="s">
        <v>286</v>
      </c>
      <c r="H29" s="293"/>
      <c r="I29" s="294" t="s">
        <v>287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115438</v>
      </c>
      <c r="D31" s="116">
        <v>5.1721467552227063E-2</v>
      </c>
      <c r="E31" s="115">
        <v>114606</v>
      </c>
      <c r="F31" s="116">
        <f t="shared" ref="F31:J43" si="4">IFERROR(E31/C31-1,"-")</f>
        <v>-7.2073320743603064E-3</v>
      </c>
      <c r="G31" s="115">
        <v>23694</v>
      </c>
      <c r="H31" s="116">
        <f t="shared" si="4"/>
        <v>-0.79325689754463113</v>
      </c>
      <c r="I31" s="115">
        <v>90631</v>
      </c>
      <c r="J31" s="116">
        <f t="shared" si="4"/>
        <v>2.8250611969274924</v>
      </c>
      <c r="K31" s="115">
        <v>134558</v>
      </c>
      <c r="L31" s="116">
        <f t="shared" ref="L31:L43" si="5">IFERROR(K31/I31-1,"-")</f>
        <v>0.48467963500347566</v>
      </c>
      <c r="M31" s="115">
        <v>142289</v>
      </c>
      <c r="N31" s="116">
        <f t="shared" ref="N31:N39" si="6">IFERROR(M31/K31-1,"-")</f>
        <v>5.7454777865307172E-2</v>
      </c>
      <c r="O31" s="116">
        <f t="shared" ref="O31" si="7">IFERROR(M31/C31-1,"-")</f>
        <v>0.23260104991423969</v>
      </c>
    </row>
    <row r="32" spans="1:16" x14ac:dyDescent="0.25">
      <c r="B32" s="114" t="s">
        <v>73</v>
      </c>
      <c r="C32" s="115">
        <v>102097</v>
      </c>
      <c r="D32" s="116">
        <v>3.7054718686832855E-2</v>
      </c>
      <c r="E32" s="115">
        <v>133643</v>
      </c>
      <c r="F32" s="116">
        <f t="shared" si="4"/>
        <v>0.30898067524021267</v>
      </c>
      <c r="G32" s="115">
        <v>15152</v>
      </c>
      <c r="H32" s="116">
        <f t="shared" si="4"/>
        <v>-0.88662331734546518</v>
      </c>
      <c r="I32" s="115">
        <v>114673</v>
      </c>
      <c r="J32" s="116">
        <f t="shared" si="4"/>
        <v>6.5681758183738124</v>
      </c>
      <c r="K32" s="115">
        <v>128079</v>
      </c>
      <c r="L32" s="116">
        <f t="shared" si="5"/>
        <v>0.11690633366180347</v>
      </c>
      <c r="M32" s="115">
        <v>141936</v>
      </c>
      <c r="N32" s="116">
        <f t="shared" si="6"/>
        <v>0.10819103834352228</v>
      </c>
      <c r="O32" s="116">
        <f>IFERROR(M32/C32-1,"-")</f>
        <v>0.39020735183208122</v>
      </c>
    </row>
    <row r="33" spans="2:16" x14ac:dyDescent="0.25">
      <c r="B33" s="114" t="s">
        <v>75</v>
      </c>
      <c r="C33" s="115">
        <v>112123</v>
      </c>
      <c r="D33" s="116">
        <v>5.9143035272335664E-2</v>
      </c>
      <c r="E33" s="115">
        <v>58888</v>
      </c>
      <c r="F33" s="116">
        <f t="shared" si="4"/>
        <v>-0.47479107765578876</v>
      </c>
      <c r="G33" s="115">
        <v>17426</v>
      </c>
      <c r="H33" s="116">
        <f t="shared" si="4"/>
        <v>-0.70408232577095498</v>
      </c>
      <c r="I33" s="115">
        <v>121331</v>
      </c>
      <c r="J33" s="116">
        <f t="shared" si="4"/>
        <v>5.9626420291518425</v>
      </c>
      <c r="K33" s="115">
        <v>117104</v>
      </c>
      <c r="L33" s="116">
        <f t="shared" si="5"/>
        <v>-3.4838582060644052E-2</v>
      </c>
      <c r="M33" s="115">
        <v>145867</v>
      </c>
      <c r="N33" s="116">
        <f t="shared" si="6"/>
        <v>0.24561927858997135</v>
      </c>
      <c r="O33" s="116">
        <f t="shared" ref="O33:O42" si="8">IFERROR(M33/C33-1,"-")</f>
        <v>0.30095520098463302</v>
      </c>
    </row>
    <row r="34" spans="2:16" x14ac:dyDescent="0.25">
      <c r="B34" s="114" t="s">
        <v>77</v>
      </c>
      <c r="C34" s="115">
        <v>108972</v>
      </c>
      <c r="D34" s="116">
        <v>7.41660752306601E-2</v>
      </c>
      <c r="E34" s="115">
        <v>0</v>
      </c>
      <c r="F34" s="116">
        <f t="shared" si="4"/>
        <v>-1</v>
      </c>
      <c r="G34" s="115">
        <v>16297</v>
      </c>
      <c r="H34" s="116" t="str">
        <f t="shared" si="4"/>
        <v>-</v>
      </c>
      <c r="I34" s="115">
        <v>129658</v>
      </c>
      <c r="J34" s="116">
        <f t="shared" si="4"/>
        <v>6.9559428115604103</v>
      </c>
      <c r="K34" s="115">
        <v>120355</v>
      </c>
      <c r="L34" s="116">
        <f t="shared" si="5"/>
        <v>-7.1750296935013669E-2</v>
      </c>
      <c r="M34" s="115">
        <v>131033</v>
      </c>
      <c r="N34" s="116">
        <f t="shared" si="6"/>
        <v>8.8720867433841555E-2</v>
      </c>
      <c r="O34" s="116">
        <f t="shared" si="8"/>
        <v>0.20244650001835329</v>
      </c>
    </row>
    <row r="35" spans="2:16" x14ac:dyDescent="0.25">
      <c r="B35" s="114" t="s">
        <v>79</v>
      </c>
      <c r="C35" s="115">
        <v>104051</v>
      </c>
      <c r="D35" s="116">
        <v>-3.0369956201658721E-2</v>
      </c>
      <c r="E35" s="115">
        <v>0</v>
      </c>
      <c r="F35" s="116">
        <f t="shared" si="4"/>
        <v>-1</v>
      </c>
      <c r="G35" s="115">
        <v>18007</v>
      </c>
      <c r="H35" s="116" t="str">
        <f t="shared" si="4"/>
        <v>-</v>
      </c>
      <c r="I35" s="115">
        <v>112218</v>
      </c>
      <c r="J35" s="116">
        <f t="shared" si="4"/>
        <v>5.2319098128505583</v>
      </c>
      <c r="K35" s="115">
        <v>122105</v>
      </c>
      <c r="L35" s="116">
        <f t="shared" si="5"/>
        <v>8.8105295050704857E-2</v>
      </c>
      <c r="M35" s="115">
        <v>138860</v>
      </c>
      <c r="N35" s="116">
        <f t="shared" si="6"/>
        <v>0.1372179681421728</v>
      </c>
      <c r="O35" s="116">
        <f t="shared" si="8"/>
        <v>0.33453787085179387</v>
      </c>
    </row>
    <row r="36" spans="2:16" x14ac:dyDescent="0.25">
      <c r="B36" s="114" t="s">
        <v>81</v>
      </c>
      <c r="C36" s="115">
        <v>108461</v>
      </c>
      <c r="D36" s="116">
        <v>-2.6198834609755917E-2</v>
      </c>
      <c r="E36" s="115">
        <v>0</v>
      </c>
      <c r="F36" s="116">
        <f t="shared" si="4"/>
        <v>-1</v>
      </c>
      <c r="G36" s="115">
        <v>12366</v>
      </c>
      <c r="H36" s="116" t="str">
        <f t="shared" si="4"/>
        <v>-</v>
      </c>
      <c r="I36" s="115">
        <v>116273</v>
      </c>
      <c r="J36" s="116">
        <f t="shared" si="4"/>
        <v>8.4026362607148641</v>
      </c>
      <c r="K36" s="115">
        <v>123362</v>
      </c>
      <c r="L36" s="116">
        <f t="shared" si="5"/>
        <v>6.0968582560009699E-2</v>
      </c>
      <c r="M36" s="115">
        <v>137217</v>
      </c>
      <c r="N36" s="116">
        <f t="shared" si="6"/>
        <v>0.1123117329485579</v>
      </c>
      <c r="O36" s="116">
        <f t="shared" si="8"/>
        <v>0.26512755737085225</v>
      </c>
    </row>
    <row r="37" spans="2:16" x14ac:dyDescent="0.25">
      <c r="B37" s="114" t="s">
        <v>83</v>
      </c>
      <c r="C37" s="115">
        <v>126681</v>
      </c>
      <c r="D37" s="116">
        <v>3.0488152082841946E-2</v>
      </c>
      <c r="E37" s="115">
        <v>0</v>
      </c>
      <c r="F37" s="116">
        <f t="shared" si="4"/>
        <v>-1</v>
      </c>
      <c r="G37" s="115">
        <v>49368</v>
      </c>
      <c r="H37" s="116" t="str">
        <f t="shared" si="4"/>
        <v>-</v>
      </c>
      <c r="I37" s="115">
        <v>136571</v>
      </c>
      <c r="J37" s="116">
        <f t="shared" si="4"/>
        <v>1.7663871333657428</v>
      </c>
      <c r="K37" s="115">
        <v>139919</v>
      </c>
      <c r="L37" s="116">
        <f t="shared" si="5"/>
        <v>2.4514721280506135E-2</v>
      </c>
      <c r="M37" s="115">
        <v>146858</v>
      </c>
      <c r="N37" s="116">
        <f t="shared" si="6"/>
        <v>4.9592978794874121E-2</v>
      </c>
      <c r="O37" s="116">
        <f t="shared" si="8"/>
        <v>0.15927408214333649</v>
      </c>
    </row>
    <row r="38" spans="2:16" x14ac:dyDescent="0.25">
      <c r="B38" s="114" t="s">
        <v>85</v>
      </c>
      <c r="C38" s="115">
        <v>134701</v>
      </c>
      <c r="D38" s="116">
        <v>0.13384680134680127</v>
      </c>
      <c r="E38" s="115">
        <v>52066</v>
      </c>
      <c r="F38" s="116">
        <f t="shared" si="4"/>
        <v>-0.61346983318609372</v>
      </c>
      <c r="G38" s="115">
        <v>79694</v>
      </c>
      <c r="H38" s="116">
        <f t="shared" si="4"/>
        <v>0.53063419506011611</v>
      </c>
      <c r="I38" s="115">
        <v>151061</v>
      </c>
      <c r="J38" s="116">
        <f t="shared" si="4"/>
        <v>0.89551283659999492</v>
      </c>
      <c r="K38" s="115">
        <v>150474</v>
      </c>
      <c r="L38" s="116">
        <f t="shared" si="5"/>
        <v>-3.8858474391140208E-3</v>
      </c>
      <c r="M38" s="115">
        <v>148337</v>
      </c>
      <c r="N38" s="116">
        <f t="shared" si="6"/>
        <v>-1.4201789013384425E-2</v>
      </c>
      <c r="O38" s="116">
        <f t="shared" si="8"/>
        <v>0.10123161669178393</v>
      </c>
    </row>
    <row r="39" spans="2:16" x14ac:dyDescent="0.25">
      <c r="B39" s="114" t="s">
        <v>87</v>
      </c>
      <c r="C39" s="115">
        <v>126374</v>
      </c>
      <c r="D39" s="116">
        <v>-3.5268790936989536E-2</v>
      </c>
      <c r="E39" s="115">
        <v>18190</v>
      </c>
      <c r="F39" s="116">
        <f t="shared" si="4"/>
        <v>-0.85606216468577401</v>
      </c>
      <c r="G39" s="115">
        <v>77109</v>
      </c>
      <c r="H39" s="116">
        <f t="shared" si="4"/>
        <v>3.239087410665201</v>
      </c>
      <c r="I39" s="115">
        <v>116897</v>
      </c>
      <c r="J39" s="116">
        <f t="shared" si="4"/>
        <v>0.51599683564823828</v>
      </c>
      <c r="K39" s="115">
        <v>126900</v>
      </c>
      <c r="L39" s="116">
        <f t="shared" si="5"/>
        <v>8.557105828207745E-2</v>
      </c>
      <c r="M39" s="115">
        <v>122477</v>
      </c>
      <c r="N39" s="116">
        <f t="shared" si="6"/>
        <v>-3.4854215918045717E-2</v>
      </c>
      <c r="O39" s="116">
        <f t="shared" si="8"/>
        <v>-3.0837039264405619E-2</v>
      </c>
    </row>
    <row r="40" spans="2:16" x14ac:dyDescent="0.25">
      <c r="B40" s="114" t="s">
        <v>89</v>
      </c>
      <c r="C40" s="115">
        <v>125216</v>
      </c>
      <c r="D40" s="116">
        <v>1.2468263337483965E-2</v>
      </c>
      <c r="E40" s="115">
        <v>20865</v>
      </c>
      <c r="F40" s="116">
        <f t="shared" si="4"/>
        <v>-0.83336794019933558</v>
      </c>
      <c r="G40" s="115">
        <v>116948</v>
      </c>
      <c r="H40" s="116">
        <f t="shared" si="4"/>
        <v>4.6049844236760125</v>
      </c>
      <c r="I40" s="115">
        <v>130908</v>
      </c>
      <c r="J40" s="116">
        <f t="shared" si="4"/>
        <v>0.11936929233505489</v>
      </c>
      <c r="K40" s="115">
        <v>143241</v>
      </c>
      <c r="L40" s="116">
        <f t="shared" si="5"/>
        <v>9.421120176001474E-2</v>
      </c>
      <c r="M40" s="115">
        <v>149661</v>
      </c>
      <c r="N40" s="116">
        <f>IFERROR(M40/K40-1,"-")</f>
        <v>4.4819569815904625E-2</v>
      </c>
      <c r="O40" s="116">
        <f t="shared" si="8"/>
        <v>0.19522265525172511</v>
      </c>
    </row>
    <row r="41" spans="2:16" x14ac:dyDescent="0.25">
      <c r="B41" s="114" t="s">
        <v>91</v>
      </c>
      <c r="C41" s="115">
        <v>104690</v>
      </c>
      <c r="D41" s="116">
        <v>-4.1054482834426365E-2</v>
      </c>
      <c r="E41" s="115">
        <v>26883</v>
      </c>
      <c r="F41" s="116">
        <f t="shared" si="4"/>
        <v>-0.743213296398892</v>
      </c>
      <c r="G41" s="115">
        <v>114236</v>
      </c>
      <c r="H41" s="116">
        <f t="shared" si="4"/>
        <v>3.2493769296581485</v>
      </c>
      <c r="I41" s="115">
        <v>124620</v>
      </c>
      <c r="J41" s="116">
        <f t="shared" si="4"/>
        <v>9.0899541300465625E-2</v>
      </c>
      <c r="K41" s="115">
        <v>135531</v>
      </c>
      <c r="L41" s="116">
        <f t="shared" si="5"/>
        <v>8.7554164660568201E-2</v>
      </c>
      <c r="M41" s="115">
        <v>131764</v>
      </c>
      <c r="N41" s="116">
        <f>IFERROR(M41/K41-1,"-")</f>
        <v>-2.7794379145730463E-2</v>
      </c>
      <c r="O41" s="116">
        <f t="shared" si="8"/>
        <v>0.25861113764447419</v>
      </c>
    </row>
    <row r="42" spans="2:16" x14ac:dyDescent="0.25">
      <c r="B42" s="114" t="s">
        <v>93</v>
      </c>
      <c r="C42" s="115">
        <v>109384</v>
      </c>
      <c r="D42" s="116">
        <v>-5.8657487091221983E-2</v>
      </c>
      <c r="E42" s="115">
        <v>28481</v>
      </c>
      <c r="F42" s="116">
        <f t="shared" si="4"/>
        <v>-0.73962371096321222</v>
      </c>
      <c r="G42" s="115">
        <v>98119</v>
      </c>
      <c r="H42" s="116">
        <f t="shared" si="4"/>
        <v>2.4450686422527297</v>
      </c>
      <c r="I42" s="115">
        <v>127755</v>
      </c>
      <c r="J42" s="116">
        <f t="shared" si="4"/>
        <v>0.30204139870973012</v>
      </c>
      <c r="K42" s="115">
        <v>128235</v>
      </c>
      <c r="L42" s="116">
        <f t="shared" si="5"/>
        <v>3.7571914993541622E-3</v>
      </c>
      <c r="M42" s="115">
        <v>130081</v>
      </c>
      <c r="N42" s="116">
        <f>IFERROR(M42/K42-1,"-")</f>
        <v>1.4395445861114409E-2</v>
      </c>
      <c r="O42" s="116">
        <f t="shared" si="8"/>
        <v>0.18921414466466757</v>
      </c>
    </row>
    <row r="43" spans="2:16" ht="15.75" x14ac:dyDescent="0.25">
      <c r="B43" s="117" t="s">
        <v>30</v>
      </c>
      <c r="C43" s="118">
        <v>1378188</v>
      </c>
      <c r="D43" s="119">
        <v>1.6376323579516461E-2</v>
      </c>
      <c r="E43" s="118">
        <v>473644</v>
      </c>
      <c r="F43" s="119">
        <f t="shared" si="4"/>
        <v>-0.65632845446339694</v>
      </c>
      <c r="G43" s="118">
        <v>638416</v>
      </c>
      <c r="H43" s="119">
        <f t="shared" si="4"/>
        <v>0.347881531276655</v>
      </c>
      <c r="I43" s="118">
        <v>1472596</v>
      </c>
      <c r="J43" s="119">
        <f t="shared" si="4"/>
        <v>1.3066401844565299</v>
      </c>
      <c r="K43" s="118">
        <v>1569863</v>
      </c>
      <c r="L43" s="119">
        <f t="shared" si="5"/>
        <v>6.6051381370043183E-2</v>
      </c>
      <c r="M43" s="118">
        <v>1666380</v>
      </c>
      <c r="N43" s="119">
        <v>6.1481161094949055E-2</v>
      </c>
      <c r="O43" s="119">
        <v>0.20910935227995009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149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v>2019</v>
      </c>
      <c r="D51" s="293"/>
      <c r="E51" s="294" t="s">
        <v>285</v>
      </c>
      <c r="F51" s="293"/>
      <c r="G51" s="294" t="s">
        <v>286</v>
      </c>
      <c r="H51" s="293"/>
      <c r="I51" s="294" t="s">
        <v>287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100949</v>
      </c>
      <c r="D53" s="116" t="s">
        <v>249</v>
      </c>
      <c r="E53" s="115">
        <v>88467</v>
      </c>
      <c r="F53" s="116">
        <f t="shared" ref="F53:J65" si="9">IFERROR(E53/C53-1,"-")</f>
        <v>-0.12364659382460452</v>
      </c>
      <c r="G53" s="115">
        <v>0</v>
      </c>
      <c r="H53" s="116">
        <f t="shared" si="9"/>
        <v>-1</v>
      </c>
      <c r="I53" s="115">
        <v>73133</v>
      </c>
      <c r="J53" s="116" t="str">
        <f t="shared" si="9"/>
        <v>-</v>
      </c>
      <c r="K53" s="115">
        <v>113052</v>
      </c>
      <c r="L53" s="116">
        <f t="shared" ref="L53:L65" si="10">IFERROR(K53/I53-1,"-")</f>
        <v>0.54584113874721396</v>
      </c>
      <c r="M53" s="115">
        <v>113741</v>
      </c>
      <c r="N53" s="116">
        <f t="shared" ref="N53:N61" si="11">IFERROR(M53/K53-1,"-")</f>
        <v>6.0945405654035945E-3</v>
      </c>
      <c r="O53" s="116">
        <f t="shared" ref="O53" si="12">IFERROR(M53/C53-1,"-")</f>
        <v>0.1267174513863436</v>
      </c>
    </row>
    <row r="54" spans="1:16" x14ac:dyDescent="0.25">
      <c r="A54" s="1">
        <v>2</v>
      </c>
      <c r="B54" s="114" t="s">
        <v>73</v>
      </c>
      <c r="C54" s="115">
        <v>90864</v>
      </c>
      <c r="D54" s="116" t="s">
        <v>249</v>
      </c>
      <c r="E54" s="115">
        <v>107490</v>
      </c>
      <c r="F54" s="116">
        <f t="shared" si="9"/>
        <v>0.1829767564712097</v>
      </c>
      <c r="G54" s="115">
        <v>0</v>
      </c>
      <c r="H54" s="116">
        <f t="shared" si="9"/>
        <v>-1</v>
      </c>
      <c r="I54" s="115">
        <v>90824</v>
      </c>
      <c r="J54" s="116" t="str">
        <f t="shared" si="9"/>
        <v>-</v>
      </c>
      <c r="K54" s="115">
        <v>109569</v>
      </c>
      <c r="L54" s="116">
        <f t="shared" si="10"/>
        <v>0.2063881793358584</v>
      </c>
      <c r="M54" s="115">
        <v>113810</v>
      </c>
      <c r="N54" s="116">
        <f t="shared" si="11"/>
        <v>3.8706203396946304E-2</v>
      </c>
      <c r="O54" s="116">
        <f>IFERROR(M54/C54-1,"-")</f>
        <v>0.25253125550272926</v>
      </c>
    </row>
    <row r="55" spans="1:16" x14ac:dyDescent="0.25">
      <c r="A55" s="1">
        <v>3</v>
      </c>
      <c r="B55" s="114" t="s">
        <v>75</v>
      </c>
      <c r="C55" s="115">
        <v>97358</v>
      </c>
      <c r="D55" s="116" t="s">
        <v>249</v>
      </c>
      <c r="E55" s="115">
        <v>46120</v>
      </c>
      <c r="F55" s="116">
        <f t="shared" si="9"/>
        <v>-0.52628443476653175</v>
      </c>
      <c r="G55" s="115">
        <v>0</v>
      </c>
      <c r="H55" s="116">
        <f t="shared" si="9"/>
        <v>-1</v>
      </c>
      <c r="I55" s="115">
        <v>93707</v>
      </c>
      <c r="J55" s="116" t="str">
        <f t="shared" si="9"/>
        <v>-</v>
      </c>
      <c r="K55" s="115">
        <v>96770</v>
      </c>
      <c r="L55" s="116">
        <f t="shared" si="10"/>
        <v>3.2686992433863082E-2</v>
      </c>
      <c r="M55" s="115">
        <v>116605</v>
      </c>
      <c r="N55" s="116">
        <f t="shared" si="11"/>
        <v>0.20497054872377807</v>
      </c>
      <c r="O55" s="116">
        <f t="shared" ref="O55:O64" si="13">IFERROR(M55/C55-1,"-")</f>
        <v>0.19769305039133922</v>
      </c>
    </row>
    <row r="56" spans="1:16" x14ac:dyDescent="0.25">
      <c r="A56" s="1">
        <v>4</v>
      </c>
      <c r="B56" s="114" t="s">
        <v>77</v>
      </c>
      <c r="C56" s="115">
        <v>94013</v>
      </c>
      <c r="D56" s="116" t="s">
        <v>249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104823</v>
      </c>
      <c r="J56" s="116" t="str">
        <f t="shared" si="9"/>
        <v>-</v>
      </c>
      <c r="K56" s="115">
        <v>98829</v>
      </c>
      <c r="L56" s="116">
        <f t="shared" si="10"/>
        <v>-5.7182106980338321E-2</v>
      </c>
      <c r="M56" s="115">
        <v>107032</v>
      </c>
      <c r="N56" s="116">
        <f t="shared" si="11"/>
        <v>8.3001952868085205E-2</v>
      </c>
      <c r="O56" s="116">
        <f t="shared" si="13"/>
        <v>0.13848084839330732</v>
      </c>
    </row>
    <row r="57" spans="1:16" x14ac:dyDescent="0.25">
      <c r="A57" s="1">
        <v>5</v>
      </c>
      <c r="B57" s="114" t="s">
        <v>79</v>
      </c>
      <c r="C57" s="115">
        <v>87047</v>
      </c>
      <c r="D57" s="116" t="s">
        <v>249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85028</v>
      </c>
      <c r="J57" s="116" t="str">
        <f t="shared" si="9"/>
        <v>-</v>
      </c>
      <c r="K57" s="115">
        <v>95544</v>
      </c>
      <c r="L57" s="116">
        <f t="shared" si="10"/>
        <v>0.12367690643082274</v>
      </c>
      <c r="M57" s="115">
        <v>108036</v>
      </c>
      <c r="N57" s="116">
        <f t="shared" si="11"/>
        <v>0.13074604370761111</v>
      </c>
      <c r="O57" s="116">
        <f t="shared" si="13"/>
        <v>0.24112261192229489</v>
      </c>
    </row>
    <row r="58" spans="1:16" x14ac:dyDescent="0.25">
      <c r="A58" s="1">
        <v>6</v>
      </c>
      <c r="B58" s="114" t="s">
        <v>81</v>
      </c>
      <c r="C58" s="115">
        <v>82588</v>
      </c>
      <c r="D58" s="116" t="s">
        <v>249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88450</v>
      </c>
      <c r="J58" s="116" t="str">
        <f t="shared" si="9"/>
        <v>-</v>
      </c>
      <c r="K58" s="115">
        <v>98589</v>
      </c>
      <c r="L58" s="116">
        <f t="shared" si="10"/>
        <v>0.11462973431317125</v>
      </c>
      <c r="M58" s="115">
        <v>106021</v>
      </c>
      <c r="N58" s="116">
        <f t="shared" si="11"/>
        <v>7.5383663491870312E-2</v>
      </c>
      <c r="O58" s="116">
        <f t="shared" si="13"/>
        <v>0.28373371434106653</v>
      </c>
    </row>
    <row r="59" spans="1:16" x14ac:dyDescent="0.25">
      <c r="A59" s="1">
        <v>7</v>
      </c>
      <c r="B59" s="114" t="s">
        <v>83</v>
      </c>
      <c r="C59" s="115">
        <v>98910</v>
      </c>
      <c r="D59" s="116" t="s">
        <v>249</v>
      </c>
      <c r="E59" s="115">
        <v>0</v>
      </c>
      <c r="F59" s="116">
        <f t="shared" si="9"/>
        <v>-1</v>
      </c>
      <c r="G59" s="115">
        <v>36141</v>
      </c>
      <c r="H59" s="116" t="str">
        <f t="shared" si="9"/>
        <v>-</v>
      </c>
      <c r="I59" s="115">
        <v>106881</v>
      </c>
      <c r="J59" s="116">
        <f t="shared" si="9"/>
        <v>1.9573337760438285</v>
      </c>
      <c r="K59" s="115">
        <v>111016</v>
      </c>
      <c r="L59" s="116">
        <f t="shared" si="10"/>
        <v>3.8687886528007809E-2</v>
      </c>
      <c r="M59" s="115">
        <v>115402</v>
      </c>
      <c r="N59" s="116">
        <f t="shared" si="11"/>
        <v>3.9507818692801067E-2</v>
      </c>
      <c r="O59" s="116">
        <f t="shared" si="13"/>
        <v>0.16673743807501773</v>
      </c>
    </row>
    <row r="60" spans="1:16" x14ac:dyDescent="0.25">
      <c r="A60" s="1">
        <v>8</v>
      </c>
      <c r="B60" s="114" t="s">
        <v>85</v>
      </c>
      <c r="C60" s="115">
        <v>106113</v>
      </c>
      <c r="D60" s="116" t="s">
        <v>249</v>
      </c>
      <c r="E60" s="115">
        <v>39936</v>
      </c>
      <c r="F60" s="116">
        <f t="shared" si="9"/>
        <v>-0.62364649006248052</v>
      </c>
      <c r="G60" s="115">
        <v>54749</v>
      </c>
      <c r="H60" s="116">
        <f t="shared" si="9"/>
        <v>0.37091846955128216</v>
      </c>
      <c r="I60" s="115">
        <v>121705</v>
      </c>
      <c r="J60" s="116">
        <f t="shared" si="9"/>
        <v>1.2229629764927212</v>
      </c>
      <c r="K60" s="115">
        <v>120661</v>
      </c>
      <c r="L60" s="116">
        <f t="shared" si="10"/>
        <v>-8.5781192227106784E-3</v>
      </c>
      <c r="M60" s="115">
        <v>117130</v>
      </c>
      <c r="N60" s="116">
        <f t="shared" si="11"/>
        <v>-2.926380520632188E-2</v>
      </c>
      <c r="O60" s="116">
        <f t="shared" si="13"/>
        <v>0.10382328272690433</v>
      </c>
    </row>
    <row r="61" spans="1:16" x14ac:dyDescent="0.25">
      <c r="A61" s="1">
        <v>9</v>
      </c>
      <c r="B61" s="114" t="s">
        <v>87</v>
      </c>
      <c r="C61" s="115">
        <v>97407</v>
      </c>
      <c r="D61" s="116">
        <v>-8.3193720234173485E-2</v>
      </c>
      <c r="E61" s="115">
        <v>0</v>
      </c>
      <c r="F61" s="116">
        <f t="shared" si="9"/>
        <v>-1</v>
      </c>
      <c r="G61" s="115">
        <v>58323</v>
      </c>
      <c r="H61" s="116" t="str">
        <f t="shared" si="9"/>
        <v>-</v>
      </c>
      <c r="I61" s="115">
        <v>91809</v>
      </c>
      <c r="J61" s="116">
        <f t="shared" si="9"/>
        <v>0.57414742040018507</v>
      </c>
      <c r="K61" s="115">
        <v>98874</v>
      </c>
      <c r="L61" s="116">
        <f t="shared" si="10"/>
        <v>7.695323987844338E-2</v>
      </c>
      <c r="M61" s="115">
        <v>96825</v>
      </c>
      <c r="N61" s="116">
        <f t="shared" si="11"/>
        <v>-2.0723344863159188E-2</v>
      </c>
      <c r="O61" s="116">
        <f t="shared" si="13"/>
        <v>-5.9749299331670613E-3</v>
      </c>
    </row>
    <row r="62" spans="1:16" x14ac:dyDescent="0.25">
      <c r="A62" s="1">
        <v>10</v>
      </c>
      <c r="B62" s="114" t="s">
        <v>89</v>
      </c>
      <c r="C62" s="115">
        <v>97469</v>
      </c>
      <c r="D62" s="116">
        <v>-0.12562683340360448</v>
      </c>
      <c r="E62" s="115">
        <v>0</v>
      </c>
      <c r="F62" s="116">
        <f t="shared" si="9"/>
        <v>-1</v>
      </c>
      <c r="G62" s="115">
        <v>93826</v>
      </c>
      <c r="H62" s="116" t="str">
        <f t="shared" si="9"/>
        <v>-</v>
      </c>
      <c r="I62" s="115">
        <v>104534</v>
      </c>
      <c r="J62" s="116">
        <f t="shared" si="9"/>
        <v>0.1141261484023619</v>
      </c>
      <c r="K62" s="115">
        <v>116543</v>
      </c>
      <c r="L62" s="116">
        <f t="shared" si="10"/>
        <v>0.11488128264488107</v>
      </c>
      <c r="M62" s="115">
        <v>123226</v>
      </c>
      <c r="N62" s="116">
        <f>IFERROR(M62/K62-1,"-")</f>
        <v>5.734364140274395E-2</v>
      </c>
      <c r="O62" s="116">
        <f t="shared" si="13"/>
        <v>0.26425837958735587</v>
      </c>
    </row>
    <row r="63" spans="1:16" x14ac:dyDescent="0.25">
      <c r="A63" s="1">
        <v>11</v>
      </c>
      <c r="B63" s="114" t="s">
        <v>91</v>
      </c>
      <c r="C63" s="115">
        <v>78135</v>
      </c>
      <c r="D63" s="116">
        <v>-0.17858982580448468</v>
      </c>
      <c r="E63" s="115">
        <v>0</v>
      </c>
      <c r="F63" s="116">
        <f t="shared" si="9"/>
        <v>-1</v>
      </c>
      <c r="G63" s="115">
        <v>86589</v>
      </c>
      <c r="H63" s="116" t="str">
        <f t="shared" si="9"/>
        <v>-</v>
      </c>
      <c r="I63" s="115">
        <v>99553</v>
      </c>
      <c r="J63" s="116">
        <f t="shared" si="9"/>
        <v>0.14971878645093484</v>
      </c>
      <c r="K63" s="115">
        <v>110808</v>
      </c>
      <c r="L63" s="116">
        <f t="shared" si="10"/>
        <v>0.11305535744779172</v>
      </c>
      <c r="M63" s="115">
        <v>105403</v>
      </c>
      <c r="N63" s="116">
        <f>IFERROR(M63/K63-1,"-")</f>
        <v>-4.8778066565590916E-2</v>
      </c>
      <c r="O63" s="116">
        <f t="shared" si="13"/>
        <v>0.34898572982658216</v>
      </c>
    </row>
    <row r="64" spans="1:16" x14ac:dyDescent="0.25">
      <c r="A64" s="1">
        <v>12</v>
      </c>
      <c r="B64" s="114" t="s">
        <v>93</v>
      </c>
      <c r="C64" s="115">
        <v>82644</v>
      </c>
      <c r="D64" s="116">
        <v>-0.18166965373152066</v>
      </c>
      <c r="E64" s="115">
        <v>0</v>
      </c>
      <c r="F64" s="116">
        <f t="shared" si="9"/>
        <v>-1</v>
      </c>
      <c r="G64" s="115">
        <v>76578</v>
      </c>
      <c r="H64" s="116" t="str">
        <f t="shared" si="9"/>
        <v>-</v>
      </c>
      <c r="I64" s="115">
        <v>101660</v>
      </c>
      <c r="J64" s="116">
        <f t="shared" si="9"/>
        <v>0.3275353234610463</v>
      </c>
      <c r="K64" s="115">
        <v>103266</v>
      </c>
      <c r="L64" s="116">
        <f t="shared" si="10"/>
        <v>1.5797757229982334E-2</v>
      </c>
      <c r="M64" s="115">
        <v>105060</v>
      </c>
      <c r="N64" s="116">
        <f>IFERROR(M64/K64-1,"-")</f>
        <v>1.7372610539771127E-2</v>
      </c>
      <c r="O64" s="116">
        <f t="shared" si="13"/>
        <v>0.27123566139102651</v>
      </c>
    </row>
    <row r="65" spans="1:16" ht="15.75" x14ac:dyDescent="0.25">
      <c r="B65" s="117" t="s">
        <v>30</v>
      </c>
      <c r="C65" s="118">
        <v>1113497</v>
      </c>
      <c r="D65" s="119" t="s">
        <v>249</v>
      </c>
      <c r="E65" s="118">
        <v>0</v>
      </c>
      <c r="F65" s="119">
        <f t="shared" si="9"/>
        <v>-1</v>
      </c>
      <c r="G65" s="118">
        <v>497318</v>
      </c>
      <c r="H65" s="119" t="str">
        <f t="shared" si="9"/>
        <v>-</v>
      </c>
      <c r="I65" s="118">
        <v>1162107</v>
      </c>
      <c r="J65" s="119">
        <f t="shared" si="9"/>
        <v>1.3367483179776318</v>
      </c>
      <c r="K65" s="118">
        <v>1273521</v>
      </c>
      <c r="L65" s="119">
        <f t="shared" si="10"/>
        <v>9.5872411060255125E-2</v>
      </c>
      <c r="M65" s="118">
        <v>1328291</v>
      </c>
      <c r="N65" s="119">
        <v>4.3006750575765862E-2</v>
      </c>
      <c r="O65" s="119">
        <v>0.19290038500328244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62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v>2019</v>
      </c>
      <c r="D73" s="293"/>
      <c r="E73" s="294" t="s">
        <v>285</v>
      </c>
      <c r="F73" s="293"/>
      <c r="G73" s="294" t="s">
        <v>286</v>
      </c>
      <c r="H73" s="293"/>
      <c r="I73" s="294" t="s">
        <v>287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14489</v>
      </c>
      <c r="D75" s="116" t="s">
        <v>249</v>
      </c>
      <c r="E75" s="115">
        <v>26139</v>
      </c>
      <c r="F75" s="116">
        <f t="shared" ref="F75:J87" si="14">IFERROR(E75/C75-1,"-")</f>
        <v>0.80405825108703155</v>
      </c>
      <c r="G75" s="115">
        <v>0</v>
      </c>
      <c r="H75" s="116">
        <f t="shared" si="14"/>
        <v>-1</v>
      </c>
      <c r="I75" s="115">
        <v>17498</v>
      </c>
      <c r="J75" s="116" t="str">
        <f t="shared" si="14"/>
        <v>-</v>
      </c>
      <c r="K75" s="115">
        <v>21506</v>
      </c>
      <c r="L75" s="116">
        <f t="shared" ref="L75:L87" si="15">IFERROR(K75/I75-1,"-")</f>
        <v>0.22905474911418455</v>
      </c>
      <c r="M75" s="115">
        <v>28548</v>
      </c>
      <c r="N75" s="116">
        <f t="shared" ref="N75:N83" si="16">IFERROR(M75/K75-1,"-")</f>
        <v>0.32744350413838008</v>
      </c>
      <c r="O75" s="116">
        <f t="shared" ref="O75" si="17">IFERROR(M75/C75-1,"-")</f>
        <v>0.97032231347919118</v>
      </c>
    </row>
    <row r="76" spans="1:16" x14ac:dyDescent="0.25">
      <c r="A76" s="1">
        <v>2</v>
      </c>
      <c r="B76" s="114" t="s">
        <v>73</v>
      </c>
      <c r="C76" s="115">
        <v>11233</v>
      </c>
      <c r="D76" s="116" t="s">
        <v>249</v>
      </c>
      <c r="E76" s="115">
        <v>26153</v>
      </c>
      <c r="F76" s="116">
        <f t="shared" si="14"/>
        <v>1.3282293243122942</v>
      </c>
      <c r="G76" s="115">
        <v>0</v>
      </c>
      <c r="H76" s="116">
        <f t="shared" si="14"/>
        <v>-1</v>
      </c>
      <c r="I76" s="115">
        <v>23849</v>
      </c>
      <c r="J76" s="116" t="str">
        <f t="shared" si="14"/>
        <v>-</v>
      </c>
      <c r="K76" s="115">
        <v>18510</v>
      </c>
      <c r="L76" s="116">
        <f t="shared" si="15"/>
        <v>-0.22386682879785313</v>
      </c>
      <c r="M76" s="115">
        <v>28126</v>
      </c>
      <c r="N76" s="116">
        <f t="shared" si="16"/>
        <v>0.51950297136682866</v>
      </c>
      <c r="O76" s="116">
        <f>IFERROR(M76/C76-1,"-")</f>
        <v>1.5038725184723583</v>
      </c>
    </row>
    <row r="77" spans="1:16" x14ac:dyDescent="0.25">
      <c r="A77" s="1">
        <v>3</v>
      </c>
      <c r="B77" s="114" t="s">
        <v>75</v>
      </c>
      <c r="C77" s="115">
        <v>14765</v>
      </c>
      <c r="D77" s="116" t="s">
        <v>249</v>
      </c>
      <c r="E77" s="115">
        <v>12768</v>
      </c>
      <c r="F77" s="116">
        <f t="shared" si="14"/>
        <v>-0.13525228581103965</v>
      </c>
      <c r="G77" s="115">
        <v>0</v>
      </c>
      <c r="H77" s="116">
        <f t="shared" si="14"/>
        <v>-1</v>
      </c>
      <c r="I77" s="115">
        <v>27624</v>
      </c>
      <c r="J77" s="116" t="str">
        <f t="shared" si="14"/>
        <v>-</v>
      </c>
      <c r="K77" s="115">
        <v>20334</v>
      </c>
      <c r="L77" s="116">
        <f t="shared" si="15"/>
        <v>-0.26390095569070371</v>
      </c>
      <c r="M77" s="115">
        <v>29262</v>
      </c>
      <c r="N77" s="116">
        <f t="shared" si="16"/>
        <v>0.43906757155503096</v>
      </c>
      <c r="O77" s="116">
        <f t="shared" ref="O77:O86" si="18">IFERROR(M77/C77-1,"-")</f>
        <v>0.98184896715204872</v>
      </c>
    </row>
    <row r="78" spans="1:16" x14ac:dyDescent="0.25">
      <c r="A78" s="1">
        <v>4</v>
      </c>
      <c r="B78" s="114" t="s">
        <v>77</v>
      </c>
      <c r="C78" s="115">
        <v>14959</v>
      </c>
      <c r="D78" s="116" t="s">
        <v>249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24835</v>
      </c>
      <c r="J78" s="116" t="str">
        <f t="shared" si="14"/>
        <v>-</v>
      </c>
      <c r="K78" s="115">
        <v>21526</v>
      </c>
      <c r="L78" s="116">
        <f t="shared" si="15"/>
        <v>-0.13323937990738877</v>
      </c>
      <c r="M78" s="115">
        <v>24001</v>
      </c>
      <c r="N78" s="116">
        <f t="shared" si="16"/>
        <v>0.11497723682988004</v>
      </c>
      <c r="O78" s="116">
        <f t="shared" si="18"/>
        <v>0.60445216926265122</v>
      </c>
    </row>
    <row r="79" spans="1:16" x14ac:dyDescent="0.25">
      <c r="A79" s="1">
        <v>5</v>
      </c>
      <c r="B79" s="114" t="s">
        <v>79</v>
      </c>
      <c r="C79" s="115">
        <v>17004</v>
      </c>
      <c r="D79" s="116" t="s">
        <v>249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27190</v>
      </c>
      <c r="J79" s="116" t="str">
        <f t="shared" si="14"/>
        <v>-</v>
      </c>
      <c r="K79" s="115">
        <v>26561</v>
      </c>
      <c r="L79" s="116">
        <f t="shared" si="15"/>
        <v>-2.3133504965060725E-2</v>
      </c>
      <c r="M79" s="115">
        <v>30824</v>
      </c>
      <c r="N79" s="116">
        <f t="shared" si="16"/>
        <v>0.16049847520801164</v>
      </c>
      <c r="O79" s="116">
        <f t="shared" si="18"/>
        <v>0.81274994119030808</v>
      </c>
    </row>
    <row r="80" spans="1:16" x14ac:dyDescent="0.25">
      <c r="A80" s="1">
        <v>6</v>
      </c>
      <c r="B80" s="114" t="s">
        <v>81</v>
      </c>
      <c r="C80" s="115">
        <v>25873</v>
      </c>
      <c r="D80" s="116" t="s">
        <v>249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27823</v>
      </c>
      <c r="J80" s="116" t="str">
        <f t="shared" si="14"/>
        <v>-</v>
      </c>
      <c r="K80" s="115">
        <v>24773</v>
      </c>
      <c r="L80" s="116">
        <f t="shared" si="15"/>
        <v>-0.10962153613916548</v>
      </c>
      <c r="M80" s="115">
        <v>31196</v>
      </c>
      <c r="N80" s="116">
        <f t="shared" si="16"/>
        <v>0.25927420982521299</v>
      </c>
      <c r="O80" s="116">
        <f t="shared" si="18"/>
        <v>0.20573570904031224</v>
      </c>
    </row>
    <row r="81" spans="1:16" x14ac:dyDescent="0.25">
      <c r="A81" s="1">
        <v>7</v>
      </c>
      <c r="B81" s="114" t="s">
        <v>83</v>
      </c>
      <c r="C81" s="115">
        <v>27771</v>
      </c>
      <c r="D81" s="116" t="s">
        <v>249</v>
      </c>
      <c r="E81" s="115">
        <v>0</v>
      </c>
      <c r="F81" s="116">
        <f t="shared" si="14"/>
        <v>-1</v>
      </c>
      <c r="G81" s="115">
        <v>13227</v>
      </c>
      <c r="H81" s="116" t="str">
        <f t="shared" si="14"/>
        <v>-</v>
      </c>
      <c r="I81" s="115">
        <v>29690</v>
      </c>
      <c r="J81" s="116">
        <f t="shared" si="14"/>
        <v>1.2446510924623877</v>
      </c>
      <c r="K81" s="115">
        <v>28903</v>
      </c>
      <c r="L81" s="116">
        <f t="shared" si="15"/>
        <v>-2.6507241495453027E-2</v>
      </c>
      <c r="M81" s="115">
        <v>31456</v>
      </c>
      <c r="N81" s="116">
        <f t="shared" si="16"/>
        <v>8.8329931149015772E-2</v>
      </c>
      <c r="O81" s="116">
        <f t="shared" si="18"/>
        <v>0.13269237693997327</v>
      </c>
    </row>
    <row r="82" spans="1:16" x14ac:dyDescent="0.25">
      <c r="A82" s="1">
        <v>8</v>
      </c>
      <c r="B82" s="114" t="s">
        <v>85</v>
      </c>
      <c r="C82" s="115">
        <v>28588</v>
      </c>
      <c r="D82" s="116" t="s">
        <v>249</v>
      </c>
      <c r="E82" s="115">
        <v>12130</v>
      </c>
      <c r="F82" s="116">
        <f t="shared" si="14"/>
        <v>-0.57569609626416685</v>
      </c>
      <c r="G82" s="115">
        <v>24945</v>
      </c>
      <c r="H82" s="116">
        <f t="shared" si="14"/>
        <v>1.0564715581203625</v>
      </c>
      <c r="I82" s="115">
        <v>29356</v>
      </c>
      <c r="J82" s="116">
        <f t="shared" si="14"/>
        <v>0.17682902385247545</v>
      </c>
      <c r="K82" s="115">
        <v>29813</v>
      </c>
      <c r="L82" s="116">
        <f t="shared" si="15"/>
        <v>1.5567516010355664E-2</v>
      </c>
      <c r="M82" s="115">
        <v>31207</v>
      </c>
      <c r="N82" s="116">
        <f t="shared" si="16"/>
        <v>4.6758125649884352E-2</v>
      </c>
      <c r="O82" s="116">
        <f t="shared" si="18"/>
        <v>9.1611865118231384E-2</v>
      </c>
    </row>
    <row r="83" spans="1:16" x14ac:dyDescent="0.25">
      <c r="A83" s="1">
        <v>9</v>
      </c>
      <c r="B83" s="114" t="s">
        <v>87</v>
      </c>
      <c r="C83" s="115">
        <v>28967</v>
      </c>
      <c r="D83" s="116">
        <v>0.17047842249878786</v>
      </c>
      <c r="E83" s="115">
        <v>0</v>
      </c>
      <c r="F83" s="116">
        <f t="shared" si="14"/>
        <v>-1</v>
      </c>
      <c r="G83" s="115">
        <v>18786</v>
      </c>
      <c r="H83" s="116" t="str">
        <f t="shared" si="14"/>
        <v>-</v>
      </c>
      <c r="I83" s="115">
        <v>25088</v>
      </c>
      <c r="J83" s="116">
        <f t="shared" si="14"/>
        <v>0.33546257851591621</v>
      </c>
      <c r="K83" s="115">
        <v>28026</v>
      </c>
      <c r="L83" s="116">
        <f t="shared" si="15"/>
        <v>0.11710778061224492</v>
      </c>
      <c r="M83" s="115">
        <v>25652</v>
      </c>
      <c r="N83" s="116">
        <f t="shared" si="16"/>
        <v>-8.470705773210585E-2</v>
      </c>
      <c r="O83" s="116">
        <f t="shared" si="18"/>
        <v>-0.11444057030413923</v>
      </c>
    </row>
    <row r="84" spans="1:16" x14ac:dyDescent="0.25">
      <c r="A84" s="1">
        <v>10</v>
      </c>
      <c r="B84" s="114" t="s">
        <v>89</v>
      </c>
      <c r="C84" s="115">
        <v>27747</v>
      </c>
      <c r="D84" s="116">
        <v>1.2741578559134497</v>
      </c>
      <c r="E84" s="115">
        <v>0</v>
      </c>
      <c r="F84" s="116">
        <f t="shared" si="14"/>
        <v>-1</v>
      </c>
      <c r="G84" s="115">
        <v>23122</v>
      </c>
      <c r="H84" s="116" t="str">
        <f t="shared" si="14"/>
        <v>-</v>
      </c>
      <c r="I84" s="115">
        <v>26374</v>
      </c>
      <c r="J84" s="116">
        <f t="shared" si="14"/>
        <v>0.14064527290026807</v>
      </c>
      <c r="K84" s="115">
        <v>26698</v>
      </c>
      <c r="L84" s="116">
        <f t="shared" si="15"/>
        <v>1.2284825964965496E-2</v>
      </c>
      <c r="M84" s="115">
        <v>26435</v>
      </c>
      <c r="N84" s="116">
        <f>IFERROR(M84/K84-1,"-")</f>
        <v>-9.8509251629335104E-3</v>
      </c>
      <c r="O84" s="116">
        <f t="shared" si="18"/>
        <v>-4.728439110534477E-2</v>
      </c>
    </row>
    <row r="85" spans="1:16" x14ac:dyDescent="0.25">
      <c r="A85" s="1">
        <v>11</v>
      </c>
      <c r="B85" s="114" t="s">
        <v>91</v>
      </c>
      <c r="C85" s="115">
        <v>26555</v>
      </c>
      <c r="D85" s="116">
        <v>0.89017011886967046</v>
      </c>
      <c r="E85" s="115">
        <v>0</v>
      </c>
      <c r="F85" s="116">
        <f t="shared" si="14"/>
        <v>-1</v>
      </c>
      <c r="G85" s="115">
        <v>27647</v>
      </c>
      <c r="H85" s="116" t="str">
        <f t="shared" si="14"/>
        <v>-</v>
      </c>
      <c r="I85" s="115">
        <v>25067</v>
      </c>
      <c r="J85" s="116">
        <f t="shared" si="14"/>
        <v>-9.3319347487973325E-2</v>
      </c>
      <c r="K85" s="115">
        <v>24723</v>
      </c>
      <c r="L85" s="116">
        <f t="shared" si="15"/>
        <v>-1.3723221765667981E-2</v>
      </c>
      <c r="M85" s="115">
        <v>26361</v>
      </c>
      <c r="N85" s="116">
        <f>IFERROR(M85/K85-1,"-")</f>
        <v>6.6254095376774735E-2</v>
      </c>
      <c r="O85" s="116">
        <f t="shared" si="18"/>
        <v>-7.30559216720017E-3</v>
      </c>
    </row>
    <row r="86" spans="1:16" x14ac:dyDescent="0.25">
      <c r="A86" s="1">
        <v>12</v>
      </c>
      <c r="B86" s="114" t="s">
        <v>93</v>
      </c>
      <c r="C86" s="115">
        <v>26740</v>
      </c>
      <c r="D86" s="116">
        <v>0.75816950489841539</v>
      </c>
      <c r="E86" s="115">
        <v>0</v>
      </c>
      <c r="F86" s="116">
        <f t="shared" si="14"/>
        <v>-1</v>
      </c>
      <c r="G86" s="115">
        <v>21541</v>
      </c>
      <c r="H86" s="116" t="str">
        <f t="shared" si="14"/>
        <v>-</v>
      </c>
      <c r="I86" s="115">
        <v>26095</v>
      </c>
      <c r="J86" s="116">
        <f t="shared" si="14"/>
        <v>0.21141079801309126</v>
      </c>
      <c r="K86" s="115">
        <v>24969</v>
      </c>
      <c r="L86" s="116">
        <f t="shared" si="15"/>
        <v>-4.3150028741138158E-2</v>
      </c>
      <c r="M86" s="115">
        <v>25021</v>
      </c>
      <c r="N86" s="116">
        <f>IFERROR(M86/K86-1,"-")</f>
        <v>2.0825824021786232E-3</v>
      </c>
      <c r="O86" s="116">
        <f t="shared" si="18"/>
        <v>-6.4285714285714279E-2</v>
      </c>
    </row>
    <row r="87" spans="1:16" ht="15.75" x14ac:dyDescent="0.25">
      <c r="B87" s="117" t="s">
        <v>30</v>
      </c>
      <c r="C87" s="118">
        <v>264691</v>
      </c>
      <c r="D87" s="119" t="s">
        <v>249</v>
      </c>
      <c r="E87" s="118">
        <v>0</v>
      </c>
      <c r="F87" s="119">
        <f t="shared" si="14"/>
        <v>-1</v>
      </c>
      <c r="G87" s="118">
        <v>141098</v>
      </c>
      <c r="H87" s="119" t="str">
        <f t="shared" si="14"/>
        <v>-</v>
      </c>
      <c r="I87" s="118">
        <v>310489</v>
      </c>
      <c r="J87" s="119">
        <f t="shared" si="14"/>
        <v>1.2005202058143984</v>
      </c>
      <c r="K87" s="118">
        <v>296342</v>
      </c>
      <c r="L87" s="119">
        <f t="shared" si="15"/>
        <v>-4.5563610949180156E-2</v>
      </c>
      <c r="M87" s="118">
        <v>338089</v>
      </c>
      <c r="N87" s="119">
        <v>0.14087439512455213</v>
      </c>
      <c r="O87" s="119">
        <v>0.27729692358259261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v>2019</v>
      </c>
      <c r="D95" s="293"/>
      <c r="E95" s="294" t="s">
        <v>285</v>
      </c>
      <c r="F95" s="293"/>
      <c r="G95" s="294" t="s">
        <v>286</v>
      </c>
      <c r="H95" s="293"/>
      <c r="I95" s="294" t="s">
        <v>287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40894</v>
      </c>
      <c r="D97" s="116">
        <v>-0.45666644522686506</v>
      </c>
      <c r="E97" s="115">
        <v>43194</v>
      </c>
      <c r="F97" s="116">
        <f t="shared" ref="F97:J109" si="19">IFERROR(E97/C97-1,"-")</f>
        <v>5.6242969628796491E-2</v>
      </c>
      <c r="G97" s="115">
        <v>2775</v>
      </c>
      <c r="H97" s="116">
        <f t="shared" si="19"/>
        <v>-0.93575496596749552</v>
      </c>
      <c r="I97" s="115">
        <v>24239</v>
      </c>
      <c r="J97" s="116">
        <f t="shared" si="19"/>
        <v>7.7347747747747739</v>
      </c>
      <c r="K97" s="115">
        <v>29362</v>
      </c>
      <c r="L97" s="116">
        <f t="shared" ref="L97:L109" si="20">IFERROR(K97/I97-1,"-")</f>
        <v>0.21135360369652223</v>
      </c>
      <c r="M97" s="115">
        <v>31119</v>
      </c>
      <c r="N97" s="116">
        <f t="shared" ref="N97:N105" si="21">IFERROR(M97/K97-1,"-")</f>
        <v>5.9839248007628854E-2</v>
      </c>
      <c r="O97" s="116">
        <f t="shared" ref="O97" si="22">IFERROR(M97/C97-1,"-")</f>
        <v>-0.23903262092238475</v>
      </c>
    </row>
    <row r="98" spans="2:15" x14ac:dyDescent="0.25">
      <c r="B98" s="114" t="s">
        <v>73</v>
      </c>
      <c r="C98" s="115">
        <v>42729</v>
      </c>
      <c r="D98" s="116">
        <v>-0.38214497447836082</v>
      </c>
      <c r="E98" s="115">
        <v>39241</v>
      </c>
      <c r="F98" s="116">
        <f t="shared" si="19"/>
        <v>-8.1630742587001759E-2</v>
      </c>
      <c r="G98" s="115">
        <v>3359</v>
      </c>
      <c r="H98" s="116">
        <f t="shared" si="19"/>
        <v>-0.91440075431309087</v>
      </c>
      <c r="I98" s="115">
        <v>26617</v>
      </c>
      <c r="J98" s="116">
        <f t="shared" si="19"/>
        <v>6.9240845489729086</v>
      </c>
      <c r="K98" s="115">
        <v>28295</v>
      </c>
      <c r="L98" s="116">
        <f t="shared" si="20"/>
        <v>6.3042416500732612E-2</v>
      </c>
      <c r="M98" s="115">
        <v>24823</v>
      </c>
      <c r="N98" s="116">
        <f t="shared" si="21"/>
        <v>-0.12270719208340697</v>
      </c>
      <c r="O98" s="116">
        <f>IFERROR(M98/C98-1,"-")</f>
        <v>-0.41905965503522202</v>
      </c>
    </row>
    <row r="99" spans="2:15" x14ac:dyDescent="0.25">
      <c r="B99" s="114" t="s">
        <v>75</v>
      </c>
      <c r="C99" s="115">
        <v>42739</v>
      </c>
      <c r="D99" s="116">
        <v>-0.40622959474291109</v>
      </c>
      <c r="E99" s="115">
        <v>23119</v>
      </c>
      <c r="F99" s="116">
        <f t="shared" si="19"/>
        <v>-0.45906549053557644</v>
      </c>
      <c r="G99" s="115">
        <v>4717</v>
      </c>
      <c r="H99" s="116">
        <f t="shared" si="19"/>
        <v>-0.79596868376659891</v>
      </c>
      <c r="I99" s="115">
        <v>27574</v>
      </c>
      <c r="J99" s="116">
        <f t="shared" si="19"/>
        <v>4.845664617341531</v>
      </c>
      <c r="K99" s="115">
        <v>29030</v>
      </c>
      <c r="L99" s="116">
        <f t="shared" si="20"/>
        <v>5.2803365489229037E-2</v>
      </c>
      <c r="M99" s="115">
        <v>31003</v>
      </c>
      <c r="N99" s="116">
        <f t="shared" si="21"/>
        <v>6.7964174991388182E-2</v>
      </c>
      <c r="O99" s="116">
        <f t="shared" ref="O99:O108" si="23">IFERROR(M99/C99-1,"-")</f>
        <v>-0.27459697232036318</v>
      </c>
    </row>
    <row r="100" spans="2:15" x14ac:dyDescent="0.25">
      <c r="B100" s="114" t="s">
        <v>77</v>
      </c>
      <c r="C100" s="115">
        <v>33080</v>
      </c>
      <c r="D100" s="116">
        <v>-0.38781553038714933</v>
      </c>
      <c r="E100" s="115">
        <v>0</v>
      </c>
      <c r="F100" s="116">
        <f t="shared" si="19"/>
        <v>-1</v>
      </c>
      <c r="G100" s="115">
        <v>5851</v>
      </c>
      <c r="H100" s="116" t="str">
        <f t="shared" si="19"/>
        <v>-</v>
      </c>
      <c r="I100" s="115">
        <v>22852</v>
      </c>
      <c r="J100" s="116">
        <f t="shared" si="19"/>
        <v>2.9056571526234833</v>
      </c>
      <c r="K100" s="115">
        <v>24480</v>
      </c>
      <c r="L100" s="116">
        <f t="shared" si="20"/>
        <v>7.1241029231577047E-2</v>
      </c>
      <c r="M100" s="115">
        <v>23629</v>
      </c>
      <c r="N100" s="116">
        <f t="shared" si="21"/>
        <v>-3.4763071895424824E-2</v>
      </c>
      <c r="O100" s="116">
        <f t="shared" si="23"/>
        <v>-0.28570133010882703</v>
      </c>
    </row>
    <row r="101" spans="2:15" x14ac:dyDescent="0.25">
      <c r="B101" s="114" t="s">
        <v>79</v>
      </c>
      <c r="C101" s="115">
        <v>25202</v>
      </c>
      <c r="D101" s="116">
        <v>-0.5871840652590542</v>
      </c>
      <c r="E101" s="115">
        <v>0</v>
      </c>
      <c r="F101" s="116">
        <f t="shared" si="19"/>
        <v>-1</v>
      </c>
      <c r="G101" s="115">
        <v>6089</v>
      </c>
      <c r="H101" s="116" t="str">
        <f t="shared" si="19"/>
        <v>-</v>
      </c>
      <c r="I101" s="115">
        <v>13692</v>
      </c>
      <c r="J101" s="116">
        <f t="shared" si="19"/>
        <v>1.248645097717195</v>
      </c>
      <c r="K101" s="115">
        <v>18346</v>
      </c>
      <c r="L101" s="116">
        <f t="shared" si="20"/>
        <v>0.3399065147531406</v>
      </c>
      <c r="M101" s="115">
        <v>21064</v>
      </c>
      <c r="N101" s="116">
        <f t="shared" si="21"/>
        <v>0.14815218576256406</v>
      </c>
      <c r="O101" s="116">
        <f t="shared" si="23"/>
        <v>-0.16419331799063563</v>
      </c>
    </row>
    <row r="102" spans="2:15" x14ac:dyDescent="0.25">
      <c r="B102" s="114" t="s">
        <v>81</v>
      </c>
      <c r="C102" s="115">
        <v>37299</v>
      </c>
      <c r="D102" s="116">
        <v>-0.35272885032537959</v>
      </c>
      <c r="E102" s="115">
        <v>0</v>
      </c>
      <c r="F102" s="116">
        <f t="shared" si="19"/>
        <v>-1</v>
      </c>
      <c r="G102" s="115">
        <v>6428</v>
      </c>
      <c r="H102" s="116" t="str">
        <f t="shared" si="19"/>
        <v>-</v>
      </c>
      <c r="I102" s="115">
        <v>15947</v>
      </c>
      <c r="J102" s="116">
        <f t="shared" si="19"/>
        <v>1.4808649657747357</v>
      </c>
      <c r="K102" s="115">
        <v>18927</v>
      </c>
      <c r="L102" s="116">
        <f t="shared" si="20"/>
        <v>0.18686900357434011</v>
      </c>
      <c r="M102" s="115">
        <v>19896</v>
      </c>
      <c r="N102" s="116">
        <f t="shared" si="21"/>
        <v>5.1196703122523335E-2</v>
      </c>
      <c r="O102" s="116">
        <f t="shared" si="23"/>
        <v>-0.46658087348186283</v>
      </c>
    </row>
    <row r="103" spans="2:15" x14ac:dyDescent="0.25">
      <c r="B103" s="114" t="s">
        <v>83</v>
      </c>
      <c r="C103" s="115">
        <v>54762</v>
      </c>
      <c r="D103" s="116">
        <v>-0.21707055543641429</v>
      </c>
      <c r="E103" s="115">
        <v>0</v>
      </c>
      <c r="F103" s="116">
        <f t="shared" si="19"/>
        <v>-1</v>
      </c>
      <c r="G103" s="115">
        <v>11718</v>
      </c>
      <c r="H103" s="116" t="str">
        <f t="shared" si="19"/>
        <v>-</v>
      </c>
      <c r="I103" s="115">
        <v>22949</v>
      </c>
      <c r="J103" s="116">
        <f t="shared" si="19"/>
        <v>0.95844000682710351</v>
      </c>
      <c r="K103" s="115">
        <v>26512</v>
      </c>
      <c r="L103" s="116">
        <f t="shared" si="20"/>
        <v>0.15525730968669649</v>
      </c>
      <c r="M103" s="115">
        <v>26909</v>
      </c>
      <c r="N103" s="116">
        <f t="shared" si="21"/>
        <v>1.4974351237175609E-2</v>
      </c>
      <c r="O103" s="116">
        <f t="shared" si="23"/>
        <v>-0.50861911544501659</v>
      </c>
    </row>
    <row r="104" spans="2:15" x14ac:dyDescent="0.25">
      <c r="B104" s="114" t="s">
        <v>85</v>
      </c>
      <c r="C104" s="115">
        <v>47149</v>
      </c>
      <c r="D104" s="116">
        <v>-0.4483948710749216</v>
      </c>
      <c r="E104" s="115">
        <v>8447</v>
      </c>
      <c r="F104" s="116">
        <f t="shared" si="19"/>
        <v>-0.82084455661837996</v>
      </c>
      <c r="G104" s="115">
        <v>15135</v>
      </c>
      <c r="H104" s="116">
        <f t="shared" si="19"/>
        <v>0.79176038830353979</v>
      </c>
      <c r="I104" s="115">
        <v>27464</v>
      </c>
      <c r="J104" s="116">
        <f t="shared" si="19"/>
        <v>0.81460191608853649</v>
      </c>
      <c r="K104" s="115">
        <v>31400</v>
      </c>
      <c r="L104" s="116">
        <f t="shared" si="20"/>
        <v>0.14331488494028544</v>
      </c>
      <c r="M104" s="115">
        <v>31177</v>
      </c>
      <c r="N104" s="116">
        <f t="shared" si="21"/>
        <v>-7.1019108280254706E-3</v>
      </c>
      <c r="O104" s="116">
        <f t="shared" si="23"/>
        <v>-0.33875585908502837</v>
      </c>
    </row>
    <row r="105" spans="2:15" x14ac:dyDescent="0.25">
      <c r="B105" s="114" t="s">
        <v>87</v>
      </c>
      <c r="C105" s="115">
        <v>37741</v>
      </c>
      <c r="D105" s="116">
        <v>-0.14591866754169591</v>
      </c>
      <c r="E105" s="115">
        <v>4719</v>
      </c>
      <c r="F105" s="116">
        <f t="shared" si="19"/>
        <v>-0.87496356747303994</v>
      </c>
      <c r="G105" s="115">
        <v>11918</v>
      </c>
      <c r="H105" s="116">
        <f t="shared" si="19"/>
        <v>1.5255350709896165</v>
      </c>
      <c r="I105" s="115">
        <v>19192</v>
      </c>
      <c r="J105" s="116">
        <f t="shared" si="19"/>
        <v>0.61033730491693228</v>
      </c>
      <c r="K105" s="115">
        <v>23909</v>
      </c>
      <c r="L105" s="116">
        <f t="shared" si="20"/>
        <v>0.24577949145477285</v>
      </c>
      <c r="M105" s="115">
        <v>23395</v>
      </c>
      <c r="N105" s="116">
        <f t="shared" si="21"/>
        <v>-2.1498180601447148E-2</v>
      </c>
      <c r="O105" s="116">
        <f t="shared" si="23"/>
        <v>-0.38011711401393711</v>
      </c>
    </row>
    <row r="106" spans="2:15" x14ac:dyDescent="0.25">
      <c r="B106" s="114" t="s">
        <v>89</v>
      </c>
      <c r="C106" s="115">
        <v>36272</v>
      </c>
      <c r="D106" s="116">
        <v>-0.23647539258198969</v>
      </c>
      <c r="E106" s="115">
        <v>3478</v>
      </c>
      <c r="F106" s="116">
        <f t="shared" si="19"/>
        <v>-0.90411336568151746</v>
      </c>
      <c r="G106" s="115">
        <v>20231</v>
      </c>
      <c r="H106" s="116">
        <f t="shared" si="19"/>
        <v>4.8168487636572745</v>
      </c>
      <c r="I106" s="115">
        <v>23206</v>
      </c>
      <c r="J106" s="116">
        <f t="shared" si="19"/>
        <v>0.14705155454500529</v>
      </c>
      <c r="K106" s="115">
        <v>27467</v>
      </c>
      <c r="L106" s="116">
        <f t="shared" si="20"/>
        <v>0.18361630612772561</v>
      </c>
      <c r="M106" s="115">
        <v>28050</v>
      </c>
      <c r="N106" s="116">
        <f>IFERROR(M106/K106-1,"-")</f>
        <v>2.1225470564677718E-2</v>
      </c>
      <c r="O106" s="116">
        <f t="shared" si="23"/>
        <v>-0.22667622408469346</v>
      </c>
    </row>
    <row r="107" spans="2:15" x14ac:dyDescent="0.25">
      <c r="B107" s="114" t="s">
        <v>91</v>
      </c>
      <c r="C107" s="115">
        <v>40623</v>
      </c>
      <c r="D107" s="116">
        <v>2.7883909820095587E-2</v>
      </c>
      <c r="E107" s="115">
        <v>3773</v>
      </c>
      <c r="F107" s="116">
        <f t="shared" si="19"/>
        <v>-0.90712158137015975</v>
      </c>
      <c r="G107" s="115">
        <v>23258</v>
      </c>
      <c r="H107" s="116">
        <f t="shared" si="19"/>
        <v>5.1643254704479196</v>
      </c>
      <c r="I107" s="115">
        <v>28403</v>
      </c>
      <c r="J107" s="116">
        <f t="shared" si="19"/>
        <v>0.22121420586464868</v>
      </c>
      <c r="K107" s="115">
        <v>28858</v>
      </c>
      <c r="L107" s="116">
        <f t="shared" si="20"/>
        <v>1.6019434566771018E-2</v>
      </c>
      <c r="M107" s="115">
        <v>30877</v>
      </c>
      <c r="N107" s="116">
        <f>IFERROR(M107/K107-1,"-")</f>
        <v>6.9963268417769786E-2</v>
      </c>
      <c r="O107" s="116">
        <f t="shared" si="23"/>
        <v>-0.23991334958028698</v>
      </c>
    </row>
    <row r="108" spans="2:15" x14ac:dyDescent="0.25">
      <c r="B108" s="114" t="s">
        <v>93</v>
      </c>
      <c r="C108" s="115">
        <v>40078</v>
      </c>
      <c r="D108" s="116">
        <v>2.4357827476038318E-2</v>
      </c>
      <c r="E108" s="115">
        <v>4711</v>
      </c>
      <c r="F108" s="116">
        <f t="shared" si="19"/>
        <v>-0.88245421428214976</v>
      </c>
      <c r="G108" s="115">
        <v>25094</v>
      </c>
      <c r="H108" s="116">
        <f t="shared" si="19"/>
        <v>4.3266822330715344</v>
      </c>
      <c r="I108" s="115">
        <v>28386</v>
      </c>
      <c r="J108" s="116">
        <f t="shared" si="19"/>
        <v>0.13118673786562529</v>
      </c>
      <c r="K108" s="115">
        <v>30289</v>
      </c>
      <c r="L108" s="116">
        <f t="shared" si="20"/>
        <v>6.7040090185302548E-2</v>
      </c>
      <c r="M108" s="115">
        <v>30458</v>
      </c>
      <c r="N108" s="116">
        <f>IFERROR(M108/K108-1,"-")</f>
        <v>5.5795833470897449E-3</v>
      </c>
      <c r="O108" s="116">
        <f t="shared" si="23"/>
        <v>-0.24003193772144316</v>
      </c>
    </row>
    <row r="109" spans="2:15" ht="15.75" x14ac:dyDescent="0.25">
      <c r="B109" s="117" t="s">
        <v>30</v>
      </c>
      <c r="C109" s="118">
        <v>478568</v>
      </c>
      <c r="D109" s="119">
        <v>-0.33055521750017136</v>
      </c>
      <c r="E109" s="118">
        <v>137122</v>
      </c>
      <c r="F109" s="119">
        <f t="shared" si="19"/>
        <v>-0.71347436518948193</v>
      </c>
      <c r="G109" s="118">
        <v>136573</v>
      </c>
      <c r="H109" s="119">
        <f t="shared" si="19"/>
        <v>-4.0037339011974593E-3</v>
      </c>
      <c r="I109" s="118">
        <v>280521</v>
      </c>
      <c r="J109" s="119">
        <f t="shared" si="19"/>
        <v>1.0540004246813059</v>
      </c>
      <c r="K109" s="118">
        <v>316875</v>
      </c>
      <c r="L109" s="119">
        <f t="shared" si="20"/>
        <v>0.12959457580715883</v>
      </c>
      <c r="M109" s="118">
        <v>322400</v>
      </c>
      <c r="N109" s="119">
        <v>1.7435897435897463E-2</v>
      </c>
      <c r="O109" s="119">
        <v>-0.32632353187007912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06FB-CF21-47E4-9B2D-B66D9AB0EDC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26787-2375-48E8-86BD-B534E25E661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88CAB-E27F-439D-8084-80910516AD5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69CBE-4D43-4157-9C71-ED5DADE3C39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5CED1-00EC-4BC0-AA93-44CDDCF0C249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3" t="s">
        <v>40</v>
      </c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" spans="2:18" x14ac:dyDescent="0.25"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69"/>
      <c r="C9" s="272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69"/>
      <c r="C10" s="272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69"/>
      <c r="C11" s="272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69"/>
      <c r="C12" s="272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69"/>
      <c r="C13" s="272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69"/>
      <c r="C14" s="272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69"/>
      <c r="C15" s="272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69"/>
      <c r="C16" s="272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69"/>
      <c r="C17" s="273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69"/>
      <c r="C20" s="275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69"/>
      <c r="C21" s="275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69"/>
      <c r="C22" s="275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69"/>
      <c r="C23" s="275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69"/>
      <c r="C24" s="275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69"/>
      <c r="C25" s="275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69"/>
      <c r="C26" s="275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69"/>
      <c r="C27" s="275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69"/>
      <c r="C28" s="276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69"/>
      <c r="C29" s="271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69"/>
      <c r="C31" s="272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69"/>
      <c r="C32" s="272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69"/>
      <c r="C33" s="272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69"/>
      <c r="C34" s="272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69"/>
      <c r="C35" s="272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69"/>
      <c r="C36" s="272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69"/>
      <c r="C37" s="272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69"/>
      <c r="C38" s="272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69"/>
      <c r="C39" s="273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69"/>
      <c r="C40" s="284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69"/>
      <c r="C41" s="285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69"/>
      <c r="C42" s="285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69"/>
      <c r="C43" s="285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69"/>
      <c r="C44" s="285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69"/>
      <c r="C45" s="285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69"/>
      <c r="C46" s="285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69"/>
      <c r="C47" s="285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69"/>
      <c r="C48" s="285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69"/>
      <c r="C49" s="285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69"/>
      <c r="C50" s="286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69"/>
      <c r="C52" s="278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69"/>
      <c r="C53" s="278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69"/>
      <c r="C54" s="278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69"/>
      <c r="C55" s="278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69"/>
      <c r="C56" s="278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69"/>
      <c r="C57" s="278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69"/>
      <c r="C58" s="278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69"/>
      <c r="C59" s="278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69"/>
      <c r="C60" s="278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69"/>
      <c r="C61" s="279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69"/>
      <c r="C64" s="281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69"/>
      <c r="C67" s="281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47"/>
    </row>
    <row r="74" spans="2:14" x14ac:dyDescent="0.25">
      <c r="B74" s="266" t="s">
        <v>55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69"/>
      <c r="C82" s="272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69"/>
      <c r="C83" s="272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69"/>
      <c r="C84" s="272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69"/>
      <c r="C85" s="272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69"/>
      <c r="C86" s="272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69"/>
      <c r="C87" s="272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69"/>
      <c r="C88" s="272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69"/>
      <c r="C90" s="273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69"/>
      <c r="C93" s="275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69"/>
      <c r="C94" s="275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69"/>
      <c r="C95" s="275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69"/>
      <c r="C96" s="275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69"/>
      <c r="C97" s="275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69"/>
      <c r="C98" s="275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69"/>
      <c r="C99" s="275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69"/>
      <c r="C100" s="275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69"/>
      <c r="C101" s="276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69"/>
      <c r="C102" s="271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69"/>
      <c r="C104" s="272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69"/>
      <c r="C105" s="272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69"/>
      <c r="C106" s="272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69"/>
      <c r="C107" s="272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69"/>
      <c r="C108" s="272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69"/>
      <c r="C109" s="272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69"/>
      <c r="C110" s="272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69"/>
      <c r="C111" s="272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69"/>
      <c r="C112" s="273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69"/>
      <c r="C125" s="278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69"/>
      <c r="C126" s="278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69"/>
      <c r="C127" s="278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69"/>
      <c r="C128" s="278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69"/>
      <c r="C129" s="278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69"/>
      <c r="C130" s="278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69"/>
      <c r="C131" s="278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69"/>
      <c r="C132" s="278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69"/>
      <c r="C133" s="278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69"/>
      <c r="C134" s="279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69"/>
      <c r="C137" s="275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69"/>
      <c r="C140" s="275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69"/>
      <c r="C141" s="275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69"/>
      <c r="C142" s="275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69"/>
      <c r="C143" s="275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47"/>
    </row>
    <row r="147" spans="2:14" x14ac:dyDescent="0.25">
      <c r="B147" s="266" t="s">
        <v>55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69"/>
      <c r="C155" s="272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69"/>
      <c r="C156" s="272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69"/>
      <c r="C157" s="272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69"/>
      <c r="C158" s="272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69"/>
      <c r="C159" s="272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69"/>
      <c r="C160" s="272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69"/>
      <c r="C161" s="272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69"/>
      <c r="C162" s="272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69"/>
      <c r="C163" s="273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69"/>
      <c r="C164" s="274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69"/>
      <c r="C166" s="275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69"/>
      <c r="C167" s="275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69"/>
      <c r="C168" s="275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69"/>
      <c r="C169" s="275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69"/>
      <c r="C170" s="275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69"/>
      <c r="C171" s="275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69"/>
      <c r="C172" s="275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69"/>
      <c r="C173" s="275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69"/>
      <c r="C174" s="276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69"/>
      <c r="C175" s="271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69"/>
      <c r="C177" s="272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69"/>
      <c r="C178" s="272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69"/>
      <c r="C179" s="272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69"/>
      <c r="C180" s="272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69"/>
      <c r="C181" s="272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69"/>
      <c r="C182" s="272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69"/>
      <c r="C183" s="272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69"/>
      <c r="C184" s="272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69"/>
      <c r="C185" s="273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69"/>
      <c r="C198" s="278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69"/>
      <c r="C199" s="278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69"/>
      <c r="C200" s="278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69"/>
      <c r="C201" s="278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69"/>
      <c r="C202" s="278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69"/>
      <c r="C203" s="278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69"/>
      <c r="C204" s="278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69"/>
      <c r="C205" s="278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69"/>
      <c r="C206" s="278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69"/>
      <c r="C207" s="279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69"/>
      <c r="C210" s="275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69"/>
      <c r="C211" s="275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69"/>
      <c r="C212" s="275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69"/>
      <c r="C213" s="275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69"/>
      <c r="C214" s="275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69"/>
      <c r="C215" s="275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69"/>
      <c r="C216" s="275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69"/>
      <c r="C217" s="275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0"/>
      <c r="C218" s="276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4"/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47"/>
    </row>
    <row r="220" spans="2:14" x14ac:dyDescent="0.25">
      <c r="B220" s="266" t="s">
        <v>55</v>
      </c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8EFA-A76F-4256-A830-040AD66B1313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249</v>
      </c>
      <c r="E1" t="s">
        <v>249</v>
      </c>
      <c r="G1" t="s">
        <v>249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 t="shared" ref="O9:O14" si="3"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si="3"/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249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 t="shared" si="3"/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249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 t="shared" si="3"/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249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249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20" si="4">IFERROR(M17-K17,"-")</f>
        <v>6.4517329798760237E-2</v>
      </c>
      <c r="O17" s="185">
        <f t="shared" ref="O17:O20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>
        <v>6.9614775499721784</v>
      </c>
      <c r="N19" s="185">
        <f t="shared" si="4"/>
        <v>0.17050799571101383</v>
      </c>
      <c r="O19" s="185">
        <f t="shared" si="5"/>
        <v>-0.46723263866848441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>
        <v>6.8930442249892661</v>
      </c>
      <c r="N20" s="185">
        <f t="shared" si="4"/>
        <v>0.32672826110889197</v>
      </c>
      <c r="O20" s="185">
        <f t="shared" si="5"/>
        <v>-0.23301661223777703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6.910044821236232</v>
      </c>
      <c r="N21" s="187">
        <v>0.13768791477019171</v>
      </c>
      <c r="O21" s="187">
        <v>-0.51033052245581967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4.7893120393120396</v>
      </c>
      <c r="D31" s="185">
        <v>0.10879547558379699</v>
      </c>
      <c r="E31" s="184">
        <v>3.3978234582829505</v>
      </c>
      <c r="F31" s="185">
        <f t="shared" ref="F31:J43" si="6">IFERROR(E31-C31,"-")</f>
        <v>-1.3914885810290891</v>
      </c>
      <c r="G31" s="184">
        <v>2.3659409484044138</v>
      </c>
      <c r="H31" s="185">
        <f t="shared" si="6"/>
        <v>-1.0318825098785367</v>
      </c>
      <c r="I31" s="184">
        <v>5.724462365591398</v>
      </c>
      <c r="J31" s="185">
        <f t="shared" si="6"/>
        <v>3.3585214171869842</v>
      </c>
      <c r="K31" s="184">
        <v>4.65979381443299</v>
      </c>
      <c r="L31" s="185">
        <f t="shared" ref="L31:N43" si="7">IFERROR(K31-I31,"-")</f>
        <v>-1.064668551158408</v>
      </c>
      <c r="M31" s="184">
        <v>4.4990310077519382</v>
      </c>
      <c r="N31" s="185">
        <f t="shared" si="7"/>
        <v>-0.16076280668105181</v>
      </c>
      <c r="O31" s="185">
        <f t="shared" ref="O31:O36" si="8">IFERROR(M31-C31,"-")</f>
        <v>-0.29028103156010143</v>
      </c>
    </row>
    <row r="32" spans="1:16" x14ac:dyDescent="0.25">
      <c r="B32" s="114" t="s">
        <v>73</v>
      </c>
      <c r="C32" s="184">
        <v>3.8033419023136248</v>
      </c>
      <c r="D32" s="185">
        <v>-0.92645482549996006</v>
      </c>
      <c r="E32" s="184">
        <v>3.4050151975683889</v>
      </c>
      <c r="F32" s="185">
        <f t="shared" si="6"/>
        <v>-0.3983267047452359</v>
      </c>
      <c r="G32" s="184">
        <v>2.1904255319148938</v>
      </c>
      <c r="H32" s="185">
        <f t="shared" si="6"/>
        <v>-1.2145896656534951</v>
      </c>
      <c r="I32" s="184">
        <v>2.9379509379509381</v>
      </c>
      <c r="J32" s="185">
        <f t="shared" si="6"/>
        <v>0.74752540603604434</v>
      </c>
      <c r="K32" s="184">
        <v>4.0410122164048863</v>
      </c>
      <c r="L32" s="185">
        <f t="shared" si="7"/>
        <v>1.1030612784539482</v>
      </c>
      <c r="M32" s="184">
        <v>2.5011169024571855</v>
      </c>
      <c r="N32" s="185">
        <f t="shared" si="7"/>
        <v>-1.5398953139477007</v>
      </c>
      <c r="O32" s="185">
        <f>IFERROR(M32-C32,"-")</f>
        <v>-1.3022249998564392</v>
      </c>
    </row>
    <row r="33" spans="2:16" x14ac:dyDescent="0.25">
      <c r="B33" s="114" t="s">
        <v>75</v>
      </c>
      <c r="C33" s="184">
        <v>3.8112359550561798</v>
      </c>
      <c r="D33" s="185">
        <v>0.10622044316372881</v>
      </c>
      <c r="E33" s="184">
        <v>3.8292181069958846</v>
      </c>
      <c r="F33" s="185">
        <f t="shared" si="6"/>
        <v>1.798215193970476E-2</v>
      </c>
      <c r="G33" s="184">
        <v>2.2533892834086506</v>
      </c>
      <c r="H33" s="185">
        <f t="shared" si="6"/>
        <v>-1.575828823587234</v>
      </c>
      <c r="I33" s="184">
        <v>3.2213947190250507</v>
      </c>
      <c r="J33" s="185">
        <f t="shared" si="6"/>
        <v>0.96800543561640007</v>
      </c>
      <c r="K33" s="184">
        <v>3.6146943353897925</v>
      </c>
      <c r="L33" s="185">
        <f t="shared" si="7"/>
        <v>0.39329961636474176</v>
      </c>
      <c r="M33" s="184">
        <v>3.1333333333333333</v>
      </c>
      <c r="N33" s="185">
        <f t="shared" si="7"/>
        <v>-0.48136100205645915</v>
      </c>
      <c r="O33" s="185">
        <f t="shared" si="8"/>
        <v>-0.67790262172284654</v>
      </c>
    </row>
    <row r="34" spans="2:16" x14ac:dyDescent="0.25">
      <c r="B34" s="114" t="s">
        <v>77</v>
      </c>
      <c r="C34" s="184">
        <v>4.5026146419951729</v>
      </c>
      <c r="D34" s="185">
        <v>0.2605588254712714</v>
      </c>
      <c r="E34" s="184" t="s">
        <v>249</v>
      </c>
      <c r="F34" s="185" t="str">
        <f>IFERROR(E34-C34,"-")</f>
        <v>-</v>
      </c>
      <c r="G34" s="184">
        <v>2.3930635838150289</v>
      </c>
      <c r="H34" s="185" t="str">
        <f>IFERROR(G34-E34,"-")</f>
        <v>-</v>
      </c>
      <c r="I34" s="184">
        <v>2.8110674525212835</v>
      </c>
      <c r="J34" s="185">
        <f>IFERROR(I34-G34,"-")</f>
        <v>0.41800386870625461</v>
      </c>
      <c r="K34" s="184">
        <v>2.8504016064257027</v>
      </c>
      <c r="L34" s="185">
        <f>IFERROR(K34-I34,"-")</f>
        <v>3.9334153904419189E-2</v>
      </c>
      <c r="M34" s="184">
        <v>3.7895878524945772</v>
      </c>
      <c r="N34" s="185">
        <f>IFERROR(M34-K34,"-")</f>
        <v>0.93918624606887446</v>
      </c>
      <c r="O34" s="185">
        <f t="shared" si="8"/>
        <v>-0.71302678950059573</v>
      </c>
    </row>
    <row r="35" spans="2:16" x14ac:dyDescent="0.25">
      <c r="B35" s="114" t="s">
        <v>79</v>
      </c>
      <c r="C35" s="184">
        <v>5.79195436805764</v>
      </c>
      <c r="D35" s="185">
        <v>1.8399306760536911</v>
      </c>
      <c r="E35" s="184" t="s">
        <v>249</v>
      </c>
      <c r="F35" s="185" t="str">
        <f t="shared" si="6"/>
        <v>-</v>
      </c>
      <c r="G35" s="184">
        <v>2.5417176413016884</v>
      </c>
      <c r="H35" s="185" t="str">
        <f t="shared" si="6"/>
        <v>-</v>
      </c>
      <c r="I35" s="184">
        <v>2.6286314315715784</v>
      </c>
      <c r="J35" s="185">
        <f t="shared" si="6"/>
        <v>8.691379026988999E-2</v>
      </c>
      <c r="K35" s="184">
        <v>3.2831715210355985</v>
      </c>
      <c r="L35" s="185">
        <f t="shared" si="7"/>
        <v>0.65454008946402009</v>
      </c>
      <c r="M35" s="184">
        <v>3.0149592021758838</v>
      </c>
      <c r="N35" s="185">
        <f t="shared" si="7"/>
        <v>-0.26821231885971475</v>
      </c>
      <c r="O35" s="185">
        <f>IFERROR(M35-C35,"-")</f>
        <v>-2.7769951658817562</v>
      </c>
    </row>
    <row r="36" spans="2:16" x14ac:dyDescent="0.25">
      <c r="B36" s="114" t="s">
        <v>81</v>
      </c>
      <c r="C36" s="184">
        <v>6.8252631578947369</v>
      </c>
      <c r="D36" s="185">
        <v>2.8515584946823016</v>
      </c>
      <c r="E36" s="184" t="s">
        <v>249</v>
      </c>
      <c r="F36" s="185" t="str">
        <f t="shared" si="6"/>
        <v>-</v>
      </c>
      <c r="G36" s="184">
        <v>3.5864474339810664</v>
      </c>
      <c r="H36" s="185" t="str">
        <f t="shared" si="6"/>
        <v>-</v>
      </c>
      <c r="I36" s="184">
        <v>3.6400807672892479</v>
      </c>
      <c r="J36" s="185">
        <f t="shared" si="6"/>
        <v>5.3633333308181541E-2</v>
      </c>
      <c r="K36" s="184">
        <v>3.3483852529294085</v>
      </c>
      <c r="L36" s="185">
        <f t="shared" si="7"/>
        <v>-0.29169551435983943</v>
      </c>
      <c r="M36" s="184">
        <v>3.406364301389905</v>
      </c>
      <c r="N36" s="185">
        <f t="shared" si="7"/>
        <v>5.7979048460496507E-2</v>
      </c>
      <c r="O36" s="185">
        <f t="shared" si="8"/>
        <v>-3.4188988565048319</v>
      </c>
    </row>
    <row r="37" spans="2:16" x14ac:dyDescent="0.25">
      <c r="B37" s="114" t="s">
        <v>83</v>
      </c>
      <c r="C37" s="184">
        <v>3.4445435622955696</v>
      </c>
      <c r="D37" s="185">
        <v>-0.63818736139920951</v>
      </c>
      <c r="E37" s="184" t="s">
        <v>249</v>
      </c>
      <c r="F37" s="185" t="str">
        <f t="shared" si="6"/>
        <v>-</v>
      </c>
      <c r="G37" s="184">
        <v>4.4459262851600387</v>
      </c>
      <c r="H37" s="185" t="str">
        <f t="shared" si="6"/>
        <v>-</v>
      </c>
      <c r="I37" s="184">
        <v>4.1811648079306076</v>
      </c>
      <c r="J37" s="185">
        <f t="shared" si="6"/>
        <v>-0.26476147722943111</v>
      </c>
      <c r="K37" s="184">
        <v>3.8014415252266915</v>
      </c>
      <c r="L37" s="185">
        <f t="shared" si="7"/>
        <v>-0.37972328270391609</v>
      </c>
      <c r="M37" s="184">
        <v>3.6836089494163424</v>
      </c>
      <c r="N37" s="185">
        <f t="shared" si="7"/>
        <v>-0.11783257581034912</v>
      </c>
      <c r="O37" s="185">
        <f>IFERROR(M37-C37,"-")</f>
        <v>0.23906538712077285</v>
      </c>
    </row>
    <row r="38" spans="2:16" x14ac:dyDescent="0.25">
      <c r="B38" s="114" t="s">
        <v>85</v>
      </c>
      <c r="C38" s="184">
        <v>3.7913226032190344</v>
      </c>
      <c r="D38" s="185">
        <v>-0.22163560364531287</v>
      </c>
      <c r="E38" s="184">
        <v>3.0742075823492852</v>
      </c>
      <c r="F38" s="185">
        <f t="shared" si="6"/>
        <v>-0.71711502086974921</v>
      </c>
      <c r="G38" s="184">
        <v>3.7990708478513358</v>
      </c>
      <c r="H38" s="185">
        <f t="shared" si="6"/>
        <v>0.7248632655020506</v>
      </c>
      <c r="I38" s="184">
        <v>4.0331521739130434</v>
      </c>
      <c r="J38" s="185">
        <f t="shared" si="6"/>
        <v>0.23408132606170762</v>
      </c>
      <c r="K38" s="184">
        <v>4.0018788163457026</v>
      </c>
      <c r="L38" s="185">
        <f t="shared" si="7"/>
        <v>-3.1273357567340732E-2</v>
      </c>
      <c r="M38" s="184">
        <v>3.593650159744409</v>
      </c>
      <c r="N38" s="185">
        <f t="shared" si="7"/>
        <v>-0.40822865660129359</v>
      </c>
      <c r="O38" s="185">
        <f>IFERROR(M38-C38,"-")</f>
        <v>-0.19767244347462531</v>
      </c>
    </row>
    <row r="39" spans="2:16" x14ac:dyDescent="0.25">
      <c r="B39" s="114" t="s">
        <v>87</v>
      </c>
      <c r="C39" s="184">
        <v>4.485606579849212</v>
      </c>
      <c r="D39" s="185">
        <v>0.51784445152370351</v>
      </c>
      <c r="E39" s="184">
        <v>2.647812971342383</v>
      </c>
      <c r="F39" s="185">
        <f t="shared" si="6"/>
        <v>-1.8377936085068289</v>
      </c>
      <c r="G39" s="184">
        <v>3.4035053929121726</v>
      </c>
      <c r="H39" s="185">
        <f t="shared" si="6"/>
        <v>0.75569242156978955</v>
      </c>
      <c r="I39" s="184">
        <v>3.5713871154962273</v>
      </c>
      <c r="J39" s="185">
        <f t="shared" si="6"/>
        <v>0.16788172258405476</v>
      </c>
      <c r="K39" s="184">
        <v>3.6274393849793021</v>
      </c>
      <c r="L39" s="185">
        <f t="shared" si="7"/>
        <v>5.6052269483074735E-2</v>
      </c>
      <c r="M39" s="184">
        <v>3.963002114164905</v>
      </c>
      <c r="N39" s="185">
        <f t="shared" si="7"/>
        <v>0.33556272918560293</v>
      </c>
      <c r="O39" s="185">
        <f t="shared" ref="O39:O42" si="9">IFERROR(M39-C39,"-")</f>
        <v>-0.52260446568430696</v>
      </c>
    </row>
    <row r="40" spans="2:16" x14ac:dyDescent="0.25">
      <c r="B40" s="114" t="s">
        <v>89</v>
      </c>
      <c r="C40" s="184">
        <v>3.807153965785381</v>
      </c>
      <c r="D40" s="185">
        <v>-0.2177681525946813</v>
      </c>
      <c r="E40" s="184">
        <v>2.4842917997870075</v>
      </c>
      <c r="F40" s="185">
        <f t="shared" si="6"/>
        <v>-1.3228621659983735</v>
      </c>
      <c r="G40" s="184">
        <v>3.132591562355123</v>
      </c>
      <c r="H40" s="185">
        <f t="shared" si="6"/>
        <v>0.6482997625681155</v>
      </c>
      <c r="I40" s="184">
        <v>3.554815263476681</v>
      </c>
      <c r="J40" s="185">
        <f t="shared" si="6"/>
        <v>0.42222370112155794</v>
      </c>
      <c r="K40" s="184">
        <v>3.2132940681531341</v>
      </c>
      <c r="L40" s="185">
        <f t="shared" si="7"/>
        <v>-0.34152119532354686</v>
      </c>
      <c r="M40" s="184">
        <v>3.3147033533963888</v>
      </c>
      <c r="N40" s="185">
        <f t="shared" si="7"/>
        <v>0.10140928524325465</v>
      </c>
      <c r="O40" s="185">
        <f t="shared" si="9"/>
        <v>-0.49245061238899224</v>
      </c>
    </row>
    <row r="41" spans="2:16" x14ac:dyDescent="0.25">
      <c r="B41" s="114" t="s">
        <v>91</v>
      </c>
      <c r="C41" s="184">
        <v>3.5686884396060137</v>
      </c>
      <c r="D41" s="185">
        <v>-1.4959183019670199</v>
      </c>
      <c r="E41" s="184">
        <v>3.945582586427657</v>
      </c>
      <c r="F41" s="185">
        <f t="shared" si="6"/>
        <v>0.37689414682164335</v>
      </c>
      <c r="G41" s="184">
        <v>3.4310897435897436</v>
      </c>
      <c r="H41" s="185">
        <f t="shared" si="6"/>
        <v>-0.51449284283791341</v>
      </c>
      <c r="I41" s="184">
        <v>3.6112132352941178</v>
      </c>
      <c r="J41" s="185">
        <f t="shared" si="6"/>
        <v>0.18012349170437414</v>
      </c>
      <c r="K41" s="184">
        <v>3.4485981308411215</v>
      </c>
      <c r="L41" s="185">
        <f t="shared" si="7"/>
        <v>-0.16261510445299621</v>
      </c>
      <c r="M41" s="184">
        <v>4.3719325153374236</v>
      </c>
      <c r="N41" s="185">
        <f t="shared" si="7"/>
        <v>0.92333438449630201</v>
      </c>
      <c r="O41" s="185">
        <f t="shared" si="9"/>
        <v>0.80324407573140988</v>
      </c>
    </row>
    <row r="42" spans="2:16" x14ac:dyDescent="0.25">
      <c r="B42" s="114" t="s">
        <v>93</v>
      </c>
      <c r="C42" s="184">
        <v>3.6236462093862816</v>
      </c>
      <c r="D42" s="185">
        <v>-0.78589507501738787</v>
      </c>
      <c r="E42" s="184">
        <v>2.4285714285714284</v>
      </c>
      <c r="F42" s="185">
        <f t="shared" si="6"/>
        <v>-1.1950747808148532</v>
      </c>
      <c r="G42" s="184">
        <v>3.166830225711482</v>
      </c>
      <c r="H42" s="185">
        <f t="shared" si="6"/>
        <v>0.7382587971400536</v>
      </c>
      <c r="I42" s="184">
        <v>4.1630076838638859</v>
      </c>
      <c r="J42" s="185">
        <f t="shared" si="6"/>
        <v>0.99617745815240388</v>
      </c>
      <c r="K42" s="184">
        <v>3.404673393520977</v>
      </c>
      <c r="L42" s="185">
        <f t="shared" si="7"/>
        <v>-0.75833429034290889</v>
      </c>
      <c r="M42" s="184">
        <v>3.9628305932809149</v>
      </c>
      <c r="N42" s="185">
        <f t="shared" si="7"/>
        <v>0.55815719975993794</v>
      </c>
      <c r="O42" s="185">
        <f t="shared" si="9"/>
        <v>0.33918438389463335</v>
      </c>
    </row>
    <row r="43" spans="2:16" ht="15.75" x14ac:dyDescent="0.25">
      <c r="B43" s="117" t="s">
        <v>30</v>
      </c>
      <c r="C43" s="186">
        <v>4.2325295653509443</v>
      </c>
      <c r="D43" s="187">
        <v>0.13460391879922007</v>
      </c>
      <c r="E43" s="186">
        <v>2.875516971571221</v>
      </c>
      <c r="F43" s="187">
        <f t="shared" si="6"/>
        <v>-1.3570125937797233</v>
      </c>
      <c r="G43" s="186">
        <v>3.140326433121019</v>
      </c>
      <c r="H43" s="187">
        <f t="shared" si="6"/>
        <v>0.26480946154979801</v>
      </c>
      <c r="I43" s="186">
        <v>3.6206255806751315</v>
      </c>
      <c r="J43" s="187">
        <f t="shared" si="6"/>
        <v>0.48029914755411252</v>
      </c>
      <c r="K43" s="186">
        <v>3.5630895121494159</v>
      </c>
      <c r="L43" s="187">
        <f t="shared" si="7"/>
        <v>-5.7536068525715578E-2</v>
      </c>
      <c r="M43" s="186">
        <v>3.5542003563108127</v>
      </c>
      <c r="N43" s="187">
        <v>-8.8891558386032798E-3</v>
      </c>
      <c r="O43" s="187">
        <v>-0.67832920904013161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3.5772179627601313</v>
      </c>
      <c r="D53" s="185">
        <v>-1.622343440748641</v>
      </c>
      <c r="E53" s="184">
        <v>4.8253012048192767</v>
      </c>
      <c r="F53" s="185">
        <f t="shared" ref="F53:J65" si="10">IFERROR(E53-C53,"-")</f>
        <v>1.2480832420591454</v>
      </c>
      <c r="G53" s="184">
        <v>5.3652173913043475</v>
      </c>
      <c r="H53" s="185">
        <f t="shared" si="10"/>
        <v>0.53991618648507078</v>
      </c>
      <c r="I53" s="184">
        <v>5.7339805825242722</v>
      </c>
      <c r="J53" s="185">
        <f t="shared" si="10"/>
        <v>0.36876319121992474</v>
      </c>
      <c r="K53" s="184">
        <v>5.0429362880886428</v>
      </c>
      <c r="L53" s="185">
        <f t="shared" ref="L53:N65" si="11">IFERROR(K53-I53,"-")</f>
        <v>-0.69104429443562942</v>
      </c>
      <c r="M53" s="184">
        <v>5.8047722342733188</v>
      </c>
      <c r="N53" s="185">
        <f t="shared" si="11"/>
        <v>0.76183594618467598</v>
      </c>
      <c r="O53" s="185">
        <f t="shared" ref="O53:O58" si="12">IFERROR(M53-C53,"-")</f>
        <v>2.2275542715131875</v>
      </c>
    </row>
    <row r="54" spans="1:16" x14ac:dyDescent="0.25">
      <c r="A54" s="1">
        <v>2</v>
      </c>
      <c r="B54" s="114" t="s">
        <v>73</v>
      </c>
      <c r="C54" s="184">
        <v>3.0201765447667088</v>
      </c>
      <c r="D54" s="185">
        <v>-1.552900378310214</v>
      </c>
      <c r="E54" s="184">
        <v>4.333333333333333</v>
      </c>
      <c r="F54" s="185">
        <f t="shared" si="10"/>
        <v>1.3131567885666242</v>
      </c>
      <c r="G54" s="184">
        <v>4.1810699588477362</v>
      </c>
      <c r="H54" s="185">
        <f t="shared" si="10"/>
        <v>-0.15226337448559679</v>
      </c>
      <c r="I54" s="184">
        <v>4.2582524271844662</v>
      </c>
      <c r="J54" s="185">
        <f t="shared" si="10"/>
        <v>7.7182468336729926E-2</v>
      </c>
      <c r="K54" s="184">
        <v>4.5245579567779961</v>
      </c>
      <c r="L54" s="185">
        <f t="shared" si="11"/>
        <v>0.26630552959352993</v>
      </c>
      <c r="M54" s="184">
        <v>3.5454545454545454</v>
      </c>
      <c r="N54" s="185">
        <f t="shared" si="11"/>
        <v>-0.97910341132345069</v>
      </c>
      <c r="O54" s="185">
        <f>IFERROR(M54-C54,"-")</f>
        <v>0.52527800068783659</v>
      </c>
    </row>
    <row r="55" spans="1:16" x14ac:dyDescent="0.25">
      <c r="A55" s="1">
        <v>3</v>
      </c>
      <c r="B55" s="114" t="s">
        <v>75</v>
      </c>
      <c r="C55" s="184">
        <v>2.6838193253287592</v>
      </c>
      <c r="D55" s="185">
        <v>-0.87518688585136495</v>
      </c>
      <c r="E55" s="184">
        <v>5.8444444444444441</v>
      </c>
      <c r="F55" s="185">
        <f t="shared" si="10"/>
        <v>3.1606251191156849</v>
      </c>
      <c r="G55" s="184">
        <v>3.6339522546419096</v>
      </c>
      <c r="H55" s="185">
        <f t="shared" si="10"/>
        <v>-2.2104921898025345</v>
      </c>
      <c r="I55" s="184">
        <v>4.8299445471349349</v>
      </c>
      <c r="J55" s="185">
        <f t="shared" si="10"/>
        <v>1.1959922924930253</v>
      </c>
      <c r="K55" s="184">
        <v>4.1807228915662646</v>
      </c>
      <c r="L55" s="185">
        <f t="shared" si="11"/>
        <v>-0.64922165556867029</v>
      </c>
      <c r="M55" s="184">
        <v>4.1143911439114387</v>
      </c>
      <c r="N55" s="185">
        <f t="shared" si="11"/>
        <v>-6.6331747654825968E-2</v>
      </c>
      <c r="O55" s="185">
        <f t="shared" si="12"/>
        <v>1.4305718185826795</v>
      </c>
    </row>
    <row r="56" spans="1:16" x14ac:dyDescent="0.25">
      <c r="A56" s="1">
        <v>4</v>
      </c>
      <c r="B56" s="114" t="s">
        <v>77</v>
      </c>
      <c r="C56" s="184">
        <v>4.5868725868725866</v>
      </c>
      <c r="D56" s="185">
        <v>1.3614721292066827</v>
      </c>
      <c r="E56" s="184" t="s">
        <v>249</v>
      </c>
      <c r="F56" s="185" t="str">
        <f>IFERROR(E56-C56,"-")</f>
        <v>-</v>
      </c>
      <c r="G56" s="184">
        <v>3.7015945330296129</v>
      </c>
      <c r="H56" s="185" t="str">
        <f>IFERROR(G56-E56,"-")</f>
        <v>-</v>
      </c>
      <c r="I56" s="184">
        <v>3.7936046511627906</v>
      </c>
      <c r="J56" s="185">
        <f>IFERROR(I56-G56,"-")</f>
        <v>9.201011813317761E-2</v>
      </c>
      <c r="K56" s="184">
        <v>4.0883054892601436</v>
      </c>
      <c r="L56" s="185">
        <f>IFERROR(K56-I56,"-")</f>
        <v>0.29470083809735304</v>
      </c>
      <c r="M56" s="184">
        <v>4.7992895204262878</v>
      </c>
      <c r="N56" s="185">
        <f>IFERROR(M56-K56,"-")</f>
        <v>0.71098403116614417</v>
      </c>
      <c r="O56" s="185">
        <f t="shared" si="12"/>
        <v>0.21241693355370117</v>
      </c>
    </row>
    <row r="57" spans="1:16" x14ac:dyDescent="0.25">
      <c r="A57" s="1">
        <v>5</v>
      </c>
      <c r="B57" s="114" t="s">
        <v>79</v>
      </c>
      <c r="C57" s="184">
        <v>11.237410071942445</v>
      </c>
      <c r="D57" s="185">
        <v>6.9810993923307949</v>
      </c>
      <c r="E57" s="184" t="s">
        <v>249</v>
      </c>
      <c r="F57" s="185" t="str">
        <f t="shared" si="10"/>
        <v>-</v>
      </c>
      <c r="G57" s="184">
        <v>3.6545718432510887</v>
      </c>
      <c r="H57" s="185" t="str">
        <f t="shared" si="10"/>
        <v>-</v>
      </c>
      <c r="I57" s="184">
        <v>3.9125596184419713</v>
      </c>
      <c r="J57" s="185">
        <f t="shared" si="10"/>
        <v>0.25798777519088256</v>
      </c>
      <c r="K57" s="184">
        <v>3.9587750294464077</v>
      </c>
      <c r="L57" s="185">
        <f t="shared" si="11"/>
        <v>4.621541100443638E-2</v>
      </c>
      <c r="M57" s="184">
        <v>4.9326145552560643</v>
      </c>
      <c r="N57" s="185">
        <f t="shared" si="11"/>
        <v>0.9738395258096566</v>
      </c>
      <c r="O57" s="185">
        <f t="shared" si="12"/>
        <v>-6.3047955166863812</v>
      </c>
    </row>
    <row r="58" spans="1:16" x14ac:dyDescent="0.25">
      <c r="A58" s="1">
        <v>6</v>
      </c>
      <c r="B58" s="114" t="s">
        <v>81</v>
      </c>
      <c r="C58" s="184">
        <v>6.9779411764705879</v>
      </c>
      <c r="D58" s="185">
        <v>3.0422231878754609</v>
      </c>
      <c r="E58" s="184" t="s">
        <v>249</v>
      </c>
      <c r="F58" s="185" t="str">
        <f t="shared" si="10"/>
        <v>-</v>
      </c>
      <c r="G58" s="184">
        <v>4.3600000000000003</v>
      </c>
      <c r="H58" s="185" t="str">
        <f t="shared" si="10"/>
        <v>-</v>
      </c>
      <c r="I58" s="184">
        <v>5.4429347826086953</v>
      </c>
      <c r="J58" s="185">
        <f t="shared" si="10"/>
        <v>1.082934782608695</v>
      </c>
      <c r="K58" s="184">
        <v>4.3403590944574555</v>
      </c>
      <c r="L58" s="185">
        <f t="shared" si="11"/>
        <v>-1.1025756881512399</v>
      </c>
      <c r="M58" s="184">
        <v>4.7995337995337994</v>
      </c>
      <c r="N58" s="185">
        <f t="shared" si="11"/>
        <v>0.45917470507634395</v>
      </c>
      <c r="O58" s="185">
        <f t="shared" si="12"/>
        <v>-2.1784073769367884</v>
      </c>
    </row>
    <row r="59" spans="1:16" x14ac:dyDescent="0.25">
      <c r="A59" s="1">
        <v>7</v>
      </c>
      <c r="B59" s="114" t="s">
        <v>83</v>
      </c>
      <c r="C59" s="184">
        <v>4.9152876280535853</v>
      </c>
      <c r="D59" s="185">
        <v>0.71575601212852646</v>
      </c>
      <c r="E59" s="184" t="s">
        <v>249</v>
      </c>
      <c r="F59" s="185" t="str">
        <f t="shared" si="10"/>
        <v>-</v>
      </c>
      <c r="G59" s="184">
        <v>5.7505060728744937</v>
      </c>
      <c r="H59" s="185" t="str">
        <f t="shared" si="10"/>
        <v>-</v>
      </c>
      <c r="I59" s="184">
        <v>6.2126563649742454</v>
      </c>
      <c r="J59" s="185">
        <f t="shared" si="10"/>
        <v>0.46215029209975178</v>
      </c>
      <c r="K59" s="184">
        <v>5.4324683965402532</v>
      </c>
      <c r="L59" s="185">
        <f t="shared" si="11"/>
        <v>-0.7801879684339923</v>
      </c>
      <c r="M59" s="184">
        <v>6.0435855263157894</v>
      </c>
      <c r="N59" s="185">
        <f t="shared" si="11"/>
        <v>0.61111712977553623</v>
      </c>
      <c r="O59" s="185">
        <f>IFERROR(M59-C59,"-")</f>
        <v>1.1282978982622041</v>
      </c>
    </row>
    <row r="60" spans="1:16" x14ac:dyDescent="0.25">
      <c r="A60" s="1">
        <v>8</v>
      </c>
      <c r="B60" s="114" t="s">
        <v>85</v>
      </c>
      <c r="C60" s="184">
        <v>5.3558235959291371</v>
      </c>
      <c r="D60" s="185">
        <v>0.52959541890924289</v>
      </c>
      <c r="E60" s="184">
        <v>3.7919020715630887</v>
      </c>
      <c r="F60" s="185">
        <f t="shared" si="10"/>
        <v>-1.5639215243660485</v>
      </c>
      <c r="G60" s="184">
        <v>5.5321725965177899</v>
      </c>
      <c r="H60" s="185">
        <f t="shared" si="10"/>
        <v>1.7402705249547012</v>
      </c>
      <c r="I60" s="184">
        <v>6.4098601913171454</v>
      </c>
      <c r="J60" s="185">
        <f t="shared" si="10"/>
        <v>0.87768759479935543</v>
      </c>
      <c r="K60" s="184">
        <v>5.612125162972621</v>
      </c>
      <c r="L60" s="185">
        <f t="shared" si="11"/>
        <v>-0.79773502834452437</v>
      </c>
      <c r="M60" s="184">
        <v>5.8556461001164148</v>
      </c>
      <c r="N60" s="185">
        <f t="shared" si="11"/>
        <v>0.24352093714379386</v>
      </c>
      <c r="O60" s="185">
        <f>IFERROR(M60-C60,"-")</f>
        <v>0.49982250418727769</v>
      </c>
    </row>
    <row r="61" spans="1:16" x14ac:dyDescent="0.25">
      <c r="A61" s="1">
        <v>9</v>
      </c>
      <c r="B61" s="114" t="s">
        <v>87</v>
      </c>
      <c r="C61" s="184">
        <v>4.2733615748816343</v>
      </c>
      <c r="D61" s="185">
        <v>-0.19386886909299594</v>
      </c>
      <c r="E61" s="184">
        <v>2.9774577332498433</v>
      </c>
      <c r="F61" s="185">
        <f t="shared" si="10"/>
        <v>-1.295903841631791</v>
      </c>
      <c r="G61" s="184">
        <v>5.5271779597915112</v>
      </c>
      <c r="H61" s="185">
        <f t="shared" si="10"/>
        <v>2.5497202265416679</v>
      </c>
      <c r="I61" s="184">
        <v>5.5612691466083151</v>
      </c>
      <c r="J61" s="185">
        <f t="shared" si="10"/>
        <v>3.4091186816803898E-2</v>
      </c>
      <c r="K61" s="184">
        <v>5.5102239532619279</v>
      </c>
      <c r="L61" s="185">
        <f t="shared" si="11"/>
        <v>-5.104519334638713E-2</v>
      </c>
      <c r="M61" s="184">
        <v>5.8552746294681777</v>
      </c>
      <c r="N61" s="185">
        <f t="shared" si="11"/>
        <v>0.34505067620624974</v>
      </c>
      <c r="O61" s="185">
        <f t="shared" ref="O61:O64" si="13">IFERROR(M61-C61,"-")</f>
        <v>1.5819130545865434</v>
      </c>
    </row>
    <row r="62" spans="1:16" x14ac:dyDescent="0.25">
      <c r="A62" s="1">
        <v>10</v>
      </c>
      <c r="B62" s="114" t="s">
        <v>89</v>
      </c>
      <c r="C62" s="184">
        <v>3.8845196615231457</v>
      </c>
      <c r="D62" s="185">
        <v>0.29418685645183018</v>
      </c>
      <c r="E62" s="184">
        <v>4.8207171314741037</v>
      </c>
      <c r="F62" s="185">
        <f t="shared" si="10"/>
        <v>0.93619746995095809</v>
      </c>
      <c r="G62" s="184">
        <v>4.9938775510204083</v>
      </c>
      <c r="H62" s="185">
        <f t="shared" si="10"/>
        <v>0.17316041954630457</v>
      </c>
      <c r="I62" s="184">
        <v>4.6286201022146507</v>
      </c>
      <c r="J62" s="185">
        <f t="shared" si="10"/>
        <v>-0.36525744880575761</v>
      </c>
      <c r="K62" s="184">
        <v>4.8662790697674421</v>
      </c>
      <c r="L62" s="185">
        <f t="shared" si="11"/>
        <v>0.23765896755279137</v>
      </c>
      <c r="M62" s="184">
        <v>5.0836909871244638</v>
      </c>
      <c r="N62" s="185">
        <f t="shared" si="11"/>
        <v>0.2174119173570217</v>
      </c>
      <c r="O62" s="185">
        <f t="shared" si="13"/>
        <v>1.1991713256013181</v>
      </c>
    </row>
    <row r="63" spans="1:16" x14ac:dyDescent="0.25">
      <c r="A63" s="1">
        <v>11</v>
      </c>
      <c r="B63" s="114" t="s">
        <v>91</v>
      </c>
      <c r="C63" s="184">
        <v>4.3718592964824117</v>
      </c>
      <c r="D63" s="185">
        <v>-0.36979272460721901</v>
      </c>
      <c r="E63" s="184">
        <v>4.9330543933054392</v>
      </c>
      <c r="F63" s="185">
        <f t="shared" si="10"/>
        <v>0.56119509682302748</v>
      </c>
      <c r="G63" s="184">
        <v>5.2996845425867507</v>
      </c>
      <c r="H63" s="185">
        <f t="shared" si="10"/>
        <v>0.36663014928131155</v>
      </c>
      <c r="I63" s="184">
        <v>4.5814977973568283</v>
      </c>
      <c r="J63" s="185">
        <f t="shared" si="10"/>
        <v>-0.71818674522992243</v>
      </c>
      <c r="K63" s="184">
        <v>4.4314049586776862</v>
      </c>
      <c r="L63" s="185">
        <f t="shared" si="11"/>
        <v>-0.15009283867914203</v>
      </c>
      <c r="M63" s="184">
        <v>4.5080042689434361</v>
      </c>
      <c r="N63" s="185">
        <f t="shared" si="11"/>
        <v>7.6599310265749843E-2</v>
      </c>
      <c r="O63" s="185">
        <f t="shared" si="13"/>
        <v>0.13614497246102442</v>
      </c>
    </row>
    <row r="64" spans="1:16" x14ac:dyDescent="0.25">
      <c r="A64" s="1">
        <v>12</v>
      </c>
      <c r="B64" s="114" t="s">
        <v>93</v>
      </c>
      <c r="C64" s="184">
        <v>4.5031347962382444</v>
      </c>
      <c r="D64" s="185">
        <v>0.10478928783936947</v>
      </c>
      <c r="E64" s="184">
        <v>4.270833333333333</v>
      </c>
      <c r="F64" s="185">
        <f t="shared" si="10"/>
        <v>-0.23230146290491138</v>
      </c>
      <c r="G64" s="184">
        <v>4.0808510638297868</v>
      </c>
      <c r="H64" s="185">
        <f t="shared" si="10"/>
        <v>-0.18998226950354624</v>
      </c>
      <c r="I64" s="184">
        <v>4.6321559074299632</v>
      </c>
      <c r="J64" s="185">
        <f t="shared" si="10"/>
        <v>0.5513048436001764</v>
      </c>
      <c r="K64" s="184">
        <v>4.2139201637666321</v>
      </c>
      <c r="L64" s="185">
        <f t="shared" si="11"/>
        <v>-0.41823574366333105</v>
      </c>
      <c r="M64" s="184">
        <v>4.8214285714285712</v>
      </c>
      <c r="N64" s="185">
        <f t="shared" si="11"/>
        <v>0.60750840766193903</v>
      </c>
      <c r="O64" s="185">
        <f t="shared" si="13"/>
        <v>0.31829377519032676</v>
      </c>
    </row>
    <row r="65" spans="1:16" ht="15.75" x14ac:dyDescent="0.25">
      <c r="B65" s="117" t="s">
        <v>30</v>
      </c>
      <c r="C65" s="186">
        <v>4.7410451007879342</v>
      </c>
      <c r="D65" s="187">
        <v>0.51545013586300126</v>
      </c>
      <c r="E65" s="186">
        <v>3.8516443002507006</v>
      </c>
      <c r="F65" s="187">
        <f t="shared" si="10"/>
        <v>-0.88940080053723358</v>
      </c>
      <c r="G65" s="186">
        <v>5.0409218764177481</v>
      </c>
      <c r="H65" s="187">
        <f t="shared" si="10"/>
        <v>1.1892775761670475</v>
      </c>
      <c r="I65" s="186">
        <v>5.2284492213204654</v>
      </c>
      <c r="J65" s="187">
        <f t="shared" si="10"/>
        <v>0.18752734490271727</v>
      </c>
      <c r="K65" s="186">
        <v>4.7866134751773046</v>
      </c>
      <c r="L65" s="187">
        <f t="shared" si="11"/>
        <v>-0.44183574614316079</v>
      </c>
      <c r="M65" s="186">
        <v>5.166019237883833</v>
      </c>
      <c r="N65" s="187">
        <v>0.37940576270652837</v>
      </c>
      <c r="O65" s="187">
        <v>0.42497413709589882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6.337062937062937</v>
      </c>
      <c r="D75" s="185">
        <v>1.8351761446101067</v>
      </c>
      <c r="E75" s="184">
        <v>2.4404040404040406</v>
      </c>
      <c r="F75" s="185">
        <f t="shared" ref="F75:J77" si="14">IFERROR(E75-C75,"-")</f>
        <v>-3.8966588966588964</v>
      </c>
      <c r="G75" s="184">
        <v>1.8890425164189422</v>
      </c>
      <c r="H75" s="185">
        <f t="shared" si="14"/>
        <v>-0.55136152398509841</v>
      </c>
      <c r="I75" s="184">
        <v>5.7030567685589517</v>
      </c>
      <c r="J75" s="185">
        <f t="shared" si="14"/>
        <v>3.8140142521400096</v>
      </c>
      <c r="K75" s="184">
        <v>4.361380798274002</v>
      </c>
      <c r="L75" s="185">
        <f t="shared" ref="L75:L77" si="15">IFERROR(K75-I75,"-")</f>
        <v>-1.3416759702849497</v>
      </c>
      <c r="M75" s="184">
        <v>3.444833625218914</v>
      </c>
      <c r="N75" s="185">
        <f t="shared" ref="N75:N77" si="16">IFERROR(M75-K75,"-")</f>
        <v>-0.91654717305508804</v>
      </c>
      <c r="O75" s="185">
        <f t="shared" ref="O75" si="17">IFERROR(M75-C75,"-")</f>
        <v>-2.892229311844023</v>
      </c>
    </row>
    <row r="76" spans="1:16" x14ac:dyDescent="0.25">
      <c r="A76" s="1">
        <v>2</v>
      </c>
      <c r="B76" s="114" t="s">
        <v>73</v>
      </c>
      <c r="C76" s="184">
        <v>4.6173001310615991</v>
      </c>
      <c r="D76" s="185">
        <v>-0.16693500587894849</v>
      </c>
      <c r="E76" s="184">
        <v>3.0010905125408942</v>
      </c>
      <c r="F76" s="185">
        <f t="shared" si="14"/>
        <v>-1.6162096185207049</v>
      </c>
      <c r="G76" s="184">
        <v>2.0027163368257663</v>
      </c>
      <c r="H76" s="185">
        <f t="shared" si="14"/>
        <v>-0.99837417571512788</v>
      </c>
      <c r="I76" s="184">
        <v>2.1572904707233067</v>
      </c>
      <c r="J76" s="185">
        <f t="shared" si="14"/>
        <v>0.15457413389754038</v>
      </c>
      <c r="K76" s="184">
        <v>3.6546310832025117</v>
      </c>
      <c r="L76" s="185">
        <f t="shared" si="15"/>
        <v>1.497340612479205</v>
      </c>
      <c r="M76" s="184">
        <v>1.9333333333333333</v>
      </c>
      <c r="N76" s="185">
        <f t="shared" si="16"/>
        <v>-1.7212977498691784</v>
      </c>
      <c r="O76" s="185">
        <f>IFERROR(M76-C76,"-")</f>
        <v>-2.6839667977282655</v>
      </c>
    </row>
    <row r="77" spans="1:16" x14ac:dyDescent="0.25">
      <c r="A77" s="1">
        <v>3</v>
      </c>
      <c r="B77" s="114" t="s">
        <v>75</v>
      </c>
      <c r="C77" s="184">
        <v>4.6852836879432624</v>
      </c>
      <c r="D77" s="185">
        <v>0.93166549359453743</v>
      </c>
      <c r="E77" s="184">
        <v>3.0541310541310542</v>
      </c>
      <c r="F77" s="185">
        <f t="shared" si="14"/>
        <v>-1.6311526338122082</v>
      </c>
      <c r="G77" s="184">
        <v>2.0621095185593532</v>
      </c>
      <c r="H77" s="185">
        <f t="shared" si="14"/>
        <v>-0.99202153557170103</v>
      </c>
      <c r="I77" s="184">
        <v>2.2916666666666665</v>
      </c>
      <c r="J77" s="185">
        <f t="shared" si="14"/>
        <v>0.22955714810731331</v>
      </c>
      <c r="K77" s="184">
        <v>3.2065637065637067</v>
      </c>
      <c r="L77" s="185">
        <f t="shared" si="15"/>
        <v>0.91489703989704019</v>
      </c>
      <c r="M77" s="184">
        <v>2.6110019646365421</v>
      </c>
      <c r="N77" s="185">
        <f t="shared" si="16"/>
        <v>-0.5955617419271646</v>
      </c>
      <c r="O77" s="185">
        <f t="shared" ref="O77:O80" si="18">IFERROR(M77-C77,"-")</f>
        <v>-2.0742817233067203</v>
      </c>
    </row>
    <row r="78" spans="1:16" x14ac:dyDescent="0.25">
      <c r="A78" s="1">
        <v>4</v>
      </c>
      <c r="B78" s="114" t="s">
        <v>77</v>
      </c>
      <c r="C78" s="184">
        <v>4.4643066120538331</v>
      </c>
      <c r="D78" s="185">
        <v>-0.10144930780044703</v>
      </c>
      <c r="E78" s="184" t="s">
        <v>249</v>
      </c>
      <c r="F78" s="185" t="str">
        <f>IFERROR(E78-C78,"-")</f>
        <v>-</v>
      </c>
      <c r="G78" s="184">
        <v>2.2452393206381882</v>
      </c>
      <c r="H78" s="185" t="str">
        <f>IFERROR(G78-E78,"-")</f>
        <v>-</v>
      </c>
      <c r="I78" s="184">
        <v>2.5253592561284868</v>
      </c>
      <c r="J78" s="185">
        <f>IFERROR(I78-G78,"-")</f>
        <v>0.28011993549029857</v>
      </c>
      <c r="K78" s="184">
        <v>2.5206611570247932</v>
      </c>
      <c r="L78" s="185">
        <f>IFERROR(K78-I78,"-")</f>
        <v>-4.6980991036935649E-3</v>
      </c>
      <c r="M78" s="184">
        <v>3.096341463414634</v>
      </c>
      <c r="N78" s="185">
        <f>IFERROR(M78-K78,"-")</f>
        <v>0.5756803063898408</v>
      </c>
      <c r="O78" s="185">
        <f t="shared" si="18"/>
        <v>-1.367965148639199</v>
      </c>
    </row>
    <row r="79" spans="1:16" x14ac:dyDescent="0.25">
      <c r="A79" s="1">
        <v>5</v>
      </c>
      <c r="B79" s="114" t="s">
        <v>79</v>
      </c>
      <c r="C79" s="184">
        <v>3.9731678013616341</v>
      </c>
      <c r="D79" s="185">
        <v>9.8818358982451837E-2</v>
      </c>
      <c r="E79" s="184" t="s">
        <v>249</v>
      </c>
      <c r="F79" s="185" t="str">
        <f t="shared" ref="F79:J87" si="19">IFERROR(E79-C79,"-")</f>
        <v>-</v>
      </c>
      <c r="G79" s="184">
        <v>2.3160682754561508</v>
      </c>
      <c r="H79" s="185" t="str">
        <f t="shared" si="19"/>
        <v>-</v>
      </c>
      <c r="I79" s="184">
        <v>2.2661579892280073</v>
      </c>
      <c r="J79" s="185">
        <f t="shared" si="19"/>
        <v>-4.991028622814353E-2</v>
      </c>
      <c r="K79" s="184">
        <v>2.9297597042513863</v>
      </c>
      <c r="L79" s="185">
        <f t="shared" ref="L79:L87" si="20">IFERROR(K79-I79,"-")</f>
        <v>0.66360171502337906</v>
      </c>
      <c r="M79" s="184">
        <v>2.043032786885246</v>
      </c>
      <c r="N79" s="185">
        <f t="shared" ref="N79:N86" si="21">IFERROR(M79-K79,"-")</f>
        <v>-0.88672691736614029</v>
      </c>
      <c r="O79" s="185">
        <f t="shared" si="18"/>
        <v>-1.930135014476388</v>
      </c>
    </row>
    <row r="80" spans="1:16" x14ac:dyDescent="0.25">
      <c r="A80" s="1">
        <v>6</v>
      </c>
      <c r="B80" s="114" t="s">
        <v>81</v>
      </c>
      <c r="C80" s="184">
        <v>6.6206896551724137</v>
      </c>
      <c r="D80" s="185">
        <v>2.6343315132280174</v>
      </c>
      <c r="E80" s="184" t="s">
        <v>249</v>
      </c>
      <c r="F80" s="185" t="str">
        <f t="shared" si="19"/>
        <v>-</v>
      </c>
      <c r="G80" s="184">
        <v>3.0181503889369057</v>
      </c>
      <c r="H80" s="185" t="str">
        <f t="shared" si="19"/>
        <v>-</v>
      </c>
      <c r="I80" s="184">
        <v>2.5742971887550201</v>
      </c>
      <c r="J80" s="185">
        <f t="shared" si="19"/>
        <v>-0.44385320018188557</v>
      </c>
      <c r="K80" s="184">
        <v>2.775473399458972</v>
      </c>
      <c r="L80" s="185">
        <f t="shared" si="20"/>
        <v>0.20117621070395186</v>
      </c>
      <c r="M80" s="184">
        <v>2.7691897654584223</v>
      </c>
      <c r="N80" s="185">
        <f t="shared" si="21"/>
        <v>-6.2836340005496538E-3</v>
      </c>
      <c r="O80" s="185">
        <f t="shared" si="18"/>
        <v>-3.8514998897139914</v>
      </c>
    </row>
    <row r="81" spans="1:16" x14ac:dyDescent="0.25">
      <c r="A81" s="1">
        <v>7</v>
      </c>
      <c r="B81" s="114" t="s">
        <v>83</v>
      </c>
      <c r="C81" s="184">
        <v>2.5532473734479466</v>
      </c>
      <c r="D81" s="185">
        <v>-1.4685130177500976</v>
      </c>
      <c r="E81" s="184" t="s">
        <v>249</v>
      </c>
      <c r="F81" s="185" t="str">
        <f t="shared" si="19"/>
        <v>-</v>
      </c>
      <c r="G81" s="184">
        <v>3.2458100558659218</v>
      </c>
      <c r="H81" s="185" t="str">
        <f t="shared" si="19"/>
        <v>-</v>
      </c>
      <c r="I81" s="184">
        <v>3.1494768310911807</v>
      </c>
      <c r="J81" s="185">
        <f t="shared" si="19"/>
        <v>-9.6333224774741044E-2</v>
      </c>
      <c r="K81" s="184">
        <v>2.9253037884203001</v>
      </c>
      <c r="L81" s="185">
        <f t="shared" si="20"/>
        <v>-0.22417304267088056</v>
      </c>
      <c r="M81" s="184">
        <v>2.6926795580110499</v>
      </c>
      <c r="N81" s="185">
        <f t="shared" si="21"/>
        <v>-0.23262423040925029</v>
      </c>
      <c r="O81" s="185">
        <f>IFERROR(M81-C81,"-")</f>
        <v>0.13943218456310325</v>
      </c>
    </row>
    <row r="82" spans="1:16" x14ac:dyDescent="0.25">
      <c r="A82" s="1">
        <v>8</v>
      </c>
      <c r="B82" s="114" t="s">
        <v>85</v>
      </c>
      <c r="C82" s="184">
        <v>2.8673196794300981</v>
      </c>
      <c r="D82" s="185">
        <v>-0.81742552784501266</v>
      </c>
      <c r="E82" s="184">
        <v>2.8167539267015709</v>
      </c>
      <c r="F82" s="185">
        <f t="shared" si="19"/>
        <v>-5.0565752728527258E-2</v>
      </c>
      <c r="G82" s="184">
        <v>3.0318364611260056</v>
      </c>
      <c r="H82" s="185">
        <f t="shared" si="19"/>
        <v>0.2150825344244347</v>
      </c>
      <c r="I82" s="184">
        <v>3.2569093967796201</v>
      </c>
      <c r="J82" s="185">
        <f t="shared" si="19"/>
        <v>0.22507293565361453</v>
      </c>
      <c r="K82" s="184">
        <v>3.095080763582966</v>
      </c>
      <c r="L82" s="185">
        <f t="shared" si="20"/>
        <v>-0.16182863319665408</v>
      </c>
      <c r="M82" s="184">
        <v>2.4124620060790272</v>
      </c>
      <c r="N82" s="185">
        <f t="shared" si="21"/>
        <v>-0.68261875750393886</v>
      </c>
      <c r="O82" s="185">
        <f>IFERROR(M82-C82,"-")</f>
        <v>-0.45485767335107097</v>
      </c>
    </row>
    <row r="83" spans="1:16" x14ac:dyDescent="0.25">
      <c r="A83" s="1">
        <v>9</v>
      </c>
      <c r="B83" s="114" t="s">
        <v>87</v>
      </c>
      <c r="C83" s="184">
        <v>4.9528250137136585</v>
      </c>
      <c r="D83" s="185">
        <v>1.1951549381245079</v>
      </c>
      <c r="E83" s="184">
        <v>2.4267114657706848</v>
      </c>
      <c r="F83" s="185">
        <f t="shared" si="19"/>
        <v>-2.5261135479429737</v>
      </c>
      <c r="G83" s="184">
        <v>2.662509742790335</v>
      </c>
      <c r="H83" s="185">
        <f t="shared" si="19"/>
        <v>0.23579827701965028</v>
      </c>
      <c r="I83" s="184">
        <v>2.8530805687203791</v>
      </c>
      <c r="J83" s="185">
        <f t="shared" si="19"/>
        <v>0.19057082593004404</v>
      </c>
      <c r="K83" s="184">
        <v>2.8063694267515924</v>
      </c>
      <c r="L83" s="185">
        <f t="shared" si="20"/>
        <v>-4.6711141968786674E-2</v>
      </c>
      <c r="M83" s="184">
        <v>2.6794795978710821</v>
      </c>
      <c r="N83" s="185">
        <f t="shared" si="21"/>
        <v>-0.12688982888051026</v>
      </c>
      <c r="O83" s="185">
        <f t="shared" ref="O83:O86" si="22">IFERROR(M83-C83,"-")</f>
        <v>-2.2733454158425763</v>
      </c>
    </row>
    <row r="84" spans="1:16" x14ac:dyDescent="0.25">
      <c r="A84" s="1">
        <v>10</v>
      </c>
      <c r="B84" s="114" t="s">
        <v>89</v>
      </c>
      <c r="C84" s="184">
        <v>3.7230935640886966</v>
      </c>
      <c r="D84" s="185">
        <v>-0.72177626745801104</v>
      </c>
      <c r="E84" s="184">
        <v>2.1238475722188075</v>
      </c>
      <c r="F84" s="185">
        <f t="shared" si="19"/>
        <v>-1.5992459918698891</v>
      </c>
      <c r="G84" s="184">
        <v>2.5854829034193161</v>
      </c>
      <c r="H84" s="185">
        <f t="shared" si="19"/>
        <v>0.46163533120050859</v>
      </c>
      <c r="I84" s="184">
        <v>2.9624060150375939</v>
      </c>
      <c r="J84" s="185">
        <f t="shared" si="19"/>
        <v>0.37692311161827785</v>
      </c>
      <c r="K84" s="184">
        <v>2.5399644760213143</v>
      </c>
      <c r="L84" s="185">
        <f t="shared" si="20"/>
        <v>-0.42244153901627968</v>
      </c>
      <c r="M84" s="184">
        <v>2.6699256941728589</v>
      </c>
      <c r="N84" s="185">
        <f t="shared" si="21"/>
        <v>0.1299612181515446</v>
      </c>
      <c r="O84" s="185">
        <f t="shared" si="22"/>
        <v>-1.0531678699158378</v>
      </c>
    </row>
    <row r="85" spans="1:16" x14ac:dyDescent="0.25">
      <c r="A85" s="1">
        <v>11</v>
      </c>
      <c r="B85" s="114" t="s">
        <v>91</v>
      </c>
      <c r="C85" s="184">
        <v>2.7130620985010707</v>
      </c>
      <c r="D85" s="185">
        <v>-2.5664700652416195</v>
      </c>
      <c r="E85" s="184">
        <v>3.767195767195767</v>
      </c>
      <c r="F85" s="185">
        <f t="shared" si="19"/>
        <v>1.0541336686946963</v>
      </c>
      <c r="G85" s="184">
        <v>2.79484425349087</v>
      </c>
      <c r="H85" s="185">
        <f t="shared" si="19"/>
        <v>-0.97235151370489703</v>
      </c>
      <c r="I85" s="184">
        <v>2.9164037854889591</v>
      </c>
      <c r="J85" s="185">
        <f t="shared" si="19"/>
        <v>0.12155953199808911</v>
      </c>
      <c r="K85" s="184">
        <v>2.5729013254786453</v>
      </c>
      <c r="L85" s="185">
        <f t="shared" si="20"/>
        <v>-0.34350246001031381</v>
      </c>
      <c r="M85" s="184">
        <v>4.0245231607629428</v>
      </c>
      <c r="N85" s="185">
        <f t="shared" si="21"/>
        <v>1.4516218352842976</v>
      </c>
      <c r="O85" s="185">
        <f t="shared" si="22"/>
        <v>1.3114610622618721</v>
      </c>
    </row>
    <row r="86" spans="1:16" x14ac:dyDescent="0.25">
      <c r="A86" s="1">
        <v>12</v>
      </c>
      <c r="B86" s="114" t="s">
        <v>93</v>
      </c>
      <c r="C86" s="184">
        <v>2.429787234042553</v>
      </c>
      <c r="D86" s="185">
        <v>-1.8016062688458683</v>
      </c>
      <c r="E86" s="184">
        <v>2.0899808551372048</v>
      </c>
      <c r="F86" s="185">
        <f t="shared" si="19"/>
        <v>-0.33980637890534826</v>
      </c>
      <c r="G86" s="184">
        <v>2.6834208552138032</v>
      </c>
      <c r="H86" s="185">
        <f t="shared" si="19"/>
        <v>0.59344000007659847</v>
      </c>
      <c r="I86" s="184">
        <v>3.7782217782217784</v>
      </c>
      <c r="J86" s="185">
        <f t="shared" si="19"/>
        <v>1.0948009230079752</v>
      </c>
      <c r="K86" s="184">
        <v>2.5320088300220749</v>
      </c>
      <c r="L86" s="185">
        <f t="shared" si="20"/>
        <v>-1.2462129481997035</v>
      </c>
      <c r="M86" s="184">
        <v>2.1342281879194629</v>
      </c>
      <c r="N86" s="185">
        <f t="shared" si="21"/>
        <v>-0.39778064210261199</v>
      </c>
      <c r="O86" s="185">
        <f t="shared" si="22"/>
        <v>-0.29555904612309014</v>
      </c>
    </row>
    <row r="87" spans="1:16" ht="15.75" x14ac:dyDescent="0.25">
      <c r="B87" s="117" t="s">
        <v>30</v>
      </c>
      <c r="C87" s="186">
        <v>3.8098834873443148</v>
      </c>
      <c r="D87" s="187">
        <v>-0.23500279891470699</v>
      </c>
      <c r="E87" s="186">
        <v>2.5455179978063613</v>
      </c>
      <c r="F87" s="187">
        <f t="shared" si="19"/>
        <v>-1.2643654895379535</v>
      </c>
      <c r="G87" s="186">
        <v>2.5277672174294485</v>
      </c>
      <c r="H87" s="187">
        <f t="shared" si="19"/>
        <v>-1.77507803769128E-2</v>
      </c>
      <c r="I87" s="186">
        <v>2.8855237426665998</v>
      </c>
      <c r="J87" s="187">
        <f t="shared" si="19"/>
        <v>0.35775652523715129</v>
      </c>
      <c r="K87" s="186">
        <v>2.8975793229819655</v>
      </c>
      <c r="L87" s="187">
        <f t="shared" si="20"/>
        <v>1.2055580315365688E-2</v>
      </c>
      <c r="M87" s="186">
        <v>2.6058445798868091</v>
      </c>
      <c r="N87" s="187">
        <v>-0.29173474309515646</v>
      </c>
      <c r="O87" s="187">
        <v>-1.2040389074575057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8.2009165194346298</v>
      </c>
      <c r="D97" s="185">
        <v>-0.99546093333172614</v>
      </c>
      <c r="E97" s="184">
        <v>7.6712532171847156</v>
      </c>
      <c r="F97" s="185">
        <f t="shared" ref="F97:J99" si="23">IFERROR(E97-C97,"-")</f>
        <v>-0.5296633022499142</v>
      </c>
      <c r="G97" s="184">
        <v>6.4585365853658541</v>
      </c>
      <c r="H97" s="185">
        <f t="shared" si="23"/>
        <v>-1.2127166318188616</v>
      </c>
      <c r="I97" s="184">
        <v>7.446546384812172</v>
      </c>
      <c r="J97" s="185">
        <f t="shared" si="23"/>
        <v>0.98800979944631795</v>
      </c>
      <c r="K97" s="184">
        <v>7.4965692625113958</v>
      </c>
      <c r="L97" s="185">
        <f t="shared" ref="L97:L99" si="24">IFERROR(K97-I97,"-")</f>
        <v>5.0022877699223756E-2</v>
      </c>
      <c r="M97" s="184">
        <v>7.8066888703857895</v>
      </c>
      <c r="N97" s="185">
        <f t="shared" ref="N97:N99" si="25">IFERROR(M97-K97,"-")</f>
        <v>0.31011960787439374</v>
      </c>
      <c r="O97" s="185">
        <f t="shared" ref="O97" si="26">IFERROR(M97-C97,"-")</f>
        <v>-0.39422764904884033</v>
      </c>
    </row>
    <row r="98" spans="2:15" x14ac:dyDescent="0.25">
      <c r="B98" s="114" t="s">
        <v>73</v>
      </c>
      <c r="C98" s="184">
        <v>7.8625686307805509</v>
      </c>
      <c r="D98" s="185">
        <v>-0.4309409972167213</v>
      </c>
      <c r="E98" s="184">
        <v>7.9861051832882817</v>
      </c>
      <c r="F98" s="185">
        <f t="shared" si="23"/>
        <v>0.12353655250773077</v>
      </c>
      <c r="G98" s="184">
        <v>5.3278617710583154</v>
      </c>
      <c r="H98" s="185">
        <f t="shared" si="23"/>
        <v>-2.6582434122299663</v>
      </c>
      <c r="I98" s="184">
        <v>6.7661735700197241</v>
      </c>
      <c r="J98" s="185">
        <f t="shared" si="23"/>
        <v>1.4383117989614087</v>
      </c>
      <c r="K98" s="184">
        <v>6.916271649954421</v>
      </c>
      <c r="L98" s="185">
        <f t="shared" si="24"/>
        <v>0.15009807993469693</v>
      </c>
      <c r="M98" s="184">
        <v>7.2371334927805826</v>
      </c>
      <c r="N98" s="185">
        <f t="shared" si="25"/>
        <v>0.32086184282616159</v>
      </c>
      <c r="O98" s="185">
        <f>IFERROR(M98-C98,"-")</f>
        <v>-0.6254351379999683</v>
      </c>
    </row>
    <row r="99" spans="2:15" x14ac:dyDescent="0.25">
      <c r="B99" s="114" t="s">
        <v>75</v>
      </c>
      <c r="C99" s="184">
        <v>7.7692564559216386</v>
      </c>
      <c r="D99" s="185">
        <v>-0.33452507750751259</v>
      </c>
      <c r="E99" s="184">
        <v>9.565103234276167</v>
      </c>
      <c r="F99" s="185">
        <f t="shared" si="23"/>
        <v>1.7958467783545284</v>
      </c>
      <c r="G99" s="184">
        <v>6.549460043196544</v>
      </c>
      <c r="H99" s="185">
        <f t="shared" si="23"/>
        <v>-3.0156431910796231</v>
      </c>
      <c r="I99" s="184">
        <v>6.9455044810638915</v>
      </c>
      <c r="J99" s="185">
        <f t="shared" si="23"/>
        <v>0.39604443786734755</v>
      </c>
      <c r="K99" s="184">
        <v>7.0174319300713357</v>
      </c>
      <c r="L99" s="185">
        <f t="shared" si="24"/>
        <v>7.1927449007444189E-2</v>
      </c>
      <c r="M99" s="184">
        <v>6.7771826031339941</v>
      </c>
      <c r="N99" s="185">
        <f t="shared" si="25"/>
        <v>-0.24024932693734158</v>
      </c>
      <c r="O99" s="185">
        <f t="shared" ref="O99:O102" si="27">IFERROR(M99-C99,"-")</f>
        <v>-0.99207385278764448</v>
      </c>
    </row>
    <row r="100" spans="2:15" x14ac:dyDescent="0.25">
      <c r="B100" s="114" t="s">
        <v>77</v>
      </c>
      <c r="C100" s="184">
        <v>7.9002442727932927</v>
      </c>
      <c r="D100" s="185">
        <v>-0.80847488698546499</v>
      </c>
      <c r="E100" s="184" t="s">
        <v>249</v>
      </c>
      <c r="F100" s="185" t="str">
        <f>IFERROR(E100-C100,"-")</f>
        <v>-</v>
      </c>
      <c r="G100" s="184">
        <v>5.5182413470533209</v>
      </c>
      <c r="H100" s="185" t="str">
        <f>IFERROR(G100-E100,"-")</f>
        <v>-</v>
      </c>
      <c r="I100" s="184">
        <v>6.9061900191938577</v>
      </c>
      <c r="J100" s="185">
        <f>IFERROR(I100-G100,"-")</f>
        <v>1.3879486721405367</v>
      </c>
      <c r="K100" s="184">
        <v>6.8450769230769231</v>
      </c>
      <c r="L100" s="185">
        <f>IFERROR(K100-I100,"-")</f>
        <v>-6.1113096116934607E-2</v>
      </c>
      <c r="M100" s="184">
        <v>7.1761118048218231</v>
      </c>
      <c r="N100" s="185">
        <f>IFERROR(M100-K100,"-")</f>
        <v>0.33103488174490003</v>
      </c>
      <c r="O100" s="185">
        <f t="shared" si="27"/>
        <v>-0.72413246797146957</v>
      </c>
    </row>
    <row r="101" spans="2:15" x14ac:dyDescent="0.25">
      <c r="B101" s="114" t="s">
        <v>79</v>
      </c>
      <c r="C101" s="184">
        <v>9.5884199511684685</v>
      </c>
      <c r="D101" s="185">
        <v>1.0767146493552939</v>
      </c>
      <c r="E101" s="184" t="s">
        <v>249</v>
      </c>
      <c r="F101" s="185" t="str">
        <f t="shared" ref="F101:J109" si="28">IFERROR(E101-C101,"-")</f>
        <v>-</v>
      </c>
      <c r="G101" s="184">
        <v>5.0102339181286553</v>
      </c>
      <c r="H101" s="185" t="str">
        <f t="shared" si="28"/>
        <v>-</v>
      </c>
      <c r="I101" s="184">
        <v>6.806944923536852</v>
      </c>
      <c r="J101" s="185">
        <f t="shared" si="28"/>
        <v>1.7967110054081967</v>
      </c>
      <c r="K101" s="184">
        <v>6.9376146788990827</v>
      </c>
      <c r="L101" s="185">
        <f t="shared" ref="L101:L109" si="29">IFERROR(K101-I101,"-")</f>
        <v>0.13066975536223069</v>
      </c>
      <c r="M101" s="184">
        <v>7.215223838440898</v>
      </c>
      <c r="N101" s="185">
        <f t="shared" ref="N101:N108" si="30">IFERROR(M101-K101,"-")</f>
        <v>0.27760915954181531</v>
      </c>
      <c r="O101" s="185">
        <f t="shared" si="27"/>
        <v>-2.3731961127275705</v>
      </c>
    </row>
    <row r="102" spans="2:15" x14ac:dyDescent="0.25">
      <c r="B102" s="114" t="s">
        <v>81</v>
      </c>
      <c r="C102" s="184">
        <v>7.6471282686972435</v>
      </c>
      <c r="D102" s="185">
        <v>-0.67279233758207813</v>
      </c>
      <c r="E102" s="184" t="s">
        <v>249</v>
      </c>
      <c r="F102" s="185" t="str">
        <f t="shared" si="28"/>
        <v>-</v>
      </c>
      <c r="G102" s="184">
        <v>6.4601671309192197</v>
      </c>
      <c r="H102" s="185" t="str">
        <f t="shared" si="28"/>
        <v>-</v>
      </c>
      <c r="I102" s="184">
        <v>7.3947944395149365</v>
      </c>
      <c r="J102" s="185">
        <f t="shared" si="28"/>
        <v>0.93462730859571685</v>
      </c>
      <c r="K102" s="184">
        <v>7.4332802003871112</v>
      </c>
      <c r="L102" s="185">
        <f t="shared" si="29"/>
        <v>3.8485760872174701E-2</v>
      </c>
      <c r="M102" s="184">
        <v>7.3506738946635499</v>
      </c>
      <c r="N102" s="185">
        <f t="shared" si="30"/>
        <v>-8.2606305723561313E-2</v>
      </c>
      <c r="O102" s="185">
        <f t="shared" si="27"/>
        <v>-0.29645437403369357</v>
      </c>
    </row>
    <row r="103" spans="2:15" x14ac:dyDescent="0.25">
      <c r="B103" s="114" t="s">
        <v>83</v>
      </c>
      <c r="C103" s="184">
        <v>8.7290425766600492</v>
      </c>
      <c r="D103" s="185">
        <v>-0.23386686457309125</v>
      </c>
      <c r="E103" s="184" t="s">
        <v>249</v>
      </c>
      <c r="F103" s="185" t="str">
        <f t="shared" si="28"/>
        <v>-</v>
      </c>
      <c r="G103" s="184">
        <v>7.0141099261689908</v>
      </c>
      <c r="H103" s="185" t="str">
        <f t="shared" si="28"/>
        <v>-</v>
      </c>
      <c r="I103" s="184">
        <v>7.4779303837282445</v>
      </c>
      <c r="J103" s="185">
        <f t="shared" si="28"/>
        <v>0.46382045755925372</v>
      </c>
      <c r="K103" s="184">
        <v>7.5134418022528164</v>
      </c>
      <c r="L103" s="185">
        <f t="shared" si="29"/>
        <v>3.5511418524571958E-2</v>
      </c>
      <c r="M103" s="184">
        <v>7.632933930032241</v>
      </c>
      <c r="N103" s="185">
        <f t="shared" si="30"/>
        <v>0.11949212777942453</v>
      </c>
      <c r="O103" s="185">
        <f>IFERROR(M103-C103,"-")</f>
        <v>-1.0961086466278083</v>
      </c>
    </row>
    <row r="104" spans="2:15" x14ac:dyDescent="0.25">
      <c r="B104" s="114" t="s">
        <v>85</v>
      </c>
      <c r="C104" s="184">
        <v>8.8112616716010024</v>
      </c>
      <c r="D104" s="185">
        <v>-0.65081228696437954</v>
      </c>
      <c r="E104" s="184">
        <v>6.8154285714285718</v>
      </c>
      <c r="F104" s="185">
        <f t="shared" si="28"/>
        <v>-1.9958331001724305</v>
      </c>
      <c r="G104" s="184">
        <v>6.4512410426835602</v>
      </c>
      <c r="H104" s="185">
        <f t="shared" si="28"/>
        <v>-0.36418752874501159</v>
      </c>
      <c r="I104" s="184">
        <v>8.1645854015361312</v>
      </c>
      <c r="J104" s="185">
        <f t="shared" si="28"/>
        <v>1.713344358852571</v>
      </c>
      <c r="K104" s="184">
        <v>7.7616424165371756</v>
      </c>
      <c r="L104" s="185">
        <f t="shared" si="29"/>
        <v>-0.40294298499895564</v>
      </c>
      <c r="M104" s="184">
        <v>7.9521933927428483</v>
      </c>
      <c r="N104" s="185">
        <f t="shared" si="30"/>
        <v>0.19055097620567274</v>
      </c>
      <c r="O104" s="185">
        <f>IFERROR(M104-C104,"-")</f>
        <v>-0.85906827885815407</v>
      </c>
    </row>
    <row r="105" spans="2:15" x14ac:dyDescent="0.25">
      <c r="B105" s="114" t="s">
        <v>87</v>
      </c>
      <c r="C105" s="184">
        <v>8.4556488690001839</v>
      </c>
      <c r="D105" s="185">
        <v>-0.13842019145639561</v>
      </c>
      <c r="E105" s="184">
        <v>7.0841442472810536</v>
      </c>
      <c r="F105" s="185">
        <f t="shared" si="28"/>
        <v>-1.3715046217191302</v>
      </c>
      <c r="G105" s="184">
        <v>7.082481389578164</v>
      </c>
      <c r="H105" s="185">
        <f t="shared" si="28"/>
        <v>-1.662857702889653E-3</v>
      </c>
      <c r="I105" s="184">
        <v>7.4192040278110767</v>
      </c>
      <c r="J105" s="185">
        <f t="shared" si="28"/>
        <v>0.33672263823291271</v>
      </c>
      <c r="K105" s="184">
        <v>7.3991134372997225</v>
      </c>
      <c r="L105" s="185">
        <f t="shared" si="29"/>
        <v>-2.00905905113542E-2</v>
      </c>
      <c r="M105" s="184">
        <v>7.3389119058002619</v>
      </c>
      <c r="N105" s="185">
        <f t="shared" si="30"/>
        <v>-6.0201531499460614E-2</v>
      </c>
      <c r="O105" s="185">
        <f t="shared" ref="O105:O108" si="31">IFERROR(M105-C105,"-")</f>
        <v>-1.116736963199922</v>
      </c>
    </row>
    <row r="106" spans="2:15" x14ac:dyDescent="0.25">
      <c r="B106" s="114" t="s">
        <v>89</v>
      </c>
      <c r="C106" s="184">
        <v>7.7487463710741622</v>
      </c>
      <c r="D106" s="185">
        <v>-4.6726899899520724E-2</v>
      </c>
      <c r="E106" s="184">
        <v>5.1605362667583359</v>
      </c>
      <c r="F106" s="185">
        <f t="shared" si="28"/>
        <v>-2.5882101043158263</v>
      </c>
      <c r="G106" s="184">
        <v>6.5688409646233934</v>
      </c>
      <c r="H106" s="185">
        <f t="shared" si="28"/>
        <v>1.4083046978650575</v>
      </c>
      <c r="I106" s="184">
        <v>7.1699071387115501</v>
      </c>
      <c r="J106" s="185">
        <f t="shared" si="28"/>
        <v>0.60106617408815666</v>
      </c>
      <c r="K106" s="184">
        <v>7.2059213433495364</v>
      </c>
      <c r="L106" s="185">
        <f t="shared" si="29"/>
        <v>3.6014204637986325E-2</v>
      </c>
      <c r="M106" s="184">
        <v>6.9657051819553919</v>
      </c>
      <c r="N106" s="185">
        <f t="shared" si="30"/>
        <v>-0.24021616139414448</v>
      </c>
      <c r="O106" s="185">
        <f t="shared" si="31"/>
        <v>-0.7830411891187703</v>
      </c>
    </row>
    <row r="107" spans="2:15" x14ac:dyDescent="0.25">
      <c r="B107" s="114" t="s">
        <v>91</v>
      </c>
      <c r="C107" s="184">
        <v>7.8510095281306711</v>
      </c>
      <c r="D107" s="185">
        <v>0.16391363027682715</v>
      </c>
      <c r="E107" s="184">
        <v>7.2765894236482476</v>
      </c>
      <c r="F107" s="185">
        <f t="shared" si="28"/>
        <v>-0.57442010448242353</v>
      </c>
      <c r="G107" s="184">
        <v>7.1657880580957505</v>
      </c>
      <c r="H107" s="185">
        <f t="shared" si="28"/>
        <v>-0.11080136555249709</v>
      </c>
      <c r="I107" s="184">
        <v>7.4580561252563653</v>
      </c>
      <c r="J107" s="185">
        <f t="shared" si="28"/>
        <v>0.29226806716061482</v>
      </c>
      <c r="K107" s="184">
        <v>6.9781878462679403</v>
      </c>
      <c r="L107" s="185">
        <f t="shared" si="29"/>
        <v>-0.47986827898842499</v>
      </c>
      <c r="M107" s="184">
        <v>7.1145564168819986</v>
      </c>
      <c r="N107" s="185">
        <f t="shared" si="30"/>
        <v>0.13636857061405827</v>
      </c>
      <c r="O107" s="185">
        <f t="shared" si="31"/>
        <v>-0.73645311124867252</v>
      </c>
    </row>
    <row r="108" spans="2:15" x14ac:dyDescent="0.25">
      <c r="B108" s="114" t="s">
        <v>93</v>
      </c>
      <c r="C108" s="184">
        <v>7.5398230088495577</v>
      </c>
      <c r="D108" s="185">
        <v>-0.10169346763545928</v>
      </c>
      <c r="E108" s="184">
        <v>6.5108942351339083</v>
      </c>
      <c r="F108" s="185">
        <f t="shared" si="28"/>
        <v>-1.0289287737156494</v>
      </c>
      <c r="G108" s="184">
        <v>6.5794545249633725</v>
      </c>
      <c r="H108" s="185">
        <f t="shared" si="28"/>
        <v>6.8560289829464161E-2</v>
      </c>
      <c r="I108" s="184">
        <v>6.9214928015654849</v>
      </c>
      <c r="J108" s="185">
        <f t="shared" si="28"/>
        <v>0.34203827660211239</v>
      </c>
      <c r="K108" s="184">
        <v>6.8337751022058493</v>
      </c>
      <c r="L108" s="185">
        <f t="shared" si="29"/>
        <v>-8.7717699359635581E-2</v>
      </c>
      <c r="M108" s="184">
        <v>7.0803069754693713</v>
      </c>
      <c r="N108" s="185">
        <f t="shared" si="30"/>
        <v>0.24653187326352199</v>
      </c>
      <c r="O108" s="185">
        <f t="shared" si="31"/>
        <v>-0.45951603338018643</v>
      </c>
    </row>
    <row r="109" spans="2:15" ht="15.75" x14ac:dyDescent="0.25">
      <c r="B109" s="117" t="s">
        <v>30</v>
      </c>
      <c r="C109" s="186">
        <v>8.1303415149012697</v>
      </c>
      <c r="D109" s="187">
        <v>-0.29701038567026217</v>
      </c>
      <c r="E109" s="186">
        <v>7.6399587640674662</v>
      </c>
      <c r="F109" s="187">
        <f t="shared" si="28"/>
        <v>-0.49038275083380345</v>
      </c>
      <c r="G109" s="186">
        <v>6.6540103016924208</v>
      </c>
      <c r="H109" s="187">
        <f t="shared" si="28"/>
        <v>-0.98594846237504541</v>
      </c>
      <c r="I109" s="186">
        <v>7.225848037324166</v>
      </c>
      <c r="J109" s="187">
        <f t="shared" si="28"/>
        <v>0.57183773563174523</v>
      </c>
      <c r="K109" s="186">
        <v>7.1890816624489</v>
      </c>
      <c r="L109" s="187">
        <f t="shared" si="29"/>
        <v>-3.6766374875266017E-2</v>
      </c>
      <c r="M109" s="186">
        <v>7.2887844034923557</v>
      </c>
      <c r="N109" s="187">
        <v>9.9702741043455667E-2</v>
      </c>
      <c r="O109" s="187">
        <v>-0.84155711140891398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8.6742376709750282</v>
      </c>
      <c r="D119" s="185">
        <v>-1.8352269672783681</v>
      </c>
      <c r="E119" s="184">
        <v>8.6530306522240146</v>
      </c>
      <c r="F119" s="185">
        <f t="shared" ref="F119:J121" si="32">IFERROR(E119-C119,"-")</f>
        <v>-2.1207018751013607E-2</v>
      </c>
      <c r="G119" s="184">
        <v>6.5042016806722689</v>
      </c>
      <c r="H119" s="185">
        <f t="shared" si="32"/>
        <v>-2.1488289715517457</v>
      </c>
      <c r="I119" s="184">
        <v>7.8397561506640541</v>
      </c>
      <c r="J119" s="185">
        <f t="shared" si="32"/>
        <v>1.3355544699917852</v>
      </c>
      <c r="K119" s="184">
        <v>7.6294527620030976</v>
      </c>
      <c r="L119" s="185">
        <f t="shared" ref="L119:L121" si="33">IFERROR(K119-I119,"-")</f>
        <v>-0.21030338866095644</v>
      </c>
      <c r="M119" s="184">
        <v>7.7992768836015864</v>
      </c>
      <c r="N119" s="185">
        <f t="shared" ref="N119:N121" si="34">IFERROR(M119-K119,"-")</f>
        <v>0.16982412159848881</v>
      </c>
      <c r="O119" s="185">
        <f t="shared" ref="O119" si="35">IFERROR(M119-C119,"-")</f>
        <v>-0.87496078737344174</v>
      </c>
    </row>
    <row r="120" spans="1:16" x14ac:dyDescent="0.25">
      <c r="B120" s="114" t="s">
        <v>73</v>
      </c>
      <c r="C120" s="184">
        <v>8.0504564520108559</v>
      </c>
      <c r="D120" s="185">
        <v>-1.0159787331743289</v>
      </c>
      <c r="E120" s="184">
        <v>9.1680054304785603</v>
      </c>
      <c r="F120" s="185">
        <f t="shared" si="32"/>
        <v>1.1175489784677044</v>
      </c>
      <c r="G120" s="184">
        <v>4.0470588235294116</v>
      </c>
      <c r="H120" s="185">
        <f t="shared" si="32"/>
        <v>-5.1209466069491487</v>
      </c>
      <c r="I120" s="184">
        <v>7.1585677749360617</v>
      </c>
      <c r="J120" s="185">
        <f t="shared" si="32"/>
        <v>3.1115089514066501</v>
      </c>
      <c r="K120" s="184">
        <v>6.7291277985074629</v>
      </c>
      <c r="L120" s="185">
        <f t="shared" si="33"/>
        <v>-0.42943997642859877</v>
      </c>
      <c r="M120" s="184">
        <v>7.3254189944134076</v>
      </c>
      <c r="N120" s="185">
        <f t="shared" si="34"/>
        <v>0.5962911959059447</v>
      </c>
      <c r="O120" s="185">
        <f>IFERROR(M120-C120,"-")</f>
        <v>-0.72503745759744831</v>
      </c>
    </row>
    <row r="121" spans="1:16" x14ac:dyDescent="0.25">
      <c r="B121" s="114" t="s">
        <v>75</v>
      </c>
      <c r="C121" s="184">
        <v>7.9083730258210077</v>
      </c>
      <c r="D121" s="185">
        <v>-0.87260964581750944</v>
      </c>
      <c r="E121" s="184">
        <v>9.9803084223013041</v>
      </c>
      <c r="F121" s="185">
        <f t="shared" si="32"/>
        <v>2.0719353964802965</v>
      </c>
      <c r="G121" s="184">
        <v>3.8153846153846156</v>
      </c>
      <c r="H121" s="185">
        <f t="shared" si="32"/>
        <v>-6.1649238069166881</v>
      </c>
      <c r="I121" s="184">
        <v>7.3829883497341928</v>
      </c>
      <c r="J121" s="185">
        <f t="shared" si="32"/>
        <v>3.5676037343495772</v>
      </c>
      <c r="K121" s="184">
        <v>6.494187655687794</v>
      </c>
      <c r="L121" s="185">
        <f t="shared" si="33"/>
        <v>-0.88880069404639883</v>
      </c>
      <c r="M121" s="184">
        <v>6.58644785600847</v>
      </c>
      <c r="N121" s="185">
        <f t="shared" si="34"/>
        <v>9.2260200320676056E-2</v>
      </c>
      <c r="O121" s="185">
        <f t="shared" ref="O121:O124" si="36">IFERROR(M121-C121,"-")</f>
        <v>-1.3219251698125376</v>
      </c>
    </row>
    <row r="122" spans="1:16" x14ac:dyDescent="0.25">
      <c r="B122" s="114" t="s">
        <v>77</v>
      </c>
      <c r="C122" s="184">
        <v>8.1229310863677409</v>
      </c>
      <c r="D122" s="185">
        <v>-2.0926600044375139</v>
      </c>
      <c r="E122" s="184" t="s">
        <v>249</v>
      </c>
      <c r="F122" s="185" t="str">
        <f>IFERROR(E122-C122,"-")</f>
        <v>-</v>
      </c>
      <c r="G122" s="184">
        <v>2.0697674418604652</v>
      </c>
      <c r="H122" s="185" t="str">
        <f>IFERROR(G122-E122,"-")</f>
        <v>-</v>
      </c>
      <c r="I122" s="184">
        <v>7.6654097815237883</v>
      </c>
      <c r="J122" s="185">
        <f>IFERROR(I122-G122,"-")</f>
        <v>5.595642339663323</v>
      </c>
      <c r="K122" s="184">
        <v>6.8568426950553301</v>
      </c>
      <c r="L122" s="185">
        <f>IFERROR(K122-I122,"-")</f>
        <v>-0.80856708646845821</v>
      </c>
      <c r="M122" s="184">
        <v>7.2563217110393223</v>
      </c>
      <c r="N122" s="185">
        <f>IFERROR(M122-K122,"-")</f>
        <v>0.39947901598399227</v>
      </c>
      <c r="O122" s="185">
        <f t="shared" si="36"/>
        <v>-0.86660937532841853</v>
      </c>
    </row>
    <row r="123" spans="1:16" x14ac:dyDescent="0.25">
      <c r="B123" s="114" t="s">
        <v>79</v>
      </c>
      <c r="C123" s="184">
        <v>10.177964585941693</v>
      </c>
      <c r="D123" s="185">
        <v>1.2124612167372266</v>
      </c>
      <c r="E123" s="184" t="s">
        <v>249</v>
      </c>
      <c r="F123" s="185" t="str">
        <f t="shared" ref="F123:J131" si="37">IFERROR(E123-C123,"-")</f>
        <v>-</v>
      </c>
      <c r="G123" s="184">
        <v>2.9821428571428572</v>
      </c>
      <c r="H123" s="185" t="str">
        <f t="shared" si="37"/>
        <v>-</v>
      </c>
      <c r="I123" s="184">
        <v>7.2070941004388107</v>
      </c>
      <c r="J123" s="185">
        <f t="shared" si="37"/>
        <v>4.2249512432959531</v>
      </c>
      <c r="K123" s="184">
        <v>6.6725205448609701</v>
      </c>
      <c r="L123" s="185">
        <f t="shared" ref="L123:L131" si="38">IFERROR(K123-I123,"-")</f>
        <v>-0.53457355557784059</v>
      </c>
      <c r="M123" s="184">
        <v>7.2387146878943796</v>
      </c>
      <c r="N123" s="185">
        <f t="shared" ref="N123:N130" si="39">IFERROR(M123-K123,"-")</f>
        <v>0.56619414303340942</v>
      </c>
      <c r="O123" s="185">
        <f t="shared" si="36"/>
        <v>-2.9392498980473132</v>
      </c>
    </row>
    <row r="124" spans="1:16" x14ac:dyDescent="0.25">
      <c r="B124" s="114" t="s">
        <v>81</v>
      </c>
      <c r="C124" s="184">
        <v>8.6294349540078841</v>
      </c>
      <c r="D124" s="185">
        <v>1.7161350523302588E-3</v>
      </c>
      <c r="E124" s="184" t="s">
        <v>249</v>
      </c>
      <c r="F124" s="185" t="str">
        <f t="shared" si="37"/>
        <v>-</v>
      </c>
      <c r="G124" s="184">
        <v>5.4222222222222225</v>
      </c>
      <c r="H124" s="185" t="str">
        <f t="shared" si="37"/>
        <v>-</v>
      </c>
      <c r="I124" s="184">
        <v>8.0422956616347072</v>
      </c>
      <c r="J124" s="185">
        <f t="shared" si="37"/>
        <v>2.6200734394124847</v>
      </c>
      <c r="K124" s="184">
        <v>7.1928683291169735</v>
      </c>
      <c r="L124" s="185">
        <f t="shared" si="38"/>
        <v>-0.84942733251773372</v>
      </c>
      <c r="M124" s="184">
        <v>7.4717546914296769</v>
      </c>
      <c r="N124" s="185">
        <f t="shared" si="39"/>
        <v>0.27888636231270336</v>
      </c>
      <c r="O124" s="185">
        <f t="shared" si="36"/>
        <v>-1.1576802625782072</v>
      </c>
    </row>
    <row r="125" spans="1:16" x14ac:dyDescent="0.25">
      <c r="B125" s="114" t="s">
        <v>83</v>
      </c>
      <c r="C125" s="184">
        <v>9.2119276978027926</v>
      </c>
      <c r="D125" s="185">
        <v>-0.12395800581099081</v>
      </c>
      <c r="E125" s="184" t="s">
        <v>249</v>
      </c>
      <c r="F125" s="185" t="str">
        <f t="shared" si="37"/>
        <v>-</v>
      </c>
      <c r="G125" s="184">
        <v>6.4112291350531105</v>
      </c>
      <c r="H125" s="185" t="str">
        <f t="shared" si="37"/>
        <v>-</v>
      </c>
      <c r="I125" s="184">
        <v>7.680676270984641</v>
      </c>
      <c r="J125" s="185">
        <f t="shared" si="37"/>
        <v>1.2694471359315305</v>
      </c>
      <c r="K125" s="184">
        <v>7.0888216261350587</v>
      </c>
      <c r="L125" s="185">
        <f t="shared" si="38"/>
        <v>-0.59185464484958228</v>
      </c>
      <c r="M125" s="184">
        <v>7.5208927342444207</v>
      </c>
      <c r="N125" s="185">
        <f t="shared" si="39"/>
        <v>0.432071108109362</v>
      </c>
      <c r="O125" s="185">
        <f>IFERROR(M125-C125,"-")</f>
        <v>-1.6910349635583719</v>
      </c>
    </row>
    <row r="126" spans="1:16" x14ac:dyDescent="0.25">
      <c r="B126" s="114" t="s">
        <v>85</v>
      </c>
      <c r="C126" s="184">
        <v>8.7342050104800872</v>
      </c>
      <c r="D126" s="185">
        <v>-1.4407433315449047</v>
      </c>
      <c r="E126" s="184">
        <v>6.7682119205298017</v>
      </c>
      <c r="F126" s="185">
        <f t="shared" si="37"/>
        <v>-1.9659930899502855</v>
      </c>
      <c r="G126" s="184">
        <v>5.0424137931034485</v>
      </c>
      <c r="H126" s="185">
        <f t="shared" si="37"/>
        <v>-1.7257981274263532</v>
      </c>
      <c r="I126" s="184">
        <v>8.3796070100902806</v>
      </c>
      <c r="J126" s="185">
        <f t="shared" si="37"/>
        <v>3.3371932169868321</v>
      </c>
      <c r="K126" s="184">
        <v>7.4306201550387598</v>
      </c>
      <c r="L126" s="185">
        <f t="shared" si="38"/>
        <v>-0.94898685505152081</v>
      </c>
      <c r="M126" s="184">
        <v>8.2123629112662009</v>
      </c>
      <c r="N126" s="185">
        <f t="shared" si="39"/>
        <v>0.78174275622744105</v>
      </c>
      <c r="O126" s="185">
        <f>IFERROR(M126-C126,"-")</f>
        <v>-0.52184209921388636</v>
      </c>
    </row>
    <row r="127" spans="1:16" x14ac:dyDescent="0.25">
      <c r="B127" s="114" t="s">
        <v>87</v>
      </c>
      <c r="C127" s="184">
        <v>8.8752884171665904</v>
      </c>
      <c r="D127" s="185">
        <v>-0.80582245380812267</v>
      </c>
      <c r="E127" s="184">
        <v>5.57085020242915</v>
      </c>
      <c r="F127" s="185">
        <f t="shared" si="37"/>
        <v>-3.3044382147374405</v>
      </c>
      <c r="G127" s="184">
        <v>7.7452655031563316</v>
      </c>
      <c r="H127" s="185">
        <f t="shared" si="37"/>
        <v>2.1744153007271816</v>
      </c>
      <c r="I127" s="184">
        <v>7.5430274431888735</v>
      </c>
      <c r="J127" s="185">
        <f t="shared" si="37"/>
        <v>-0.20223805996745803</v>
      </c>
      <c r="K127" s="184">
        <v>7.533498492029298</v>
      </c>
      <c r="L127" s="185">
        <f t="shared" si="38"/>
        <v>-9.5289511595755272E-3</v>
      </c>
      <c r="M127" s="184">
        <v>7.5409499080385158</v>
      </c>
      <c r="N127" s="185">
        <f t="shared" si="39"/>
        <v>7.4514160092178372E-3</v>
      </c>
      <c r="O127" s="185">
        <f t="shared" ref="O127:O130" si="40">IFERROR(M127-C127,"-")</f>
        <v>-1.3343385091280746</v>
      </c>
    </row>
    <row r="128" spans="1:16" x14ac:dyDescent="0.25">
      <c r="A128" s="120"/>
      <c r="B128" s="114" t="s">
        <v>89</v>
      </c>
      <c r="C128" s="184">
        <v>7.8189375506893759</v>
      </c>
      <c r="D128" s="185">
        <v>-0.35906412857174974</v>
      </c>
      <c r="E128" s="184">
        <v>3.9648609077598831</v>
      </c>
      <c r="F128" s="185">
        <f t="shared" si="37"/>
        <v>-3.8540766429294928</v>
      </c>
      <c r="G128" s="184">
        <v>7.1007009011586328</v>
      </c>
      <c r="H128" s="185">
        <f t="shared" si="37"/>
        <v>3.1358399933987497</v>
      </c>
      <c r="I128" s="184">
        <v>7.8303074824220795</v>
      </c>
      <c r="J128" s="185">
        <f t="shared" si="37"/>
        <v>0.72960658126344669</v>
      </c>
      <c r="K128" s="184">
        <v>7.0412095510279338</v>
      </c>
      <c r="L128" s="185">
        <f t="shared" si="38"/>
        <v>-0.78909793139414575</v>
      </c>
      <c r="M128" s="184">
        <v>7.3660401115208201</v>
      </c>
      <c r="N128" s="185">
        <f t="shared" si="39"/>
        <v>0.32483056049288628</v>
      </c>
      <c r="O128" s="185">
        <f t="shared" si="40"/>
        <v>-0.45289743916855585</v>
      </c>
    </row>
    <row r="129" spans="2:16" x14ac:dyDescent="0.25">
      <c r="B129" s="114" t="s">
        <v>91</v>
      </c>
      <c r="C129" s="184">
        <v>8.0875347600048357</v>
      </c>
      <c r="D129" s="185">
        <v>0.20852457715144723</v>
      </c>
      <c r="E129" s="184">
        <v>7.705363703159442</v>
      </c>
      <c r="F129" s="185">
        <f t="shared" si="37"/>
        <v>-0.38217105684539376</v>
      </c>
      <c r="G129" s="184">
        <v>7.5264134780125644</v>
      </c>
      <c r="H129" s="185">
        <f t="shared" si="37"/>
        <v>-0.17895022514687753</v>
      </c>
      <c r="I129" s="184">
        <v>7.7274300932090547</v>
      </c>
      <c r="J129" s="185">
        <f t="shared" si="37"/>
        <v>0.20101661519649028</v>
      </c>
      <c r="K129" s="184">
        <v>7.0028126352228472</v>
      </c>
      <c r="L129" s="185">
        <f t="shared" si="38"/>
        <v>-0.72461745798620747</v>
      </c>
      <c r="M129" s="184">
        <v>7.3525042444821729</v>
      </c>
      <c r="N129" s="185">
        <f t="shared" si="39"/>
        <v>0.34969160925932563</v>
      </c>
      <c r="O129" s="185">
        <f t="shared" si="40"/>
        <v>-0.73503051552266285</v>
      </c>
    </row>
    <row r="130" spans="2:16" x14ac:dyDescent="0.25">
      <c r="B130" s="114" t="s">
        <v>93</v>
      </c>
      <c r="C130" s="184">
        <v>7.3605494505494509</v>
      </c>
      <c r="D130" s="185">
        <v>-0.71554394757784578</v>
      </c>
      <c r="E130" s="184">
        <v>7.0630990415335466</v>
      </c>
      <c r="F130" s="185">
        <f t="shared" si="37"/>
        <v>-0.29745040901590425</v>
      </c>
      <c r="G130" s="184">
        <v>6.7358556056924677</v>
      </c>
      <c r="H130" s="185">
        <f t="shared" si="37"/>
        <v>-0.32724343584107896</v>
      </c>
      <c r="I130" s="184">
        <v>7.4731719187249057</v>
      </c>
      <c r="J130" s="185">
        <f t="shared" si="37"/>
        <v>0.73731631303243805</v>
      </c>
      <c r="K130" s="184">
        <v>6.727220366317245</v>
      </c>
      <c r="L130" s="185">
        <f t="shared" si="38"/>
        <v>-0.74595155240766076</v>
      </c>
      <c r="M130" s="184">
        <v>6.8791851771589556</v>
      </c>
      <c r="N130" s="185">
        <f t="shared" si="39"/>
        <v>0.15196481084171065</v>
      </c>
      <c r="O130" s="185">
        <f t="shared" si="40"/>
        <v>-0.48136427339049526</v>
      </c>
    </row>
    <row r="131" spans="2:16" ht="15.75" x14ac:dyDescent="0.25">
      <c r="B131" s="117" t="s">
        <v>30</v>
      </c>
      <c r="C131" s="186">
        <v>8.428024616485887</v>
      </c>
      <c r="D131" s="187">
        <v>-0.67265135072251248</v>
      </c>
      <c r="E131" s="186">
        <v>8.6881922354654506</v>
      </c>
      <c r="F131" s="187">
        <f t="shared" si="37"/>
        <v>0.26016761897956364</v>
      </c>
      <c r="G131" s="186">
        <v>6.9136660747345751</v>
      </c>
      <c r="H131" s="187">
        <f t="shared" si="37"/>
        <v>-1.7745261607308755</v>
      </c>
      <c r="I131" s="186">
        <v>7.6641018205919513</v>
      </c>
      <c r="J131" s="187">
        <f t="shared" si="37"/>
        <v>0.75043574585737627</v>
      </c>
      <c r="K131" s="186">
        <v>7.0465085514504393</v>
      </c>
      <c r="L131" s="187">
        <f t="shared" si="38"/>
        <v>-0.61759326914151202</v>
      </c>
      <c r="M131" s="186">
        <v>7.3817870332905757</v>
      </c>
      <c r="N131" s="187">
        <v>0.33527848184013642</v>
      </c>
      <c r="O131" s="187">
        <v>-1.0462375831953112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8.6974137931034488</v>
      </c>
      <c r="D141" s="185">
        <v>-0.30884738757633734</v>
      </c>
      <c r="E141" s="184">
        <v>6.9177173191771733</v>
      </c>
      <c r="F141" s="185">
        <f t="shared" ref="F141:J143" si="41">IFERROR(E141-C141,"-")</f>
        <v>-1.7796964739262755</v>
      </c>
      <c r="G141" s="184">
        <v>7.5774058577405858</v>
      </c>
      <c r="H141" s="185">
        <f t="shared" si="41"/>
        <v>0.65968853856341259</v>
      </c>
      <c r="I141" s="184">
        <v>9.500934579439253</v>
      </c>
      <c r="J141" s="185">
        <f t="shared" si="41"/>
        <v>1.9235287216986672</v>
      </c>
      <c r="K141" s="184">
        <v>8.3240911891558849</v>
      </c>
      <c r="L141" s="185">
        <f t="shared" ref="L141:L143" si="42">IFERROR(K141-I141,"-")</f>
        <v>-1.1768433902833682</v>
      </c>
      <c r="M141" s="184">
        <v>9.6112149532710287</v>
      </c>
      <c r="N141" s="185">
        <f t="shared" ref="N141:N143" si="43">IFERROR(M141-K141,"-")</f>
        <v>1.2871237641151438</v>
      </c>
      <c r="O141" s="185">
        <f t="shared" ref="O141" si="44">IFERROR(M141-C141,"-")</f>
        <v>0.91380116016757995</v>
      </c>
    </row>
    <row r="142" spans="2:16" x14ac:dyDescent="0.25">
      <c r="B142" s="114" t="s">
        <v>73</v>
      </c>
      <c r="C142" s="184">
        <v>8.3531879194630871</v>
      </c>
      <c r="D142" s="185">
        <v>2.1778184529868128E-3</v>
      </c>
      <c r="E142" s="184">
        <v>7.3316831683168315</v>
      </c>
      <c r="F142" s="185">
        <f t="shared" si="41"/>
        <v>-1.0215047511462556</v>
      </c>
      <c r="G142" s="184">
        <v>7.015625</v>
      </c>
      <c r="H142" s="185">
        <f t="shared" si="41"/>
        <v>-0.31605816831683153</v>
      </c>
      <c r="I142" s="184">
        <v>7.2494226327944569</v>
      </c>
      <c r="J142" s="185">
        <f t="shared" si="41"/>
        <v>0.23379763279445687</v>
      </c>
      <c r="K142" s="184">
        <v>7.9921135646687693</v>
      </c>
      <c r="L142" s="185">
        <f t="shared" si="42"/>
        <v>0.74269093187431245</v>
      </c>
      <c r="M142" s="184">
        <v>9.1799802761341223</v>
      </c>
      <c r="N142" s="185">
        <f t="shared" si="43"/>
        <v>1.1878667114653529</v>
      </c>
      <c r="O142" s="185">
        <f>IFERROR(M142-C142,"-")</f>
        <v>0.82679235667103512</v>
      </c>
    </row>
    <row r="143" spans="2:16" x14ac:dyDescent="0.25">
      <c r="B143" s="114" t="s">
        <v>75</v>
      </c>
      <c r="C143" s="184">
        <v>7.9674242424242427</v>
      </c>
      <c r="D143" s="185">
        <v>0.13807497283592962</v>
      </c>
      <c r="E143" s="184">
        <v>10.029032258064516</v>
      </c>
      <c r="F143" s="185">
        <f t="shared" si="41"/>
        <v>2.0616080156402736</v>
      </c>
      <c r="G143" s="184">
        <v>7.231012658227848</v>
      </c>
      <c r="H143" s="185">
        <f t="shared" si="41"/>
        <v>-2.7980195998366684</v>
      </c>
      <c r="I143" s="184">
        <v>7.4262717321313589</v>
      </c>
      <c r="J143" s="185">
        <f t="shared" si="41"/>
        <v>0.19525907390351094</v>
      </c>
      <c r="K143" s="184">
        <v>8.19392523364486</v>
      </c>
      <c r="L143" s="185">
        <f t="shared" si="42"/>
        <v>0.76765350151350109</v>
      </c>
      <c r="M143" s="184">
        <v>7.9189031505250878</v>
      </c>
      <c r="N143" s="185">
        <f t="shared" si="43"/>
        <v>-0.27502208311977228</v>
      </c>
      <c r="O143" s="185">
        <f t="shared" ref="O143:O146" si="45">IFERROR(M143-C143,"-")</f>
        <v>-4.8521091899154989E-2</v>
      </c>
    </row>
    <row r="144" spans="2:16" x14ac:dyDescent="0.25">
      <c r="B144" s="114" t="s">
        <v>77</v>
      </c>
      <c r="C144" s="184">
        <v>7.7946210268948652</v>
      </c>
      <c r="D144" s="185">
        <v>-0.82848282374690907</v>
      </c>
      <c r="E144" s="184" t="s">
        <v>249</v>
      </c>
      <c r="F144" s="185" t="str">
        <f>IFERROR(E144-C144,"-")</f>
        <v>-</v>
      </c>
      <c r="G144" s="184">
        <v>7.3420074349442377</v>
      </c>
      <c r="H144" s="185" t="str">
        <f>IFERROR(G144-E144,"-")</f>
        <v>-</v>
      </c>
      <c r="I144" s="184">
        <v>7.5292955892034232</v>
      </c>
      <c r="J144" s="185">
        <f>IFERROR(I144-G144,"-")</f>
        <v>0.18728815425918555</v>
      </c>
      <c r="K144" s="184">
        <v>7.7774952320406863</v>
      </c>
      <c r="L144" s="185">
        <f>IFERROR(K144-I144,"-")</f>
        <v>0.24819964283726303</v>
      </c>
      <c r="M144" s="184">
        <v>9.9245283018867916</v>
      </c>
      <c r="N144" s="185">
        <f>IFERROR(M144-K144,"-")</f>
        <v>2.1470330698461053</v>
      </c>
      <c r="O144" s="185">
        <f t="shared" si="45"/>
        <v>2.1299072749919263</v>
      </c>
    </row>
    <row r="145" spans="1:16" x14ac:dyDescent="0.25">
      <c r="B145" s="114" t="s">
        <v>79</v>
      </c>
      <c r="C145" s="184">
        <v>7.0962025316455692</v>
      </c>
      <c r="D145" s="185">
        <v>-0.77612036786019711</v>
      </c>
      <c r="E145" s="184" t="s">
        <v>249</v>
      </c>
      <c r="F145" s="185" t="str">
        <f t="shared" ref="F145:J153" si="46">IFERROR(E145-C145,"-")</f>
        <v>-</v>
      </c>
      <c r="G145" s="184">
        <v>6.5496183206106871</v>
      </c>
      <c r="H145" s="185" t="str">
        <f t="shared" si="46"/>
        <v>-</v>
      </c>
      <c r="I145" s="184">
        <v>7.7900113507377977</v>
      </c>
      <c r="J145" s="185">
        <f t="shared" si="46"/>
        <v>1.2403930301271107</v>
      </c>
      <c r="K145" s="184">
        <v>7.8512089274643522</v>
      </c>
      <c r="L145" s="185">
        <f t="shared" ref="L145:L153" si="47">IFERROR(K145-I145,"-")</f>
        <v>6.1197576726554459E-2</v>
      </c>
      <c r="M145" s="184">
        <v>9.1011302795954787</v>
      </c>
      <c r="N145" s="185">
        <f t="shared" ref="N145:N152" si="48">IFERROR(M145-K145,"-")</f>
        <v>1.2499213521311265</v>
      </c>
      <c r="O145" s="185">
        <f t="shared" si="45"/>
        <v>2.0049277479499095</v>
      </c>
    </row>
    <row r="146" spans="1:16" x14ac:dyDescent="0.25">
      <c r="B146" s="114" t="s">
        <v>81</v>
      </c>
      <c r="C146" s="184">
        <v>5.3634558093346572</v>
      </c>
      <c r="D146" s="185">
        <v>-2.938667742788895</v>
      </c>
      <c r="E146" s="184" t="s">
        <v>249</v>
      </c>
      <c r="F146" s="185" t="str">
        <f t="shared" si="46"/>
        <v>-</v>
      </c>
      <c r="G146" s="184">
        <v>7.9567099567099566</v>
      </c>
      <c r="H146" s="185" t="str">
        <f t="shared" si="46"/>
        <v>-</v>
      </c>
      <c r="I146" s="184">
        <v>7.3679031037093115</v>
      </c>
      <c r="J146" s="185">
        <f t="shared" si="46"/>
        <v>-0.58880685300064517</v>
      </c>
      <c r="K146" s="184">
        <v>10.041487839771101</v>
      </c>
      <c r="L146" s="185">
        <f t="shared" si="47"/>
        <v>2.6735847360617893</v>
      </c>
      <c r="M146" s="184">
        <v>8.6592379583033789</v>
      </c>
      <c r="N146" s="185">
        <f t="shared" si="48"/>
        <v>-1.3822498814677218</v>
      </c>
      <c r="O146" s="185">
        <f t="shared" si="45"/>
        <v>3.2957821489687218</v>
      </c>
    </row>
    <row r="147" spans="1:16" x14ac:dyDescent="0.25">
      <c r="B147" s="114" t="s">
        <v>83</v>
      </c>
      <c r="C147" s="184">
        <v>7.2415803108808294</v>
      </c>
      <c r="D147" s="185">
        <v>-1.4787204409988703</v>
      </c>
      <c r="E147" s="184" t="s">
        <v>249</v>
      </c>
      <c r="F147" s="185" t="str">
        <f t="shared" si="46"/>
        <v>-</v>
      </c>
      <c r="G147" s="184">
        <v>7.3955555555555552</v>
      </c>
      <c r="H147" s="185" t="str">
        <f t="shared" si="46"/>
        <v>-</v>
      </c>
      <c r="I147" s="184">
        <v>8.3393177737881512</v>
      </c>
      <c r="J147" s="185">
        <f t="shared" si="46"/>
        <v>0.94376221823259598</v>
      </c>
      <c r="K147" s="184">
        <v>9.5324041811846687</v>
      </c>
      <c r="L147" s="185">
        <f t="shared" si="47"/>
        <v>1.1930864073965175</v>
      </c>
      <c r="M147" s="184">
        <v>9.7504288164665525</v>
      </c>
      <c r="N147" s="185">
        <f t="shared" si="48"/>
        <v>0.21802463528188376</v>
      </c>
      <c r="O147" s="185">
        <f>IFERROR(M147-C147,"-")</f>
        <v>2.508848505585723</v>
      </c>
    </row>
    <row r="148" spans="1:16" x14ac:dyDescent="0.25">
      <c r="B148" s="114" t="s">
        <v>85</v>
      </c>
      <c r="C148" s="184">
        <v>8.2150045745654161</v>
      </c>
      <c r="D148" s="185">
        <v>-0.15882720113551763</v>
      </c>
      <c r="E148" s="184">
        <v>7.3946784922394677</v>
      </c>
      <c r="F148" s="185">
        <f t="shared" si="46"/>
        <v>-0.82032608232594839</v>
      </c>
      <c r="G148" s="184">
        <v>6.5977900552486188</v>
      </c>
      <c r="H148" s="185">
        <f t="shared" si="46"/>
        <v>-0.79688843699084888</v>
      </c>
      <c r="I148" s="184">
        <v>9.4428857715430858</v>
      </c>
      <c r="J148" s="185">
        <f t="shared" si="46"/>
        <v>2.845095716294467</v>
      </c>
      <c r="K148" s="184">
        <v>9.9661354581673312</v>
      </c>
      <c r="L148" s="185">
        <f t="shared" si="47"/>
        <v>0.52324968662424531</v>
      </c>
      <c r="M148" s="184">
        <v>9.4147727272727266</v>
      </c>
      <c r="N148" s="185">
        <f t="shared" si="48"/>
        <v>-0.55136273089460452</v>
      </c>
      <c r="O148" s="185">
        <f>IFERROR(M148-C148,"-")</f>
        <v>1.1997681527073105</v>
      </c>
    </row>
    <row r="149" spans="1:16" x14ac:dyDescent="0.25">
      <c r="B149" s="114" t="s">
        <v>87</v>
      </c>
      <c r="C149" s="184">
        <v>6.8993006993006993</v>
      </c>
      <c r="D149" s="185">
        <v>-0.94463869463869443</v>
      </c>
      <c r="E149" s="184">
        <v>17.828947368421051</v>
      </c>
      <c r="F149" s="185">
        <f t="shared" si="46"/>
        <v>10.929646669120352</v>
      </c>
      <c r="G149" s="184">
        <v>7.3301088270858523</v>
      </c>
      <c r="H149" s="185">
        <f t="shared" si="46"/>
        <v>-10.4988385413352</v>
      </c>
      <c r="I149" s="184">
        <v>9.1776504297994261</v>
      </c>
      <c r="J149" s="185">
        <f t="shared" si="46"/>
        <v>1.8475416027135738</v>
      </c>
      <c r="K149" s="184">
        <v>8.6907849829351544</v>
      </c>
      <c r="L149" s="185">
        <f t="shared" si="47"/>
        <v>-0.48686544686427169</v>
      </c>
      <c r="M149" s="184">
        <v>9.2540394973070015</v>
      </c>
      <c r="N149" s="185">
        <f t="shared" si="48"/>
        <v>0.56325451437184704</v>
      </c>
      <c r="O149" s="185">
        <f t="shared" ref="O149:O152" si="49">IFERROR(M149-C149,"-")</f>
        <v>2.3547387980063021</v>
      </c>
    </row>
    <row r="150" spans="1:16" x14ac:dyDescent="0.25">
      <c r="A150" s="120"/>
      <c r="B150" s="114" t="s">
        <v>89</v>
      </c>
      <c r="C150" s="184">
        <v>7.8299039780521262</v>
      </c>
      <c r="D150" s="185">
        <v>-0.75693422085930351</v>
      </c>
      <c r="E150" s="184">
        <v>4.7731958762886597</v>
      </c>
      <c r="F150" s="185">
        <f t="shared" si="46"/>
        <v>-3.0567081017634665</v>
      </c>
      <c r="G150" s="184">
        <v>6.9228694714131604</v>
      </c>
      <c r="H150" s="185">
        <f t="shared" si="46"/>
        <v>2.1496735951245007</v>
      </c>
      <c r="I150" s="184">
        <v>7.3299583085169742</v>
      </c>
      <c r="J150" s="185">
        <f t="shared" si="46"/>
        <v>0.40708883710381372</v>
      </c>
      <c r="K150" s="184">
        <v>9.565085771947528</v>
      </c>
      <c r="L150" s="185">
        <f t="shared" si="47"/>
        <v>2.2351274634305538</v>
      </c>
      <c r="M150" s="184">
        <v>8.8236196319018401</v>
      </c>
      <c r="N150" s="185">
        <f t="shared" si="48"/>
        <v>-0.74146614004568789</v>
      </c>
      <c r="O150" s="185">
        <f t="shared" si="49"/>
        <v>0.99371565384971383</v>
      </c>
    </row>
    <row r="151" spans="1:16" x14ac:dyDescent="0.25">
      <c r="B151" s="114" t="s">
        <v>91</v>
      </c>
      <c r="C151" s="184">
        <v>7.0989304812834222</v>
      </c>
      <c r="D151" s="185">
        <v>-0.75570435017725224</v>
      </c>
      <c r="E151" s="184">
        <v>7.6947194719471943</v>
      </c>
      <c r="F151" s="185">
        <f t="shared" si="46"/>
        <v>0.59578899066377211</v>
      </c>
      <c r="G151" s="184">
        <v>7.9698209718670077</v>
      </c>
      <c r="H151" s="185">
        <f t="shared" si="46"/>
        <v>0.27510149991981336</v>
      </c>
      <c r="I151" s="184">
        <v>7.955390334572491</v>
      </c>
      <c r="J151" s="185">
        <f t="shared" si="46"/>
        <v>-1.4430637294516657E-2</v>
      </c>
      <c r="K151" s="184">
        <v>8.4321148825065269</v>
      </c>
      <c r="L151" s="185">
        <f t="shared" si="47"/>
        <v>0.47672454793403585</v>
      </c>
      <c r="M151" s="184">
        <v>8.2161835748792278</v>
      </c>
      <c r="N151" s="185">
        <f t="shared" si="48"/>
        <v>-0.21593130762729906</v>
      </c>
      <c r="O151" s="185">
        <f t="shared" si="49"/>
        <v>1.1172530935958056</v>
      </c>
    </row>
    <row r="152" spans="1:16" x14ac:dyDescent="0.25">
      <c r="B152" s="114" t="s">
        <v>93</v>
      </c>
      <c r="C152" s="184">
        <v>7.6853197674418601</v>
      </c>
      <c r="D152" s="185">
        <v>-0.18096407177060936</v>
      </c>
      <c r="E152" s="184">
        <v>7.9045454545454543</v>
      </c>
      <c r="F152" s="185">
        <f t="shared" si="46"/>
        <v>0.21922568710359425</v>
      </c>
      <c r="G152" s="184">
        <v>8.2085187539732996</v>
      </c>
      <c r="H152" s="185">
        <f t="shared" si="46"/>
        <v>0.30397329942784523</v>
      </c>
      <c r="I152" s="184">
        <v>7.965578635014837</v>
      </c>
      <c r="J152" s="185">
        <f t="shared" si="46"/>
        <v>-0.24294011895846257</v>
      </c>
      <c r="K152" s="184">
        <v>8.8064864864864862</v>
      </c>
      <c r="L152" s="185">
        <f t="shared" si="47"/>
        <v>0.84090785147164926</v>
      </c>
      <c r="M152" s="184">
        <v>8.446748878923767</v>
      </c>
      <c r="N152" s="185">
        <f t="shared" si="48"/>
        <v>-0.35973760756271922</v>
      </c>
      <c r="O152" s="185">
        <f t="shared" si="49"/>
        <v>0.76142911148190695</v>
      </c>
    </row>
    <row r="153" spans="1:16" ht="15.75" x14ac:dyDescent="0.25">
      <c r="B153" s="117" t="s">
        <v>30</v>
      </c>
      <c r="C153" s="186">
        <v>7.5379977473000732</v>
      </c>
      <c r="D153" s="187">
        <v>-0.72060056548383322</v>
      </c>
      <c r="E153" s="186">
        <v>7.5590863952333667</v>
      </c>
      <c r="F153" s="187">
        <f t="shared" si="46"/>
        <v>2.1088647933293458E-2</v>
      </c>
      <c r="G153" s="186">
        <v>7.4559044955904499</v>
      </c>
      <c r="H153" s="187">
        <f t="shared" si="46"/>
        <v>-0.1031818996429168</v>
      </c>
      <c r="I153" s="186">
        <v>7.9858322782902276</v>
      </c>
      <c r="J153" s="187">
        <f t="shared" si="46"/>
        <v>0.52992778269977769</v>
      </c>
      <c r="K153" s="186">
        <v>8.7192205917729133</v>
      </c>
      <c r="L153" s="187">
        <f t="shared" si="47"/>
        <v>0.73338831348268574</v>
      </c>
      <c r="M153" s="186">
        <v>8.8693322149214779</v>
      </c>
      <c r="N153" s="187">
        <v>0.15011162314856463</v>
      </c>
      <c r="O153" s="187">
        <v>1.3313344676214047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7.7452830188679247</v>
      </c>
      <c r="D163" s="185">
        <v>0.48121116258049934</v>
      </c>
      <c r="E163" s="184">
        <v>5.5201984408221119</v>
      </c>
      <c r="F163" s="185">
        <f t="shared" ref="F163:J165" si="50">IFERROR(E163-C163,"-")</f>
        <v>-2.2250845780458128</v>
      </c>
      <c r="G163" s="184">
        <v>5.8173913043478258</v>
      </c>
      <c r="H163" s="185">
        <f t="shared" si="50"/>
        <v>0.29719286352571395</v>
      </c>
      <c r="I163" s="184">
        <v>6.5277161862527713</v>
      </c>
      <c r="J163" s="185">
        <f t="shared" si="50"/>
        <v>0.71032488190494547</v>
      </c>
      <c r="K163" s="184">
        <v>6.7374773687386842</v>
      </c>
      <c r="L163" s="185">
        <f t="shared" ref="L163:L165" si="51">IFERROR(K163-I163,"-")</f>
        <v>0.20976118248591291</v>
      </c>
      <c r="M163" s="184">
        <v>8.1598639455782305</v>
      </c>
      <c r="N163" s="185">
        <f t="shared" ref="N163:N165" si="52">IFERROR(M163-K163,"-")</f>
        <v>1.4223865768395463</v>
      </c>
      <c r="O163" s="185">
        <f t="shared" ref="O163" si="53">IFERROR(M163-C163,"-")</f>
        <v>0.41458092671030577</v>
      </c>
    </row>
    <row r="164" spans="2:15" x14ac:dyDescent="0.25">
      <c r="B164" s="114" t="s">
        <v>73</v>
      </c>
      <c r="C164" s="184">
        <v>6.459410703547805</v>
      </c>
      <c r="D164" s="185">
        <v>0.52372404977604514</v>
      </c>
      <c r="E164" s="184">
        <v>6.3634615384615385</v>
      </c>
      <c r="F164" s="185">
        <f t="shared" si="50"/>
        <v>-9.5949165086266497E-2</v>
      </c>
      <c r="G164" s="184">
        <v>4.5502645502645507</v>
      </c>
      <c r="H164" s="185">
        <f t="shared" si="50"/>
        <v>-1.8131969881969878</v>
      </c>
      <c r="I164" s="184">
        <v>5.8839531680440773</v>
      </c>
      <c r="J164" s="185">
        <f t="shared" si="50"/>
        <v>1.3336886177795266</v>
      </c>
      <c r="K164" s="184">
        <v>6.2614051094890515</v>
      </c>
      <c r="L164" s="185">
        <f t="shared" si="51"/>
        <v>0.37745194144497418</v>
      </c>
      <c r="M164" s="184">
        <v>6.1108410306271272</v>
      </c>
      <c r="N164" s="185">
        <f t="shared" si="52"/>
        <v>-0.15056407886192424</v>
      </c>
      <c r="O164" s="185">
        <f>IFERROR(M164-C164,"-")</f>
        <v>-0.34856967292067775</v>
      </c>
    </row>
    <row r="165" spans="2:15" x14ac:dyDescent="0.25">
      <c r="B165" s="114" t="s">
        <v>75</v>
      </c>
      <c r="C165" s="184">
        <v>5.8402652200120553</v>
      </c>
      <c r="D165" s="185">
        <v>-0.46596455345072751</v>
      </c>
      <c r="E165" s="184">
        <v>8.701013513513514</v>
      </c>
      <c r="F165" s="185">
        <f t="shared" si="50"/>
        <v>2.8607482935014588</v>
      </c>
      <c r="G165" s="184">
        <v>6.5810439560439562</v>
      </c>
      <c r="H165" s="185">
        <f t="shared" si="50"/>
        <v>-2.1199695574695578</v>
      </c>
      <c r="I165" s="184">
        <v>6.0988160291438982</v>
      </c>
      <c r="J165" s="185">
        <f t="shared" si="50"/>
        <v>-0.482227926900058</v>
      </c>
      <c r="K165" s="184">
        <v>6.9642857142857144</v>
      </c>
      <c r="L165" s="185">
        <f t="shared" si="51"/>
        <v>0.86546968514181621</v>
      </c>
      <c r="M165" s="184">
        <v>7.023180154534364</v>
      </c>
      <c r="N165" s="185">
        <f t="shared" si="52"/>
        <v>5.8894440248649538E-2</v>
      </c>
      <c r="O165" s="185">
        <f t="shared" ref="O165:O168" si="54">IFERROR(M165-C165,"-")</f>
        <v>1.1829149345223087</v>
      </c>
    </row>
    <row r="166" spans="2:15" x14ac:dyDescent="0.25">
      <c r="B166" s="114" t="s">
        <v>77</v>
      </c>
      <c r="C166" s="184">
        <v>6.4785417628057225</v>
      </c>
      <c r="D166" s="185">
        <v>0.43881919029626459</v>
      </c>
      <c r="E166" s="184" t="s">
        <v>249</v>
      </c>
      <c r="F166" s="185" t="str">
        <f>IFERROR(E166-C166,"-")</f>
        <v>-</v>
      </c>
      <c r="G166" s="184">
        <v>4.0613107822410148</v>
      </c>
      <c r="H166" s="185" t="str">
        <f>IFERROR(G166-E166,"-")</f>
        <v>-</v>
      </c>
      <c r="I166" s="184">
        <v>5.4952218430034128</v>
      </c>
      <c r="J166" s="185">
        <f>IFERROR(I166-G166,"-")</f>
        <v>1.4339110607623979</v>
      </c>
      <c r="K166" s="184">
        <v>5.9081426648721402</v>
      </c>
      <c r="L166" s="185">
        <f>IFERROR(K166-I166,"-")</f>
        <v>0.41292082186872747</v>
      </c>
      <c r="M166" s="184">
        <v>5.9860979462875195</v>
      </c>
      <c r="N166" s="185">
        <f>IFERROR(M166-K166,"-")</f>
        <v>7.7955281415379218E-2</v>
      </c>
      <c r="O166" s="185">
        <f t="shared" si="54"/>
        <v>-0.49244381651820301</v>
      </c>
    </row>
    <row r="167" spans="2:15" x14ac:dyDescent="0.25">
      <c r="B167" s="114" t="s">
        <v>79</v>
      </c>
      <c r="C167" s="184">
        <v>8.3189533239038198</v>
      </c>
      <c r="D167" s="185">
        <v>0.651330177084116</v>
      </c>
      <c r="E167" s="184" t="s">
        <v>249</v>
      </c>
      <c r="F167" s="185" t="str">
        <f t="shared" ref="F167:J175" si="55">IFERROR(E167-C167,"-")</f>
        <v>-</v>
      </c>
      <c r="G167" s="184">
        <v>4.3159065628476085</v>
      </c>
      <c r="H167" s="185" t="str">
        <f t="shared" si="55"/>
        <v>-</v>
      </c>
      <c r="I167" s="184">
        <v>6.2125546285260231</v>
      </c>
      <c r="J167" s="185">
        <f t="shared" si="55"/>
        <v>1.8966480656784146</v>
      </c>
      <c r="K167" s="184">
        <v>6.3199523052464226</v>
      </c>
      <c r="L167" s="185">
        <f t="shared" ref="L167:L175" si="56">IFERROR(K167-I167,"-")</f>
        <v>0.10739767672039946</v>
      </c>
      <c r="M167" s="184">
        <v>7.0540976988292288</v>
      </c>
      <c r="N167" s="185">
        <f t="shared" ref="N167:N174" si="57">IFERROR(M167-K167,"-")</f>
        <v>0.73414539358280617</v>
      </c>
      <c r="O167" s="185">
        <f t="shared" si="54"/>
        <v>-1.264855625074591</v>
      </c>
    </row>
    <row r="168" spans="2:15" x14ac:dyDescent="0.25">
      <c r="B168" s="114" t="s">
        <v>81</v>
      </c>
      <c r="C168" s="184">
        <v>5.481308411214953</v>
      </c>
      <c r="D168" s="185">
        <v>-0.87219158878504732</v>
      </c>
      <c r="E168" s="184" t="s">
        <v>249</v>
      </c>
      <c r="F168" s="185" t="str">
        <f t="shared" si="55"/>
        <v>-</v>
      </c>
      <c r="G168" s="184">
        <v>5.9469496021220163</v>
      </c>
      <c r="H168" s="185" t="str">
        <f t="shared" si="55"/>
        <v>-</v>
      </c>
      <c r="I168" s="184">
        <v>6.8347826086956518</v>
      </c>
      <c r="J168" s="185">
        <f t="shared" si="55"/>
        <v>0.88783300657363551</v>
      </c>
      <c r="K168" s="184">
        <v>6.4923076923076923</v>
      </c>
      <c r="L168" s="185">
        <f t="shared" si="56"/>
        <v>-0.34247491638795946</v>
      </c>
      <c r="M168" s="184">
        <v>6.846736596736597</v>
      </c>
      <c r="N168" s="185">
        <f t="shared" si="57"/>
        <v>0.35442890442890462</v>
      </c>
      <c r="O168" s="185">
        <f t="shared" si="54"/>
        <v>1.3654281855216439</v>
      </c>
    </row>
    <row r="169" spans="2:15" x14ac:dyDescent="0.25">
      <c r="B169" s="114" t="s">
        <v>83</v>
      </c>
      <c r="C169" s="184">
        <v>7.3386550556361874</v>
      </c>
      <c r="D169" s="185">
        <v>0.66016184494849561</v>
      </c>
      <c r="E169" s="184" t="s">
        <v>249</v>
      </c>
      <c r="F169" s="185" t="str">
        <f t="shared" si="55"/>
        <v>-</v>
      </c>
      <c r="G169" s="184">
        <v>6.3998250218722657</v>
      </c>
      <c r="H169" s="185" t="str">
        <f t="shared" si="55"/>
        <v>-</v>
      </c>
      <c r="I169" s="184">
        <v>5.7849790316431564</v>
      </c>
      <c r="J169" s="185">
        <f t="shared" si="55"/>
        <v>-0.61484599022910924</v>
      </c>
      <c r="K169" s="184">
        <v>6.7623158963941083</v>
      </c>
      <c r="L169" s="185">
        <f t="shared" si="56"/>
        <v>0.97733686475095194</v>
      </c>
      <c r="M169" s="184">
        <v>7.4846723044397461</v>
      </c>
      <c r="N169" s="185">
        <f t="shared" si="57"/>
        <v>0.72235640804563772</v>
      </c>
      <c r="O169" s="185">
        <f>IFERROR(M169-C169,"-")</f>
        <v>0.14601724880355871</v>
      </c>
    </row>
    <row r="170" spans="2:15" x14ac:dyDescent="0.25">
      <c r="B170" s="114" t="s">
        <v>85</v>
      </c>
      <c r="C170" s="184">
        <v>8.4322678843226786</v>
      </c>
      <c r="D170" s="185">
        <v>0.63704430708690651</v>
      </c>
      <c r="E170" s="184">
        <v>7.6909920182440139</v>
      </c>
      <c r="F170" s="185">
        <f t="shared" si="55"/>
        <v>-0.74127586607866469</v>
      </c>
      <c r="G170" s="184">
        <v>7.0756446991404012</v>
      </c>
      <c r="H170" s="185">
        <f t="shared" si="55"/>
        <v>-0.61534731910361273</v>
      </c>
      <c r="I170" s="184">
        <v>7.3377939983779399</v>
      </c>
      <c r="J170" s="185">
        <f t="shared" si="55"/>
        <v>0.26214929923753871</v>
      </c>
      <c r="K170" s="184">
        <v>7.2864745011086471</v>
      </c>
      <c r="L170" s="185">
        <f t="shared" si="56"/>
        <v>-5.1319497269292746E-2</v>
      </c>
      <c r="M170" s="184">
        <v>7.9534117647058826</v>
      </c>
      <c r="N170" s="185">
        <f t="shared" si="57"/>
        <v>0.66693726359723549</v>
      </c>
      <c r="O170" s="185">
        <f>IFERROR(M170-C170,"-")</f>
        <v>-0.47885611961679597</v>
      </c>
    </row>
    <row r="171" spans="2:15" x14ac:dyDescent="0.25">
      <c r="B171" s="114" t="s">
        <v>87</v>
      </c>
      <c r="C171" s="184">
        <v>7.0594844679444808</v>
      </c>
      <c r="D171" s="185">
        <v>1.1115625851202449</v>
      </c>
      <c r="E171" s="184">
        <v>7.98828125</v>
      </c>
      <c r="F171" s="185">
        <f t="shared" si="55"/>
        <v>0.92879678205551919</v>
      </c>
      <c r="G171" s="184">
        <v>7.2506329113924046</v>
      </c>
      <c r="H171" s="185">
        <f t="shared" si="55"/>
        <v>-0.73764833860759538</v>
      </c>
      <c r="I171" s="184">
        <v>7.0207190737355267</v>
      </c>
      <c r="J171" s="185">
        <f t="shared" si="55"/>
        <v>-0.2299138376568779</v>
      </c>
      <c r="K171" s="184">
        <v>6.5264691597863038</v>
      </c>
      <c r="L171" s="185">
        <f t="shared" si="56"/>
        <v>-0.49424991394922291</v>
      </c>
      <c r="M171" s="184">
        <v>6.5689448441247</v>
      </c>
      <c r="N171" s="185">
        <f t="shared" si="57"/>
        <v>4.2475684338396213E-2</v>
      </c>
      <c r="O171" s="185">
        <f t="shared" ref="O171:O174" si="58">IFERROR(M171-C171,"-")</f>
        <v>-0.49053962381978078</v>
      </c>
    </row>
    <row r="172" spans="2:15" x14ac:dyDescent="0.25">
      <c r="B172" s="114" t="s">
        <v>89</v>
      </c>
      <c r="C172" s="184">
        <v>6.5944162436548224</v>
      </c>
      <c r="D172" s="185">
        <v>0.27319253428579771</v>
      </c>
      <c r="E172" s="184">
        <v>6.2247324613555293</v>
      </c>
      <c r="F172" s="185">
        <f t="shared" si="55"/>
        <v>-0.36968378229929311</v>
      </c>
      <c r="G172" s="184">
        <v>5.982193732193732</v>
      </c>
      <c r="H172" s="185">
        <f t="shared" si="55"/>
        <v>-0.24253872916179731</v>
      </c>
      <c r="I172" s="184">
        <v>6.2266714336789422</v>
      </c>
      <c r="J172" s="185">
        <f t="shared" si="55"/>
        <v>0.2444777014852102</v>
      </c>
      <c r="K172" s="184">
        <v>6.1283255086071984</v>
      </c>
      <c r="L172" s="185">
        <f t="shared" si="56"/>
        <v>-9.8345925071743778E-2</v>
      </c>
      <c r="M172" s="184">
        <v>6.1717967072297784</v>
      </c>
      <c r="N172" s="185">
        <f t="shared" si="57"/>
        <v>4.3471198622579976E-2</v>
      </c>
      <c r="O172" s="185">
        <f t="shared" si="58"/>
        <v>-0.42261953642504402</v>
      </c>
    </row>
    <row r="173" spans="2:15" x14ac:dyDescent="0.25">
      <c r="B173" s="114" t="s">
        <v>91</v>
      </c>
      <c r="C173" s="184">
        <v>5.4057971014492754</v>
      </c>
      <c r="D173" s="185">
        <v>-0.65675176485252251</v>
      </c>
      <c r="E173" s="184">
        <v>8</v>
      </c>
      <c r="F173" s="185">
        <f t="shared" si="55"/>
        <v>2.5942028985507246</v>
      </c>
      <c r="G173" s="184">
        <v>6.9024390243902438</v>
      </c>
      <c r="H173" s="185">
        <f t="shared" si="55"/>
        <v>-1.0975609756097562</v>
      </c>
      <c r="I173" s="184">
        <v>7.8496287128712874</v>
      </c>
      <c r="J173" s="185">
        <f t="shared" si="55"/>
        <v>0.94718968848104357</v>
      </c>
      <c r="K173" s="184">
        <v>7.0292553191489358</v>
      </c>
      <c r="L173" s="185">
        <f t="shared" si="56"/>
        <v>-0.82037339372235163</v>
      </c>
      <c r="M173" s="184">
        <v>5.8347953216374266</v>
      </c>
      <c r="N173" s="185">
        <f t="shared" si="57"/>
        <v>-1.1944599975115091</v>
      </c>
      <c r="O173" s="185">
        <f t="shared" si="58"/>
        <v>0.42899822018815126</v>
      </c>
    </row>
    <row r="174" spans="2:15" x14ac:dyDescent="0.25">
      <c r="B174" s="114" t="s">
        <v>93</v>
      </c>
      <c r="C174" s="184">
        <v>5.2847432024169185</v>
      </c>
      <c r="D174" s="185">
        <v>-0.64723943144704688</v>
      </c>
      <c r="E174" s="184">
        <v>5.0691003911342891</v>
      </c>
      <c r="F174" s="185">
        <f t="shared" si="55"/>
        <v>-0.21564281128262941</v>
      </c>
      <c r="G174" s="184">
        <v>6.2885729331226958</v>
      </c>
      <c r="H174" s="185">
        <f t="shared" si="55"/>
        <v>1.2194725419884067</v>
      </c>
      <c r="I174" s="184">
        <v>6.1374871266735322</v>
      </c>
      <c r="J174" s="185">
        <f t="shared" si="55"/>
        <v>-0.15108580644916358</v>
      </c>
      <c r="K174" s="184">
        <v>5.7238356164383566</v>
      </c>
      <c r="L174" s="185">
        <f t="shared" si="56"/>
        <v>-0.41365151023517566</v>
      </c>
      <c r="M174" s="184">
        <v>6.7889048991354466</v>
      </c>
      <c r="N174" s="185">
        <f t="shared" si="57"/>
        <v>1.06506928269709</v>
      </c>
      <c r="O174" s="185">
        <f t="shared" si="58"/>
        <v>1.5041616967185281</v>
      </c>
    </row>
    <row r="175" spans="2:15" ht="15.75" x14ac:dyDescent="0.25">
      <c r="B175" s="117" t="s">
        <v>30</v>
      </c>
      <c r="C175" s="186">
        <v>6.7639384364488837</v>
      </c>
      <c r="D175" s="187">
        <v>0.24538813817316285</v>
      </c>
      <c r="E175" s="186">
        <v>6.446249620406924</v>
      </c>
      <c r="F175" s="187">
        <f t="shared" si="55"/>
        <v>-0.31768881604195975</v>
      </c>
      <c r="G175" s="186">
        <v>6.1666010756919851</v>
      </c>
      <c r="H175" s="187">
        <f t="shared" si="55"/>
        <v>-0.27964854471493883</v>
      </c>
      <c r="I175" s="186">
        <v>6.3556792873051222</v>
      </c>
      <c r="J175" s="187">
        <f t="shared" si="55"/>
        <v>0.18907821161313709</v>
      </c>
      <c r="K175" s="186">
        <v>6.4696081948264181</v>
      </c>
      <c r="L175" s="187">
        <f t="shared" si="56"/>
        <v>0.11392890752129592</v>
      </c>
      <c r="M175" s="186">
        <v>6.7810325887953127</v>
      </c>
      <c r="N175" s="187">
        <v>0.31142439396889454</v>
      </c>
      <c r="O175" s="187">
        <v>1.709415234642897E-2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10.616883116883116</v>
      </c>
      <c r="D185" s="185">
        <v>1.5324841399010189</v>
      </c>
      <c r="E185" s="184">
        <v>9.319488817891374</v>
      </c>
      <c r="F185" s="185">
        <f t="shared" ref="F185:J187" si="59">IFERROR(E185-C185,"-")</f>
        <v>-1.2973942989917422</v>
      </c>
      <c r="G185" s="184">
        <v>6.3085714285714287</v>
      </c>
      <c r="H185" s="185">
        <f t="shared" si="59"/>
        <v>-3.0109173893199452</v>
      </c>
      <c r="I185" s="184">
        <v>8.5574162679425836</v>
      </c>
      <c r="J185" s="185">
        <f t="shared" si="59"/>
        <v>2.2488448393711549</v>
      </c>
      <c r="K185" s="184">
        <v>8.6969696969696972</v>
      </c>
      <c r="L185" s="185">
        <f t="shared" ref="L185:L187" si="60">IFERROR(K185-I185,"-")</f>
        <v>0.13955342902711365</v>
      </c>
      <c r="M185" s="184">
        <v>8.8498659517426272</v>
      </c>
      <c r="N185" s="185">
        <f t="shared" ref="N185:N187" si="61">IFERROR(M185-K185,"-")</f>
        <v>0.15289625477293001</v>
      </c>
      <c r="O185" s="185">
        <f t="shared" ref="O185" si="62">IFERROR(M185-C185,"-")</f>
        <v>-1.7670171651404889</v>
      </c>
    </row>
    <row r="186" spans="1:16" x14ac:dyDescent="0.25">
      <c r="B186" s="114" t="s">
        <v>73</v>
      </c>
      <c r="C186" s="184">
        <v>9.41</v>
      </c>
      <c r="D186" s="185">
        <v>1.1654479418886208</v>
      </c>
      <c r="E186" s="184">
        <v>6.2897196261682247</v>
      </c>
      <c r="F186" s="185">
        <f t="shared" si="59"/>
        <v>-3.1202803738317755</v>
      </c>
      <c r="G186" s="184">
        <v>8.6111111111111107</v>
      </c>
      <c r="H186" s="185">
        <f t="shared" si="59"/>
        <v>2.3213914849428861</v>
      </c>
      <c r="I186" s="184">
        <v>5.5938303341902316</v>
      </c>
      <c r="J186" s="185">
        <f t="shared" si="59"/>
        <v>-3.0172807769208791</v>
      </c>
      <c r="K186" s="184">
        <v>7.5101123595505621</v>
      </c>
      <c r="L186" s="185">
        <f t="shared" si="60"/>
        <v>1.9162820253603305</v>
      </c>
      <c r="M186" s="184">
        <v>7.6536796536796539</v>
      </c>
      <c r="N186" s="185">
        <f t="shared" si="61"/>
        <v>0.14356729412909175</v>
      </c>
      <c r="O186" s="185">
        <f>IFERROR(M186-C186,"-")</f>
        <v>-1.7563203463203463</v>
      </c>
    </row>
    <row r="187" spans="1:16" x14ac:dyDescent="0.25">
      <c r="B187" s="114" t="s">
        <v>75</v>
      </c>
      <c r="C187" s="184">
        <v>9.2303523035230359</v>
      </c>
      <c r="D187" s="185">
        <v>0.53987611304684613</v>
      </c>
      <c r="E187" s="184">
        <v>7.180616740088106</v>
      </c>
      <c r="F187" s="185">
        <f t="shared" si="59"/>
        <v>-2.0497355634349299</v>
      </c>
      <c r="G187" s="184">
        <v>5.25</v>
      </c>
      <c r="H187" s="185">
        <f t="shared" si="59"/>
        <v>-1.930616740088106</v>
      </c>
      <c r="I187" s="184">
        <v>7.1073446327683616</v>
      </c>
      <c r="J187" s="185">
        <f t="shared" si="59"/>
        <v>1.8573446327683616</v>
      </c>
      <c r="K187" s="184">
        <v>9.2798742138364787</v>
      </c>
      <c r="L187" s="185">
        <f t="shared" si="60"/>
        <v>2.1725295810681171</v>
      </c>
      <c r="M187" s="184">
        <v>7.7043918918918921</v>
      </c>
      <c r="N187" s="185">
        <f t="shared" si="61"/>
        <v>-1.5754823219445866</v>
      </c>
      <c r="O187" s="185">
        <f t="shared" ref="O187:O190" si="63">IFERROR(M187-C187,"-")</f>
        <v>-1.5259604116311438</v>
      </c>
    </row>
    <row r="188" spans="1:16" x14ac:dyDescent="0.25">
      <c r="B188" s="114" t="s">
        <v>77</v>
      </c>
      <c r="C188" s="184">
        <v>8.6024999999999991</v>
      </c>
      <c r="D188" s="185">
        <v>-0.33936046511628071</v>
      </c>
      <c r="E188" s="184" t="s">
        <v>249</v>
      </c>
      <c r="F188" s="185" t="str">
        <f>IFERROR(E188-C188,"-")</f>
        <v>-</v>
      </c>
      <c r="G188" s="184">
        <v>5.2121212121212119</v>
      </c>
      <c r="H188" s="185" t="str">
        <f>IFERROR(G188-E188,"-")</f>
        <v>-</v>
      </c>
      <c r="I188" s="184">
        <v>6.235611510791367</v>
      </c>
      <c r="J188" s="185">
        <f>IFERROR(I188-G188,"-")</f>
        <v>1.0234902986701551</v>
      </c>
      <c r="K188" s="184">
        <v>7.8366197183098594</v>
      </c>
      <c r="L188" s="185">
        <f>IFERROR(K188-I188,"-")</f>
        <v>1.6010082075184924</v>
      </c>
      <c r="M188" s="184">
        <v>8.6806930693069315</v>
      </c>
      <c r="N188" s="185">
        <f>IFERROR(M188-K188,"-")</f>
        <v>0.84407335099707215</v>
      </c>
      <c r="O188" s="185">
        <f t="shared" si="63"/>
        <v>7.8193069306932372E-2</v>
      </c>
    </row>
    <row r="189" spans="1:16" x14ac:dyDescent="0.25">
      <c r="B189" s="114" t="s">
        <v>79</v>
      </c>
      <c r="C189" s="184">
        <v>10.330472103004292</v>
      </c>
      <c r="D189" s="185">
        <v>1.4177736903058786</v>
      </c>
      <c r="E189" s="184" t="s">
        <v>249</v>
      </c>
      <c r="F189" s="185" t="str">
        <f t="shared" ref="F189:J197" si="64">IFERROR(E189-C189,"-")</f>
        <v>-</v>
      </c>
      <c r="G189" s="184">
        <v>4.8250000000000002</v>
      </c>
      <c r="H189" s="185" t="str">
        <f t="shared" si="64"/>
        <v>-</v>
      </c>
      <c r="I189" s="184">
        <v>6.1355140186915884</v>
      </c>
      <c r="J189" s="185">
        <f t="shared" si="64"/>
        <v>1.3105140186915882</v>
      </c>
      <c r="K189" s="184">
        <v>7.5637065637065639</v>
      </c>
      <c r="L189" s="185">
        <f t="shared" ref="L189:L197" si="65">IFERROR(K189-I189,"-")</f>
        <v>1.4281925450149755</v>
      </c>
      <c r="M189" s="184">
        <v>8.140703517587939</v>
      </c>
      <c r="N189" s="185">
        <f t="shared" ref="N189:N196" si="66">IFERROR(M189-K189,"-")</f>
        <v>0.57699695388137506</v>
      </c>
      <c r="O189" s="185">
        <f t="shared" si="63"/>
        <v>-2.1897685854163527</v>
      </c>
    </row>
    <row r="190" spans="1:16" x14ac:dyDescent="0.25">
      <c r="B190" s="114" t="s">
        <v>120</v>
      </c>
      <c r="C190" s="184">
        <v>8.0840336134453779</v>
      </c>
      <c r="D190" s="185">
        <v>-0.6337364213978276</v>
      </c>
      <c r="E190" s="184" t="s">
        <v>249</v>
      </c>
      <c r="F190" s="185" t="str">
        <f t="shared" si="64"/>
        <v>-</v>
      </c>
      <c r="G190" s="184">
        <v>6.8023255813953485</v>
      </c>
      <c r="H190" s="185" t="str">
        <f t="shared" si="64"/>
        <v>-</v>
      </c>
      <c r="I190" s="184">
        <v>6.709677419354839</v>
      </c>
      <c r="J190" s="185">
        <f t="shared" si="64"/>
        <v>-9.2648162040509519E-2</v>
      </c>
      <c r="K190" s="184">
        <v>7.7424657534246579</v>
      </c>
      <c r="L190" s="185">
        <f t="shared" si="65"/>
        <v>1.032788334069819</v>
      </c>
      <c r="M190" s="184">
        <v>8.120075046904315</v>
      </c>
      <c r="N190" s="185">
        <f t="shared" si="66"/>
        <v>0.3776092934796571</v>
      </c>
      <c r="O190" s="185">
        <f t="shared" si="63"/>
        <v>3.6041433458937178E-2</v>
      </c>
    </row>
    <row r="191" spans="1:16" x14ac:dyDescent="0.25">
      <c r="B191" s="114" t="s">
        <v>83</v>
      </c>
      <c r="C191" s="184">
        <v>9.4250000000000007</v>
      </c>
      <c r="D191" s="185">
        <v>-0.54767759562841434</v>
      </c>
      <c r="E191" s="184" t="s">
        <v>249</v>
      </c>
      <c r="F191" s="185" t="str">
        <f t="shared" si="64"/>
        <v>-</v>
      </c>
      <c r="G191" s="184">
        <v>9.1930693069306937</v>
      </c>
      <c r="H191" s="185" t="str">
        <f t="shared" si="64"/>
        <v>-</v>
      </c>
      <c r="I191" s="184">
        <v>7.8844696969696972</v>
      </c>
      <c r="J191" s="185">
        <f t="shared" si="64"/>
        <v>-1.3085996099609964</v>
      </c>
      <c r="K191" s="184">
        <v>6.6075036075036078</v>
      </c>
      <c r="L191" s="185">
        <f t="shared" si="65"/>
        <v>-1.2769660894660895</v>
      </c>
      <c r="M191" s="184">
        <v>7.4171974522292992</v>
      </c>
      <c r="N191" s="185">
        <f t="shared" si="66"/>
        <v>0.80969384472569139</v>
      </c>
      <c r="O191" s="185">
        <f>IFERROR(M191-C191,"-")</f>
        <v>-2.0078025477707016</v>
      </c>
    </row>
    <row r="192" spans="1:16" x14ac:dyDescent="0.25">
      <c r="B192" s="114" t="s">
        <v>85</v>
      </c>
      <c r="C192" s="184">
        <v>10.110526315789473</v>
      </c>
      <c r="D192" s="185">
        <v>-0.36713691445107699</v>
      </c>
      <c r="E192" s="184">
        <v>5.0167286245353164</v>
      </c>
      <c r="F192" s="185">
        <f t="shared" si="64"/>
        <v>-5.0937976912541565</v>
      </c>
      <c r="G192" s="184">
        <v>4.776859504132231</v>
      </c>
      <c r="H192" s="185">
        <f t="shared" si="64"/>
        <v>-0.23986912040308539</v>
      </c>
      <c r="I192" s="184">
        <v>8.9580152671755719</v>
      </c>
      <c r="J192" s="185">
        <f t="shared" si="64"/>
        <v>4.1811557630433409</v>
      </c>
      <c r="K192" s="184">
        <v>7.5533199195171026</v>
      </c>
      <c r="L192" s="185">
        <f t="shared" si="65"/>
        <v>-1.4046953476584694</v>
      </c>
      <c r="M192" s="184">
        <v>6.4814814814814818</v>
      </c>
      <c r="N192" s="185">
        <f t="shared" si="66"/>
        <v>-1.0718384380356207</v>
      </c>
      <c r="O192" s="185">
        <f>IFERROR(M192-C192,"-")</f>
        <v>-3.6290448343079911</v>
      </c>
    </row>
    <row r="193" spans="2:16" x14ac:dyDescent="0.25">
      <c r="B193" s="114" t="s">
        <v>87</v>
      </c>
      <c r="C193" s="184">
        <v>9.2386058981233248</v>
      </c>
      <c r="D193" s="185">
        <v>0.46623235726729284</v>
      </c>
      <c r="E193" s="184">
        <v>6.0535714285714288</v>
      </c>
      <c r="F193" s="185">
        <f t="shared" si="64"/>
        <v>-3.185034469551896</v>
      </c>
      <c r="G193" s="184">
        <v>6.3159999999999998</v>
      </c>
      <c r="H193" s="185">
        <f t="shared" si="64"/>
        <v>0.26242857142857101</v>
      </c>
      <c r="I193" s="184">
        <v>7.1208459214501509</v>
      </c>
      <c r="J193" s="185">
        <f t="shared" si="64"/>
        <v>0.8048459214501511</v>
      </c>
      <c r="K193" s="184">
        <v>7.6696165191740411</v>
      </c>
      <c r="L193" s="185">
        <f t="shared" si="65"/>
        <v>0.54877059772389014</v>
      </c>
      <c r="M193" s="184">
        <v>7.8940092165898621</v>
      </c>
      <c r="N193" s="185">
        <f t="shared" si="66"/>
        <v>0.22439269741582102</v>
      </c>
      <c r="O193" s="185">
        <f t="shared" ref="O193:O196" si="67">IFERROR(M193-C193,"-")</f>
        <v>-1.3445966815334627</v>
      </c>
    </row>
    <row r="194" spans="2:16" x14ac:dyDescent="0.25">
      <c r="B194" s="114" t="s">
        <v>89</v>
      </c>
      <c r="C194" s="184">
        <v>8.8419117647058822</v>
      </c>
      <c r="D194" s="185">
        <v>0.56191176470588289</v>
      </c>
      <c r="E194" s="184">
        <v>7.6309523809523814</v>
      </c>
      <c r="F194" s="185">
        <f t="shared" si="64"/>
        <v>-1.2109593837535009</v>
      </c>
      <c r="G194" s="184">
        <v>5.9019607843137258</v>
      </c>
      <c r="H194" s="185">
        <f t="shared" si="64"/>
        <v>-1.7289915966386555</v>
      </c>
      <c r="I194" s="184">
        <v>6.3746701846965701</v>
      </c>
      <c r="J194" s="185">
        <f t="shared" si="64"/>
        <v>0.47270940038284426</v>
      </c>
      <c r="K194" s="184">
        <v>6.2601880877742948</v>
      </c>
      <c r="L194" s="185">
        <f t="shared" si="65"/>
        <v>-0.11448209692227529</v>
      </c>
      <c r="M194" s="184">
        <v>6.36</v>
      </c>
      <c r="N194" s="185">
        <f t="shared" si="66"/>
        <v>9.9811912225705512E-2</v>
      </c>
      <c r="O194" s="185">
        <f t="shared" si="67"/>
        <v>-2.4819117647058819</v>
      </c>
    </row>
    <row r="195" spans="2:16" x14ac:dyDescent="0.25">
      <c r="B195" s="114" t="s">
        <v>91</v>
      </c>
      <c r="C195" s="184">
        <v>8.7468749999999993</v>
      </c>
      <c r="D195" s="185">
        <v>-1.4451779801324509</v>
      </c>
      <c r="E195" s="184">
        <v>5.4861111111111107</v>
      </c>
      <c r="F195" s="185">
        <f t="shared" si="64"/>
        <v>-3.2607638888888886</v>
      </c>
      <c r="G195" s="184">
        <v>7.4267515923566876</v>
      </c>
      <c r="H195" s="185">
        <f t="shared" si="64"/>
        <v>1.9406404812455769</v>
      </c>
      <c r="I195" s="184">
        <v>7.4951456310679614</v>
      </c>
      <c r="J195" s="185">
        <f t="shared" si="64"/>
        <v>6.8394038711273808E-2</v>
      </c>
      <c r="K195" s="184">
        <v>7.8169336384439356</v>
      </c>
      <c r="L195" s="185">
        <f t="shared" si="65"/>
        <v>0.32178800737597424</v>
      </c>
      <c r="M195" s="184">
        <v>6.4905660377358494</v>
      </c>
      <c r="N195" s="185">
        <f t="shared" si="66"/>
        <v>-1.3263676007080862</v>
      </c>
      <c r="O195" s="185">
        <f t="shared" si="67"/>
        <v>-2.2563089622641499</v>
      </c>
    </row>
    <row r="196" spans="2:16" x14ac:dyDescent="0.25">
      <c r="B196" s="114" t="s">
        <v>93</v>
      </c>
      <c r="C196" s="184">
        <v>8.7430555555555554</v>
      </c>
      <c r="D196" s="185">
        <v>-8.6685823754795166E-3</v>
      </c>
      <c r="E196" s="184">
        <v>5.2301587301587302</v>
      </c>
      <c r="F196" s="185">
        <f t="shared" si="64"/>
        <v>-3.5128968253968251</v>
      </c>
      <c r="G196" s="184">
        <v>5.7030965391621127</v>
      </c>
      <c r="H196" s="185">
        <f t="shared" si="64"/>
        <v>0.47293780900338245</v>
      </c>
      <c r="I196" s="184">
        <v>6.3891213389121342</v>
      </c>
      <c r="J196" s="185">
        <f t="shared" si="64"/>
        <v>0.68602479975002151</v>
      </c>
      <c r="K196" s="184">
        <v>6.9157088122605366</v>
      </c>
      <c r="L196" s="185">
        <f t="shared" si="65"/>
        <v>0.52658747334840239</v>
      </c>
      <c r="M196" s="184">
        <v>6.6901408450704229</v>
      </c>
      <c r="N196" s="185">
        <f t="shared" si="66"/>
        <v>-0.22556796719011363</v>
      </c>
      <c r="O196" s="185">
        <f t="shared" si="67"/>
        <v>-2.0529147104851324</v>
      </c>
    </row>
    <row r="197" spans="2:16" ht="15.75" x14ac:dyDescent="0.25">
      <c r="B197" s="117" t="s">
        <v>30</v>
      </c>
      <c r="C197" s="186">
        <v>9.2769230769230777</v>
      </c>
      <c r="D197" s="187">
        <v>0.2465642912745043</v>
      </c>
      <c r="E197" s="186">
        <v>6.4966408268733851</v>
      </c>
      <c r="F197" s="187">
        <f t="shared" si="64"/>
        <v>-2.7802822500496926</v>
      </c>
      <c r="G197" s="186">
        <v>6.2224880382775121</v>
      </c>
      <c r="H197" s="187">
        <f t="shared" si="64"/>
        <v>-0.274152788595873</v>
      </c>
      <c r="I197" s="186">
        <v>7.0339242722696431</v>
      </c>
      <c r="J197" s="187">
        <f t="shared" si="64"/>
        <v>0.81143623399213105</v>
      </c>
      <c r="K197" s="186">
        <v>7.4551912568306014</v>
      </c>
      <c r="L197" s="187">
        <f t="shared" si="65"/>
        <v>0.42126698456095824</v>
      </c>
      <c r="M197" s="186">
        <v>7.5349631493798306</v>
      </c>
      <c r="N197" s="187">
        <v>7.9771892549229229E-2</v>
      </c>
      <c r="O197" s="187">
        <v>-1.7419599275432471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9.036363636363637</v>
      </c>
      <c r="D207" s="185">
        <v>-3.089038292896813</v>
      </c>
      <c r="E207" s="184">
        <v>6.4727793696275073</v>
      </c>
      <c r="F207" s="185">
        <f t="shared" ref="F207:J209" si="68">IFERROR(E207-C207,"-")</f>
        <v>-2.5635842667361297</v>
      </c>
      <c r="G207" s="184">
        <v>6</v>
      </c>
      <c r="H207" s="185">
        <f t="shared" si="68"/>
        <v>-0.47277936962750733</v>
      </c>
      <c r="I207" s="184">
        <v>5.4202586206896548</v>
      </c>
      <c r="J207" s="185">
        <f t="shared" si="68"/>
        <v>-0.5797413793103452</v>
      </c>
      <c r="K207" s="184">
        <v>7.4215976331360949</v>
      </c>
      <c r="L207" s="185">
        <f t="shared" ref="L207:L209" si="69">IFERROR(K207-I207,"-")</f>
        <v>2.0013390124464401</v>
      </c>
      <c r="M207" s="184">
        <v>10.036101083032491</v>
      </c>
      <c r="N207" s="185">
        <f t="shared" ref="N207:N209" si="70">IFERROR(M207-K207,"-")</f>
        <v>2.6145034498963966</v>
      </c>
      <c r="O207" s="185">
        <f t="shared" ref="O207" si="71">IFERROR(M207-C207,"-")</f>
        <v>0.99973744666885445</v>
      </c>
    </row>
    <row r="208" spans="2:16" x14ac:dyDescent="0.25">
      <c r="B208" s="114" t="s">
        <v>73</v>
      </c>
      <c r="C208" s="184">
        <v>8.6132075471698109</v>
      </c>
      <c r="D208" s="185">
        <v>-0.97798742138364858</v>
      </c>
      <c r="E208" s="184">
        <v>7.0763358778625953</v>
      </c>
      <c r="F208" s="185">
        <f t="shared" si="68"/>
        <v>-1.5368716693072155</v>
      </c>
      <c r="G208" s="184">
        <v>2.86046511627907</v>
      </c>
      <c r="H208" s="185">
        <f t="shared" si="68"/>
        <v>-4.2158707615835258</v>
      </c>
      <c r="I208" s="184">
        <v>5.7116883116883113</v>
      </c>
      <c r="J208" s="185">
        <f t="shared" si="68"/>
        <v>2.8512231954092413</v>
      </c>
      <c r="K208" s="184">
        <v>6.1691078561917445</v>
      </c>
      <c r="L208" s="185">
        <f t="shared" si="69"/>
        <v>0.45741954450343325</v>
      </c>
      <c r="M208" s="184">
        <v>9.6203288490284002</v>
      </c>
      <c r="N208" s="185">
        <f t="shared" si="70"/>
        <v>3.4512209928366557</v>
      </c>
      <c r="O208" s="185">
        <f>IFERROR(M208-C208,"-")</f>
        <v>1.0071213018585894</v>
      </c>
    </row>
    <row r="209" spans="2:16" x14ac:dyDescent="0.25">
      <c r="B209" s="114" t="s">
        <v>75</v>
      </c>
      <c r="C209" s="184">
        <v>7.7953890489913542</v>
      </c>
      <c r="D209" s="185">
        <v>0.56027933112301564</v>
      </c>
      <c r="E209" s="184">
        <v>8.3571428571428577</v>
      </c>
      <c r="F209" s="185">
        <f t="shared" si="68"/>
        <v>0.56175380815150344</v>
      </c>
      <c r="G209" s="184">
        <v>5.5</v>
      </c>
      <c r="H209" s="185">
        <f t="shared" si="68"/>
        <v>-2.8571428571428577</v>
      </c>
      <c r="I209" s="184">
        <v>6.5864527629233516</v>
      </c>
      <c r="J209" s="185">
        <f t="shared" si="68"/>
        <v>1.0864527629233516</v>
      </c>
      <c r="K209" s="184">
        <v>7.4685534591194971</v>
      </c>
      <c r="L209" s="185">
        <f t="shared" si="69"/>
        <v>0.88210069619614551</v>
      </c>
      <c r="M209" s="184">
        <v>10.040567951318458</v>
      </c>
      <c r="N209" s="185">
        <f t="shared" si="70"/>
        <v>2.5720144921989609</v>
      </c>
      <c r="O209" s="185">
        <f t="shared" ref="O209:O212" si="72">IFERROR(M209-C209,"-")</f>
        <v>2.2451789023271038</v>
      </c>
    </row>
    <row r="210" spans="2:16" x14ac:dyDescent="0.25">
      <c r="B210" s="114" t="s">
        <v>77</v>
      </c>
      <c r="C210" s="184">
        <v>6.806451612903226</v>
      </c>
      <c r="D210" s="185">
        <v>0.18576195773081228</v>
      </c>
      <c r="E210" s="184" t="s">
        <v>249</v>
      </c>
      <c r="F210" s="185" t="str">
        <f>IFERROR(E210-C210,"-")</f>
        <v>-</v>
      </c>
      <c r="G210" s="184">
        <v>2.84</v>
      </c>
      <c r="H210" s="185" t="str">
        <f>IFERROR(G210-E210,"-")</f>
        <v>-</v>
      </c>
      <c r="I210" s="184">
        <v>5.3230912476722532</v>
      </c>
      <c r="J210" s="185">
        <f>IFERROR(I210-G210,"-")</f>
        <v>2.4830912476722533</v>
      </c>
      <c r="K210" s="184">
        <v>7.0227048371174732</v>
      </c>
      <c r="L210" s="185">
        <f>IFERROR(K210-I210,"-")</f>
        <v>1.69961358944522</v>
      </c>
      <c r="M210" s="184">
        <v>8.3473684210526322</v>
      </c>
      <c r="N210" s="185">
        <f>IFERROR(M210-K210,"-")</f>
        <v>1.324663583935159</v>
      </c>
      <c r="O210" s="185">
        <f t="shared" si="72"/>
        <v>1.5409168081494062</v>
      </c>
    </row>
    <row r="211" spans="2:16" x14ac:dyDescent="0.25">
      <c r="B211" s="114" t="s">
        <v>79</v>
      </c>
      <c r="C211" s="184">
        <v>31.227272727272727</v>
      </c>
      <c r="D211" s="185">
        <v>23.10144491270319</v>
      </c>
      <c r="E211" s="184" t="s">
        <v>249</v>
      </c>
      <c r="F211" s="185" t="str">
        <f t="shared" ref="F211:J219" si="73">IFERROR(E211-C211,"-")</f>
        <v>-</v>
      </c>
      <c r="G211" s="184">
        <v>4.5</v>
      </c>
      <c r="H211" s="185" t="str">
        <f t="shared" si="73"/>
        <v>-</v>
      </c>
      <c r="I211" s="184">
        <v>7.1088270858524787</v>
      </c>
      <c r="J211" s="185">
        <f t="shared" si="73"/>
        <v>2.6088270858524787</v>
      </c>
      <c r="K211" s="184">
        <v>11.213178294573643</v>
      </c>
      <c r="L211" s="185">
        <f t="shared" ref="L211:L219" si="74">IFERROR(K211-I211,"-")</f>
        <v>4.1043512087211642</v>
      </c>
      <c r="M211" s="184">
        <v>10.84819734345351</v>
      </c>
      <c r="N211" s="185">
        <f t="shared" ref="N211:N218" si="75">IFERROR(M211-K211,"-")</f>
        <v>-0.36498095112013296</v>
      </c>
      <c r="O211" s="185">
        <f t="shared" si="72"/>
        <v>-20.379075383819217</v>
      </c>
    </row>
    <row r="212" spans="2:16" x14ac:dyDescent="0.25">
      <c r="B212" s="114" t="s">
        <v>81</v>
      </c>
      <c r="C212" s="184">
        <v>7.5299539170506913</v>
      </c>
      <c r="D212" s="185">
        <v>-1.1994190202430373</v>
      </c>
      <c r="E212" s="184" t="s">
        <v>249</v>
      </c>
      <c r="F212" s="185" t="str">
        <f t="shared" si="73"/>
        <v>-</v>
      </c>
      <c r="G212" s="184">
        <v>8.8541666666666661</v>
      </c>
      <c r="H212" s="185" t="str">
        <f t="shared" si="73"/>
        <v>-</v>
      </c>
      <c r="I212" s="184">
        <v>6.1521084337349397</v>
      </c>
      <c r="J212" s="185">
        <f t="shared" si="73"/>
        <v>-2.7020582329317264</v>
      </c>
      <c r="K212" s="184">
        <v>11.01419878296146</v>
      </c>
      <c r="L212" s="185">
        <f t="shared" si="74"/>
        <v>4.8620903492265199</v>
      </c>
      <c r="M212" s="184">
        <v>12.085648148148149</v>
      </c>
      <c r="N212" s="185">
        <f t="shared" si="75"/>
        <v>1.0714493651866892</v>
      </c>
      <c r="O212" s="185">
        <f t="shared" si="72"/>
        <v>4.5556942310974575</v>
      </c>
    </row>
    <row r="213" spans="2:16" x14ac:dyDescent="0.25">
      <c r="B213" s="114" t="s">
        <v>83</v>
      </c>
      <c r="C213" s="184">
        <v>8.02247191011236</v>
      </c>
      <c r="D213" s="185">
        <v>5.1419278533412438E-2</v>
      </c>
      <c r="E213" s="184" t="s">
        <v>249</v>
      </c>
      <c r="F213" s="185" t="str">
        <f t="shared" si="73"/>
        <v>-</v>
      </c>
      <c r="G213" s="184">
        <v>4.8</v>
      </c>
      <c r="H213" s="185" t="str">
        <f t="shared" si="73"/>
        <v>-</v>
      </c>
      <c r="I213" s="184">
        <v>6.0893952673093779</v>
      </c>
      <c r="J213" s="185">
        <f t="shared" si="73"/>
        <v>1.289395267309378</v>
      </c>
      <c r="K213" s="184">
        <v>9.6335260115606935</v>
      </c>
      <c r="L213" s="185">
        <f t="shared" si="74"/>
        <v>3.5441307442513157</v>
      </c>
      <c r="M213" s="184">
        <v>9.9510357815442561</v>
      </c>
      <c r="N213" s="185">
        <f t="shared" si="75"/>
        <v>0.31750976998356251</v>
      </c>
      <c r="O213" s="185">
        <f>IFERROR(M213-C213,"-")</f>
        <v>1.928563871431896</v>
      </c>
    </row>
    <row r="214" spans="2:16" x14ac:dyDescent="0.25">
      <c r="B214" s="114" t="s">
        <v>85</v>
      </c>
      <c r="C214" s="184">
        <v>12.061162079510703</v>
      </c>
      <c r="D214" s="185">
        <v>2.3105567526341897</v>
      </c>
      <c r="E214" s="184">
        <v>8.0295857988165675</v>
      </c>
      <c r="F214" s="185">
        <f t="shared" si="73"/>
        <v>-4.0315762806941358</v>
      </c>
      <c r="G214" s="184">
        <v>7.5269461077844309</v>
      </c>
      <c r="H214" s="185">
        <f t="shared" si="73"/>
        <v>-0.50263969103213668</v>
      </c>
      <c r="I214" s="184">
        <v>5.9843363561417968</v>
      </c>
      <c r="J214" s="185">
        <f t="shared" si="73"/>
        <v>-1.542609751642634</v>
      </c>
      <c r="K214" s="184">
        <v>10.585014409221902</v>
      </c>
      <c r="L214" s="185">
        <f t="shared" si="74"/>
        <v>4.600678053080105</v>
      </c>
      <c r="M214" s="184">
        <v>9.5925196850393704</v>
      </c>
      <c r="N214" s="185">
        <f t="shared" si="75"/>
        <v>-0.99249472418253148</v>
      </c>
      <c r="O214" s="185">
        <f>IFERROR(M214-C214,"-")</f>
        <v>-2.4686423944713329</v>
      </c>
    </row>
    <row r="215" spans="2:16" x14ac:dyDescent="0.25">
      <c r="B215" s="114" t="s">
        <v>87</v>
      </c>
      <c r="C215" s="184">
        <v>9.0903790087463552</v>
      </c>
      <c r="D215" s="185">
        <v>0.60878391672181564</v>
      </c>
      <c r="E215" s="184">
        <v>28.5</v>
      </c>
      <c r="F215" s="185">
        <f t="shared" si="73"/>
        <v>19.409620991253647</v>
      </c>
      <c r="G215" s="184">
        <v>4.8483965014577262</v>
      </c>
      <c r="H215" s="185">
        <f t="shared" si="73"/>
        <v>-23.651603498542272</v>
      </c>
      <c r="I215" s="184">
        <v>7.141089108910891</v>
      </c>
      <c r="J215" s="185">
        <f t="shared" si="73"/>
        <v>2.2926926074531648</v>
      </c>
      <c r="K215" s="184">
        <v>9.3552795031055904</v>
      </c>
      <c r="L215" s="185">
        <f t="shared" si="74"/>
        <v>2.2141903941946994</v>
      </c>
      <c r="M215" s="184">
        <v>8.4372197309417043</v>
      </c>
      <c r="N215" s="185">
        <f t="shared" si="75"/>
        <v>-0.91805977216388612</v>
      </c>
      <c r="O215" s="185">
        <f t="shared" ref="O215:O218" si="76">IFERROR(M215-C215,"-")</f>
        <v>-0.65315927780465088</v>
      </c>
    </row>
    <row r="216" spans="2:16" x14ac:dyDescent="0.25">
      <c r="B216" s="114" t="s">
        <v>89</v>
      </c>
      <c r="C216" s="184">
        <v>9.080385852090032</v>
      </c>
      <c r="D216" s="185">
        <v>1.442403656244335</v>
      </c>
      <c r="E216" s="184">
        <v>4.5789473684210522</v>
      </c>
      <c r="F216" s="185">
        <f t="shared" si="73"/>
        <v>-4.5014384836689798</v>
      </c>
      <c r="G216" s="184">
        <v>5.0696202531645573</v>
      </c>
      <c r="H216" s="185">
        <f t="shared" si="73"/>
        <v>0.49067288474350512</v>
      </c>
      <c r="I216" s="184">
        <v>6.2877291960507762</v>
      </c>
      <c r="J216" s="185">
        <f t="shared" si="73"/>
        <v>1.2181089428862188</v>
      </c>
      <c r="K216" s="184">
        <v>9.9650067294751015</v>
      </c>
      <c r="L216" s="185">
        <f t="shared" si="74"/>
        <v>3.6772775334243253</v>
      </c>
      <c r="M216" s="184">
        <v>7.2849002849002851</v>
      </c>
      <c r="N216" s="185">
        <f t="shared" si="75"/>
        <v>-2.6801064445748164</v>
      </c>
      <c r="O216" s="185">
        <f t="shared" si="76"/>
        <v>-1.7954855671897469</v>
      </c>
    </row>
    <row r="217" spans="2:16" x14ac:dyDescent="0.25">
      <c r="B217" s="114" t="s">
        <v>91</v>
      </c>
      <c r="C217" s="184">
        <v>7.1981707317073171</v>
      </c>
      <c r="D217" s="185">
        <v>-0.14273835920177369</v>
      </c>
      <c r="E217" s="184">
        <v>5.7807017543859649</v>
      </c>
      <c r="F217" s="185">
        <f t="shared" si="73"/>
        <v>-1.4174689773213522</v>
      </c>
      <c r="G217" s="184">
        <v>5.1133200795228628</v>
      </c>
      <c r="H217" s="185">
        <f t="shared" si="73"/>
        <v>-0.66738167486310207</v>
      </c>
      <c r="I217" s="184">
        <v>5.8250773993808052</v>
      </c>
      <c r="J217" s="185">
        <f t="shared" si="73"/>
        <v>0.71175731985794233</v>
      </c>
      <c r="K217" s="184">
        <v>7.9652294853963834</v>
      </c>
      <c r="L217" s="185">
        <f t="shared" si="74"/>
        <v>2.1401520860155783</v>
      </c>
      <c r="M217" s="184">
        <v>5.5432300163132133</v>
      </c>
      <c r="N217" s="185">
        <f t="shared" si="75"/>
        <v>-2.4219994690831701</v>
      </c>
      <c r="O217" s="185">
        <f t="shared" si="76"/>
        <v>-1.6549407153941038</v>
      </c>
    </row>
    <row r="218" spans="2:16" x14ac:dyDescent="0.25">
      <c r="B218" s="114" t="s">
        <v>93</v>
      </c>
      <c r="C218" s="184">
        <v>9.8170731707317067</v>
      </c>
      <c r="D218" s="185">
        <v>1.0396759104577349</v>
      </c>
      <c r="E218" s="184">
        <v>6.3580246913580245</v>
      </c>
      <c r="F218" s="185">
        <f t="shared" si="73"/>
        <v>-3.4590484793736822</v>
      </c>
      <c r="G218" s="184">
        <v>4.9749715585893064</v>
      </c>
      <c r="H218" s="185">
        <f t="shared" si="73"/>
        <v>-1.3830531327687181</v>
      </c>
      <c r="I218" s="184">
        <v>6.2163461538461542</v>
      </c>
      <c r="J218" s="185">
        <f t="shared" si="73"/>
        <v>1.2413745952568478</v>
      </c>
      <c r="K218" s="184">
        <v>9.3677419354838705</v>
      </c>
      <c r="L218" s="185">
        <f t="shared" si="74"/>
        <v>3.1513957816377163</v>
      </c>
      <c r="M218" s="184">
        <v>7.8854805725971371</v>
      </c>
      <c r="N218" s="185">
        <f t="shared" si="75"/>
        <v>-1.4822613628867334</v>
      </c>
      <c r="O218" s="185">
        <f t="shared" si="76"/>
        <v>-1.9315925981345696</v>
      </c>
    </row>
    <row r="219" spans="2:16" ht="15.75" x14ac:dyDescent="0.25">
      <c r="B219" s="117" t="s">
        <v>30</v>
      </c>
      <c r="C219" s="186">
        <v>9.8219974715549938</v>
      </c>
      <c r="D219" s="187">
        <v>1.3168988991552659</v>
      </c>
      <c r="E219" s="186">
        <v>7.0369206598586018</v>
      </c>
      <c r="F219" s="187">
        <f t="shared" si="73"/>
        <v>-2.785076811696392</v>
      </c>
      <c r="G219" s="186">
        <v>5.1207054512139258</v>
      </c>
      <c r="H219" s="187">
        <f t="shared" si="73"/>
        <v>-1.916215208644676</v>
      </c>
      <c r="I219" s="186">
        <v>6.1094831911690921</v>
      </c>
      <c r="J219" s="187">
        <f t="shared" si="73"/>
        <v>0.98877773995516627</v>
      </c>
      <c r="K219" s="186">
        <v>8.8479387249380483</v>
      </c>
      <c r="L219" s="187">
        <f t="shared" si="74"/>
        <v>2.7384555337689562</v>
      </c>
      <c r="M219" s="186">
        <v>9.0189776553412919</v>
      </c>
      <c r="N219" s="187">
        <v>0.17103893040324358</v>
      </c>
      <c r="O219" s="187">
        <v>-0.80301981621370189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10.616883116883116</v>
      </c>
      <c r="D229" s="185">
        <v>1.5324841399010189</v>
      </c>
      <c r="E229" s="184">
        <v>9.319488817891374</v>
      </c>
      <c r="F229" s="185">
        <f t="shared" ref="F229:J231" si="77">IFERROR(E229-C229,"-")</f>
        <v>-1.2973942989917422</v>
      </c>
      <c r="G229" s="184">
        <v>6.3085714285714287</v>
      </c>
      <c r="H229" s="185">
        <f t="shared" si="77"/>
        <v>-3.0109173893199452</v>
      </c>
      <c r="I229" s="184">
        <v>8.5574162679425836</v>
      </c>
      <c r="J229" s="185">
        <f t="shared" si="77"/>
        <v>2.2488448393711549</v>
      </c>
      <c r="K229" s="184">
        <v>8.6969696969696972</v>
      </c>
      <c r="L229" s="185">
        <f t="shared" ref="L229:L231" si="78">IFERROR(K229-I229,"-")</f>
        <v>0.13955342902711365</v>
      </c>
      <c r="M229" s="184">
        <v>8.8498659517426272</v>
      </c>
      <c r="N229" s="185">
        <f t="shared" ref="N229:N231" si="79">IFERROR(M229-K229,"-")</f>
        <v>0.15289625477293001</v>
      </c>
      <c r="O229" s="185">
        <f t="shared" ref="O229" si="80">IFERROR(M229-C229,"-")</f>
        <v>-1.7670171651404889</v>
      </c>
    </row>
    <row r="230" spans="2:16" x14ac:dyDescent="0.25">
      <c r="B230" s="114" t="s">
        <v>73</v>
      </c>
      <c r="C230" s="184">
        <v>9.41</v>
      </c>
      <c r="D230" s="185">
        <v>1.1654479418886208</v>
      </c>
      <c r="E230" s="184">
        <v>6.2897196261682247</v>
      </c>
      <c r="F230" s="185">
        <f t="shared" si="77"/>
        <v>-3.1202803738317755</v>
      </c>
      <c r="G230" s="184">
        <v>8.6111111111111107</v>
      </c>
      <c r="H230" s="185">
        <f t="shared" si="77"/>
        <v>2.3213914849428861</v>
      </c>
      <c r="I230" s="184">
        <v>5.5938303341902316</v>
      </c>
      <c r="J230" s="185">
        <f t="shared" si="77"/>
        <v>-3.0172807769208791</v>
      </c>
      <c r="K230" s="184">
        <v>7.5101123595505621</v>
      </c>
      <c r="L230" s="185">
        <f t="shared" si="78"/>
        <v>1.9162820253603305</v>
      </c>
      <c r="M230" s="184">
        <v>7.6536796536796539</v>
      </c>
      <c r="N230" s="185">
        <f t="shared" si="79"/>
        <v>0.14356729412909175</v>
      </c>
      <c r="O230" s="185">
        <f>IFERROR(M230-C230,"-")</f>
        <v>-1.7563203463203463</v>
      </c>
    </row>
    <row r="231" spans="2:16" x14ac:dyDescent="0.25">
      <c r="B231" s="114" t="s">
        <v>75</v>
      </c>
      <c r="C231" s="184">
        <v>9.2303523035230359</v>
      </c>
      <c r="D231" s="185">
        <v>0.53987611304684613</v>
      </c>
      <c r="E231" s="184">
        <v>7.180616740088106</v>
      </c>
      <c r="F231" s="185">
        <f t="shared" si="77"/>
        <v>-2.0497355634349299</v>
      </c>
      <c r="G231" s="184">
        <v>5.25</v>
      </c>
      <c r="H231" s="185">
        <f t="shared" si="77"/>
        <v>-1.930616740088106</v>
      </c>
      <c r="I231" s="184">
        <v>7.1073446327683616</v>
      </c>
      <c r="J231" s="185">
        <f t="shared" si="77"/>
        <v>1.8573446327683616</v>
      </c>
      <c r="K231" s="184">
        <v>9.2798742138364787</v>
      </c>
      <c r="L231" s="185">
        <f t="shared" si="78"/>
        <v>2.1725295810681171</v>
      </c>
      <c r="M231" s="184">
        <v>7.7043918918918921</v>
      </c>
      <c r="N231" s="185">
        <f t="shared" si="79"/>
        <v>-1.5754823219445866</v>
      </c>
      <c r="O231" s="185">
        <f t="shared" ref="O231:O234" si="81">IFERROR(M231-C231,"-")</f>
        <v>-1.5259604116311438</v>
      </c>
    </row>
    <row r="232" spans="2:16" x14ac:dyDescent="0.25">
      <c r="B232" s="114" t="s">
        <v>77</v>
      </c>
      <c r="C232" s="184">
        <v>8.6024999999999991</v>
      </c>
      <c r="D232" s="185">
        <v>-0.33936046511628071</v>
      </c>
      <c r="E232" s="184" t="s">
        <v>249</v>
      </c>
      <c r="F232" s="185" t="str">
        <f>IFERROR(E232-C232,"-")</f>
        <v>-</v>
      </c>
      <c r="G232" s="184">
        <v>5.2121212121212119</v>
      </c>
      <c r="H232" s="185" t="str">
        <f>IFERROR(G232-E232,"-")</f>
        <v>-</v>
      </c>
      <c r="I232" s="184">
        <v>6.235611510791367</v>
      </c>
      <c r="J232" s="185">
        <f>IFERROR(I232-G232,"-")</f>
        <v>1.0234902986701551</v>
      </c>
      <c r="K232" s="184">
        <v>7.8366197183098594</v>
      </c>
      <c r="L232" s="185">
        <f>IFERROR(K232-I232,"-")</f>
        <v>1.6010082075184924</v>
      </c>
      <c r="M232" s="184">
        <v>8.6806930693069315</v>
      </c>
      <c r="N232" s="185">
        <f>IFERROR(M232-K232,"-")</f>
        <v>0.84407335099707215</v>
      </c>
      <c r="O232" s="185">
        <f t="shared" si="81"/>
        <v>7.8193069306932372E-2</v>
      </c>
    </row>
    <row r="233" spans="2:16" x14ac:dyDescent="0.25">
      <c r="B233" s="114" t="s">
        <v>79</v>
      </c>
      <c r="C233" s="184">
        <v>10.330472103004292</v>
      </c>
      <c r="D233" s="185">
        <v>1.4177736903058786</v>
      </c>
      <c r="E233" s="184" t="s">
        <v>249</v>
      </c>
      <c r="F233" s="185" t="str">
        <f t="shared" ref="F233:J241" si="82">IFERROR(E233-C233,"-")</f>
        <v>-</v>
      </c>
      <c r="G233" s="184">
        <v>4.8250000000000002</v>
      </c>
      <c r="H233" s="185" t="str">
        <f t="shared" si="82"/>
        <v>-</v>
      </c>
      <c r="I233" s="184">
        <v>6.1355140186915884</v>
      </c>
      <c r="J233" s="185">
        <f t="shared" si="82"/>
        <v>1.3105140186915882</v>
      </c>
      <c r="K233" s="184">
        <v>7.5637065637065639</v>
      </c>
      <c r="L233" s="185">
        <f t="shared" ref="L233:L241" si="83">IFERROR(K233-I233,"-")</f>
        <v>1.4281925450149755</v>
      </c>
      <c r="M233" s="184">
        <v>8.140703517587939</v>
      </c>
      <c r="N233" s="185">
        <f t="shared" ref="N233:N240" si="84">IFERROR(M233-K233,"-")</f>
        <v>0.57699695388137506</v>
      </c>
      <c r="O233" s="185">
        <f t="shared" si="81"/>
        <v>-2.1897685854163527</v>
      </c>
    </row>
    <row r="234" spans="2:16" x14ac:dyDescent="0.25">
      <c r="B234" s="114" t="s">
        <v>81</v>
      </c>
      <c r="C234" s="184">
        <v>8.0840336134453779</v>
      </c>
      <c r="D234" s="185">
        <v>-0.6337364213978276</v>
      </c>
      <c r="E234" s="184" t="s">
        <v>249</v>
      </c>
      <c r="F234" s="185" t="str">
        <f t="shared" si="82"/>
        <v>-</v>
      </c>
      <c r="G234" s="184">
        <v>6.8023255813953485</v>
      </c>
      <c r="H234" s="185" t="str">
        <f t="shared" si="82"/>
        <v>-</v>
      </c>
      <c r="I234" s="184">
        <v>6.709677419354839</v>
      </c>
      <c r="J234" s="185">
        <f t="shared" si="82"/>
        <v>-9.2648162040509519E-2</v>
      </c>
      <c r="K234" s="184">
        <v>7.7424657534246579</v>
      </c>
      <c r="L234" s="185">
        <f t="shared" si="83"/>
        <v>1.032788334069819</v>
      </c>
      <c r="M234" s="184">
        <v>8.120075046904315</v>
      </c>
      <c r="N234" s="185">
        <f t="shared" si="84"/>
        <v>0.3776092934796571</v>
      </c>
      <c r="O234" s="185">
        <f t="shared" si="81"/>
        <v>3.6041433458937178E-2</v>
      </c>
    </row>
    <row r="235" spans="2:16" x14ac:dyDescent="0.25">
      <c r="B235" s="114" t="s">
        <v>83</v>
      </c>
      <c r="C235" s="184">
        <v>9.4250000000000007</v>
      </c>
      <c r="D235" s="185">
        <v>-0.54767759562841434</v>
      </c>
      <c r="E235" s="184" t="s">
        <v>249</v>
      </c>
      <c r="F235" s="185" t="str">
        <f t="shared" si="82"/>
        <v>-</v>
      </c>
      <c r="G235" s="184">
        <v>9.1930693069306937</v>
      </c>
      <c r="H235" s="185" t="str">
        <f t="shared" si="82"/>
        <v>-</v>
      </c>
      <c r="I235" s="184">
        <v>7.8844696969696972</v>
      </c>
      <c r="J235" s="185">
        <f t="shared" si="82"/>
        <v>-1.3085996099609964</v>
      </c>
      <c r="K235" s="184">
        <v>6.6075036075036078</v>
      </c>
      <c r="L235" s="185">
        <f t="shared" si="83"/>
        <v>-1.2769660894660895</v>
      </c>
      <c r="M235" s="184">
        <v>7.4171974522292992</v>
      </c>
      <c r="N235" s="185">
        <f t="shared" si="84"/>
        <v>0.80969384472569139</v>
      </c>
      <c r="O235" s="185">
        <f>IFERROR(M235-C235,"-")</f>
        <v>-2.0078025477707016</v>
      </c>
    </row>
    <row r="236" spans="2:16" x14ac:dyDescent="0.25">
      <c r="B236" s="114" t="s">
        <v>85</v>
      </c>
      <c r="C236" s="184">
        <v>10.110526315789473</v>
      </c>
      <c r="D236" s="185">
        <v>-0.36713691445107699</v>
      </c>
      <c r="E236" s="184">
        <v>5.0167286245353164</v>
      </c>
      <c r="F236" s="185">
        <f t="shared" si="82"/>
        <v>-5.0937976912541565</v>
      </c>
      <c r="G236" s="184">
        <v>4.776859504132231</v>
      </c>
      <c r="H236" s="185">
        <f t="shared" si="82"/>
        <v>-0.23986912040308539</v>
      </c>
      <c r="I236" s="184">
        <v>8.9580152671755719</v>
      </c>
      <c r="J236" s="185">
        <f t="shared" si="82"/>
        <v>4.1811557630433409</v>
      </c>
      <c r="K236" s="184">
        <v>7.5533199195171026</v>
      </c>
      <c r="L236" s="185">
        <f t="shared" si="83"/>
        <v>-1.4046953476584694</v>
      </c>
      <c r="M236" s="184">
        <v>6.4814814814814818</v>
      </c>
      <c r="N236" s="185">
        <f t="shared" si="84"/>
        <v>-1.0718384380356207</v>
      </c>
      <c r="O236" s="185">
        <f>IFERROR(M236-C236,"-")</f>
        <v>-3.6290448343079911</v>
      </c>
    </row>
    <row r="237" spans="2:16" x14ac:dyDescent="0.25">
      <c r="B237" s="114" t="s">
        <v>87</v>
      </c>
      <c r="C237" s="184">
        <v>9.2386058981233248</v>
      </c>
      <c r="D237" s="185">
        <v>0.46623235726729284</v>
      </c>
      <c r="E237" s="184">
        <v>6.0535714285714288</v>
      </c>
      <c r="F237" s="185">
        <f t="shared" si="82"/>
        <v>-3.185034469551896</v>
      </c>
      <c r="G237" s="184">
        <v>6.3159999999999998</v>
      </c>
      <c r="H237" s="185">
        <f t="shared" si="82"/>
        <v>0.26242857142857101</v>
      </c>
      <c r="I237" s="184">
        <v>7.1208459214501509</v>
      </c>
      <c r="J237" s="185">
        <f t="shared" si="82"/>
        <v>0.8048459214501511</v>
      </c>
      <c r="K237" s="184">
        <v>7.6696165191740411</v>
      </c>
      <c r="L237" s="185">
        <f t="shared" si="83"/>
        <v>0.54877059772389014</v>
      </c>
      <c r="M237" s="184">
        <v>7.8940092165898621</v>
      </c>
      <c r="N237" s="185">
        <f t="shared" si="84"/>
        <v>0.22439269741582102</v>
      </c>
      <c r="O237" s="185">
        <f t="shared" ref="O237:O240" si="85">IFERROR(M237-C237,"-")</f>
        <v>-1.3445966815334627</v>
      </c>
    </row>
    <row r="238" spans="2:16" x14ac:dyDescent="0.25">
      <c r="B238" s="114" t="s">
        <v>89</v>
      </c>
      <c r="C238" s="184">
        <v>8.8419117647058822</v>
      </c>
      <c r="D238" s="185">
        <v>0.56191176470588289</v>
      </c>
      <c r="E238" s="184">
        <v>7.6309523809523814</v>
      </c>
      <c r="F238" s="185">
        <f t="shared" si="82"/>
        <v>-1.2109593837535009</v>
      </c>
      <c r="G238" s="184">
        <v>5.9019607843137258</v>
      </c>
      <c r="H238" s="185">
        <f t="shared" si="82"/>
        <v>-1.7289915966386555</v>
      </c>
      <c r="I238" s="184">
        <v>6.3746701846965701</v>
      </c>
      <c r="J238" s="185">
        <f t="shared" si="82"/>
        <v>0.47270940038284426</v>
      </c>
      <c r="K238" s="184">
        <v>6.2601880877742948</v>
      </c>
      <c r="L238" s="185">
        <f t="shared" si="83"/>
        <v>-0.11448209692227529</v>
      </c>
      <c r="M238" s="184">
        <v>6.36</v>
      </c>
      <c r="N238" s="185">
        <f t="shared" si="84"/>
        <v>9.9811912225705512E-2</v>
      </c>
      <c r="O238" s="185">
        <f t="shared" si="85"/>
        <v>-2.4819117647058819</v>
      </c>
    </row>
    <row r="239" spans="2:16" x14ac:dyDescent="0.25">
      <c r="B239" s="114" t="s">
        <v>91</v>
      </c>
      <c r="C239" s="184">
        <v>8.7468749999999993</v>
      </c>
      <c r="D239" s="185">
        <v>-1.4451779801324509</v>
      </c>
      <c r="E239" s="184">
        <v>5.4861111111111107</v>
      </c>
      <c r="F239" s="185">
        <f t="shared" si="82"/>
        <v>-3.2607638888888886</v>
      </c>
      <c r="G239" s="184">
        <v>7.4267515923566876</v>
      </c>
      <c r="H239" s="185">
        <f t="shared" si="82"/>
        <v>1.9406404812455769</v>
      </c>
      <c r="I239" s="184">
        <v>7.4951456310679614</v>
      </c>
      <c r="J239" s="185">
        <f t="shared" si="82"/>
        <v>6.8394038711273808E-2</v>
      </c>
      <c r="K239" s="184">
        <v>7.8169336384439356</v>
      </c>
      <c r="L239" s="185">
        <f t="shared" si="83"/>
        <v>0.32178800737597424</v>
      </c>
      <c r="M239" s="184">
        <v>6.4905660377358494</v>
      </c>
      <c r="N239" s="185">
        <f t="shared" si="84"/>
        <v>-1.3263676007080862</v>
      </c>
      <c r="O239" s="185">
        <f t="shared" si="85"/>
        <v>-2.2563089622641499</v>
      </c>
    </row>
    <row r="240" spans="2:16" x14ac:dyDescent="0.25">
      <c r="B240" s="114" t="s">
        <v>93</v>
      </c>
      <c r="C240" s="184">
        <v>8.7430555555555554</v>
      </c>
      <c r="D240" s="185">
        <v>-8.6685823754795166E-3</v>
      </c>
      <c r="E240" s="184">
        <v>5.2301587301587302</v>
      </c>
      <c r="F240" s="185">
        <f t="shared" si="82"/>
        <v>-3.5128968253968251</v>
      </c>
      <c r="G240" s="184">
        <v>5.7030965391621127</v>
      </c>
      <c r="H240" s="185">
        <f t="shared" si="82"/>
        <v>0.47293780900338245</v>
      </c>
      <c r="I240" s="184">
        <v>6.3891213389121342</v>
      </c>
      <c r="J240" s="185">
        <f t="shared" si="82"/>
        <v>0.68602479975002151</v>
      </c>
      <c r="K240" s="184">
        <v>6.9157088122605366</v>
      </c>
      <c r="L240" s="185">
        <f t="shared" si="83"/>
        <v>0.52658747334840239</v>
      </c>
      <c r="M240" s="184">
        <v>6.6901408450704229</v>
      </c>
      <c r="N240" s="185">
        <f t="shared" si="84"/>
        <v>-0.22556796719011363</v>
      </c>
      <c r="O240" s="185">
        <f t="shared" si="85"/>
        <v>-2.0529147104851324</v>
      </c>
    </row>
    <row r="241" spans="2:16" ht="15.75" x14ac:dyDescent="0.25">
      <c r="B241" s="117" t="s">
        <v>30</v>
      </c>
      <c r="C241" s="186">
        <v>9.2769230769230777</v>
      </c>
      <c r="D241" s="187">
        <v>0.2465642912745043</v>
      </c>
      <c r="E241" s="186">
        <v>6.4966408268733851</v>
      </c>
      <c r="F241" s="187">
        <f t="shared" si="82"/>
        <v>-2.7802822500496926</v>
      </c>
      <c r="G241" s="186">
        <v>6.2224880382775121</v>
      </c>
      <c r="H241" s="187">
        <f t="shared" si="82"/>
        <v>-0.274152788595873</v>
      </c>
      <c r="I241" s="186">
        <v>7.0339242722696431</v>
      </c>
      <c r="J241" s="187">
        <f t="shared" si="82"/>
        <v>0.81143623399213105</v>
      </c>
      <c r="K241" s="186">
        <v>7.4551912568306014</v>
      </c>
      <c r="L241" s="187">
        <f t="shared" si="83"/>
        <v>0.42126698456095824</v>
      </c>
      <c r="M241" s="186">
        <v>7.5349631493798306</v>
      </c>
      <c r="N241" s="187">
        <v>7.9771892549229229E-2</v>
      </c>
      <c r="O241" s="187">
        <v>-1.7419599275432471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7.8931116389548697</v>
      </c>
      <c r="D251" s="185">
        <v>-0.6756957004946722</v>
      </c>
      <c r="E251" s="184">
        <v>7.6333878887070377</v>
      </c>
      <c r="F251" s="185">
        <f t="shared" ref="F251:J253" si="86">IFERROR(E251-C251,"-")</f>
        <v>-0.25972375024783201</v>
      </c>
      <c r="G251" s="184">
        <v>5.2777777777777777</v>
      </c>
      <c r="H251" s="185">
        <f t="shared" si="86"/>
        <v>-2.35561011092926</v>
      </c>
      <c r="I251" s="184">
        <v>7.3537117903930129</v>
      </c>
      <c r="J251" s="185">
        <f t="shared" si="86"/>
        <v>2.0759340126152352</v>
      </c>
      <c r="K251" s="184">
        <v>7.5425414364640888</v>
      </c>
      <c r="L251" s="185">
        <f t="shared" ref="L251:L253" si="87">IFERROR(K251-I251,"-")</f>
        <v>0.18882964607107589</v>
      </c>
      <c r="M251" s="184">
        <v>8.7548701298701292</v>
      </c>
      <c r="N251" s="185">
        <f t="shared" ref="N251:N253" si="88">IFERROR(M251-K251,"-")</f>
        <v>1.2123286934060404</v>
      </c>
      <c r="O251" s="185">
        <f t="shared" ref="O251" si="89">IFERROR(M251-C251,"-")</f>
        <v>0.86175849091525958</v>
      </c>
    </row>
    <row r="252" spans="2:16" x14ac:dyDescent="0.25">
      <c r="B252" s="114" t="s">
        <v>73</v>
      </c>
      <c r="C252" s="184">
        <v>7.5692640692640696</v>
      </c>
      <c r="D252" s="185">
        <v>-0.49570768214835947</v>
      </c>
      <c r="E252" s="184">
        <v>6.9110486891385765</v>
      </c>
      <c r="F252" s="185">
        <f t="shared" si="86"/>
        <v>-0.65821538012549308</v>
      </c>
      <c r="G252" s="184">
        <v>12</v>
      </c>
      <c r="H252" s="185">
        <f t="shared" si="86"/>
        <v>5.0889513108614235</v>
      </c>
      <c r="I252" s="184">
        <v>8.0563063063063058</v>
      </c>
      <c r="J252" s="185">
        <f t="shared" si="86"/>
        <v>-3.9436936936936942</v>
      </c>
      <c r="K252" s="184">
        <v>8.927819548872181</v>
      </c>
      <c r="L252" s="185">
        <f t="shared" si="87"/>
        <v>0.87151324256587515</v>
      </c>
      <c r="M252" s="184">
        <v>7.9670846394984327</v>
      </c>
      <c r="N252" s="185">
        <f t="shared" si="88"/>
        <v>-0.96073490937374828</v>
      </c>
      <c r="O252" s="185">
        <f>IFERROR(M252-C252,"-")</f>
        <v>0.39782057023436312</v>
      </c>
    </row>
    <row r="253" spans="2:16" x14ac:dyDescent="0.25">
      <c r="B253" s="114" t="s">
        <v>75</v>
      </c>
      <c r="C253" s="184">
        <v>7.7943722943722946</v>
      </c>
      <c r="D253" s="185">
        <v>-0.79937770562770538</v>
      </c>
      <c r="E253" s="184">
        <v>11.471631205673759</v>
      </c>
      <c r="F253" s="185">
        <f t="shared" si="86"/>
        <v>3.6772589113014647</v>
      </c>
      <c r="G253" s="184">
        <v>1</v>
      </c>
      <c r="H253" s="185">
        <f t="shared" si="86"/>
        <v>-10.471631205673759</v>
      </c>
      <c r="I253" s="184">
        <v>7.788349514563107</v>
      </c>
      <c r="J253" s="185">
        <f t="shared" si="86"/>
        <v>6.788349514563107</v>
      </c>
      <c r="K253" s="184">
        <v>8.277899343544858</v>
      </c>
      <c r="L253" s="185">
        <f t="shared" si="87"/>
        <v>0.48954982898175103</v>
      </c>
      <c r="M253" s="184">
        <v>8.0641282565130261</v>
      </c>
      <c r="N253" s="185">
        <f t="shared" si="88"/>
        <v>-0.2137710870318319</v>
      </c>
      <c r="O253" s="185">
        <f t="shared" ref="O253:O256" si="90">IFERROR(M253-C253,"-")</f>
        <v>0.2697559621407315</v>
      </c>
    </row>
    <row r="254" spans="2:16" x14ac:dyDescent="0.25">
      <c r="B254" s="114" t="s">
        <v>77</v>
      </c>
      <c r="C254" s="184">
        <v>9.7254901960784306</v>
      </c>
      <c r="D254" s="185">
        <v>1.8526578261362339</v>
      </c>
      <c r="E254" s="184" t="s">
        <v>249</v>
      </c>
      <c r="F254" s="185" t="str">
        <f>IFERROR(E254-C254,"-")</f>
        <v>-</v>
      </c>
      <c r="G254" s="184" t="s">
        <v>249</v>
      </c>
      <c r="H254" s="185" t="str">
        <f>IFERROR(G254-E254,"-")</f>
        <v>-</v>
      </c>
      <c r="I254" s="184">
        <v>8.2225609756097562</v>
      </c>
      <c r="J254" s="185" t="str">
        <f>IFERROR(I254-G254,"-")</f>
        <v>-</v>
      </c>
      <c r="K254" s="184">
        <v>9.1930693069306937</v>
      </c>
      <c r="L254" s="185">
        <f>IFERROR(K254-I254,"-")</f>
        <v>0.9705083313209375</v>
      </c>
      <c r="M254" s="184">
        <v>7.3793103448275863</v>
      </c>
      <c r="N254" s="185">
        <f>IFERROR(M254-K254,"-")</f>
        <v>-1.8137589621031074</v>
      </c>
      <c r="O254" s="185">
        <f t="shared" si="90"/>
        <v>-2.3461798512508443</v>
      </c>
    </row>
    <row r="255" spans="2:16" x14ac:dyDescent="0.25">
      <c r="B255" s="114" t="s">
        <v>79</v>
      </c>
      <c r="C255" s="184">
        <v>3</v>
      </c>
      <c r="D255" s="185">
        <v>-4.2666666666666666</v>
      </c>
      <c r="E255" s="184" t="s">
        <v>249</v>
      </c>
      <c r="F255" s="185" t="str">
        <f t="shared" ref="F255:J263" si="91">IFERROR(E255-C255,"-")</f>
        <v>-</v>
      </c>
      <c r="G255" s="184">
        <v>4.5999999999999996</v>
      </c>
      <c r="H255" s="185" t="str">
        <f t="shared" si="91"/>
        <v>-</v>
      </c>
      <c r="I255" s="184">
        <v>4.4545454545454541</v>
      </c>
      <c r="J255" s="185">
        <f t="shared" si="91"/>
        <v>-0.1454545454545455</v>
      </c>
      <c r="K255" s="184">
        <v>5.1111111111111107</v>
      </c>
      <c r="L255" s="185">
        <f t="shared" ref="L255:L263" si="92">IFERROR(K255-I255,"-")</f>
        <v>0.65656565656565657</v>
      </c>
      <c r="M255" s="184">
        <v>8.7727272727272734</v>
      </c>
      <c r="N255" s="185">
        <f t="shared" ref="N255:N262" si="93">IFERROR(M255-K255,"-")</f>
        <v>3.6616161616161627</v>
      </c>
      <c r="O255" s="185">
        <f t="shared" si="90"/>
        <v>5.7727272727272734</v>
      </c>
    </row>
    <row r="256" spans="2:16" x14ac:dyDescent="0.25">
      <c r="B256" s="114" t="s">
        <v>81</v>
      </c>
      <c r="C256" s="184">
        <v>4.5384615384615383</v>
      </c>
      <c r="D256" s="185">
        <v>-2.3782051282051286</v>
      </c>
      <c r="E256" s="184" t="s">
        <v>249</v>
      </c>
      <c r="F256" s="185" t="str">
        <f t="shared" si="91"/>
        <v>-</v>
      </c>
      <c r="G256" s="184">
        <v>10</v>
      </c>
      <c r="H256" s="185" t="str">
        <f t="shared" si="91"/>
        <v>-</v>
      </c>
      <c r="I256" s="184">
        <v>3.7391304347826089</v>
      </c>
      <c r="J256" s="185">
        <f t="shared" si="91"/>
        <v>-6.2608695652173907</v>
      </c>
      <c r="K256" s="184">
        <v>3</v>
      </c>
      <c r="L256" s="185">
        <f t="shared" si="92"/>
        <v>-0.73913043478260887</v>
      </c>
      <c r="M256" s="184">
        <v>4.666666666666667</v>
      </c>
      <c r="N256" s="185">
        <f t="shared" si="93"/>
        <v>1.666666666666667</v>
      </c>
      <c r="O256" s="185">
        <f t="shared" si="90"/>
        <v>0.12820512820512864</v>
      </c>
    </row>
    <row r="257" spans="2:16" x14ac:dyDescent="0.25">
      <c r="B257" s="114" t="s">
        <v>83</v>
      </c>
      <c r="C257" s="184">
        <v>6.5384615384615383</v>
      </c>
      <c r="D257" s="185">
        <v>-0.98785425101214575</v>
      </c>
      <c r="E257" s="184" t="s">
        <v>249</v>
      </c>
      <c r="F257" s="185" t="str">
        <f t="shared" si="91"/>
        <v>-</v>
      </c>
      <c r="G257" s="184">
        <v>7.9285714285714288</v>
      </c>
      <c r="H257" s="185" t="str">
        <f t="shared" si="91"/>
        <v>-</v>
      </c>
      <c r="I257" s="184">
        <v>8.5374999999999996</v>
      </c>
      <c r="J257" s="185">
        <f t="shared" si="91"/>
        <v>0.60892857142857082</v>
      </c>
      <c r="K257" s="184">
        <v>7</v>
      </c>
      <c r="L257" s="185">
        <f t="shared" si="92"/>
        <v>-1.5374999999999996</v>
      </c>
      <c r="M257" s="184">
        <v>8.4705882352941178</v>
      </c>
      <c r="N257" s="185">
        <f t="shared" si="93"/>
        <v>1.4705882352941178</v>
      </c>
      <c r="O257" s="185">
        <f>IFERROR(M257-C257,"-")</f>
        <v>1.9321266968325794</v>
      </c>
    </row>
    <row r="258" spans="2:16" x14ac:dyDescent="0.25">
      <c r="B258" s="114" t="s">
        <v>85</v>
      </c>
      <c r="C258" s="184">
        <v>8.9459459459459456</v>
      </c>
      <c r="D258" s="185">
        <v>2.4459459459459456</v>
      </c>
      <c r="E258" s="184" t="s">
        <v>249</v>
      </c>
      <c r="F258" s="185" t="str">
        <f t="shared" si="91"/>
        <v>-</v>
      </c>
      <c r="G258" s="184" t="s">
        <v>249</v>
      </c>
      <c r="H258" s="185" t="str">
        <f t="shared" si="91"/>
        <v>-</v>
      </c>
      <c r="I258" s="184">
        <v>23.428571428571427</v>
      </c>
      <c r="J258" s="185" t="str">
        <f t="shared" si="91"/>
        <v>-</v>
      </c>
      <c r="K258" s="184">
        <v>7.333333333333333</v>
      </c>
      <c r="L258" s="185">
        <f t="shared" si="92"/>
        <v>-16.095238095238095</v>
      </c>
      <c r="M258" s="184">
        <v>6.44</v>
      </c>
      <c r="N258" s="185">
        <f t="shared" si="93"/>
        <v>-0.89333333333333265</v>
      </c>
      <c r="O258" s="185">
        <f>IFERROR(M258-C258,"-")</f>
        <v>-2.5059459459459452</v>
      </c>
    </row>
    <row r="259" spans="2:16" x14ac:dyDescent="0.25">
      <c r="B259" s="114" t="s">
        <v>87</v>
      </c>
      <c r="C259" s="184">
        <v>5</v>
      </c>
      <c r="D259" s="185">
        <v>-5.7111111111111104</v>
      </c>
      <c r="E259" s="184">
        <v>3</v>
      </c>
      <c r="F259" s="185">
        <f t="shared" si="91"/>
        <v>-2</v>
      </c>
      <c r="G259" s="184">
        <v>6.666666666666667</v>
      </c>
      <c r="H259" s="185">
        <f t="shared" si="91"/>
        <v>3.666666666666667</v>
      </c>
      <c r="I259" s="184">
        <v>6</v>
      </c>
      <c r="J259" s="185">
        <f t="shared" si="91"/>
        <v>-0.66666666666666696</v>
      </c>
      <c r="K259" s="184">
        <v>3.8333333333333335</v>
      </c>
      <c r="L259" s="185">
        <f t="shared" si="92"/>
        <v>-2.1666666666666665</v>
      </c>
      <c r="M259" s="184">
        <v>9.4</v>
      </c>
      <c r="N259" s="185">
        <f t="shared" si="93"/>
        <v>5.5666666666666664</v>
      </c>
      <c r="O259" s="185">
        <f t="shared" ref="O259:O262" si="94">IFERROR(M259-C259,"-")</f>
        <v>4.4000000000000004</v>
      </c>
    </row>
    <row r="260" spans="2:16" x14ac:dyDescent="0.25">
      <c r="B260" s="114" t="s">
        <v>89</v>
      </c>
      <c r="C260" s="184">
        <v>6.5454545454545459</v>
      </c>
      <c r="D260" s="185">
        <v>0.60515603799185946</v>
      </c>
      <c r="E260" s="184">
        <v>1.5</v>
      </c>
      <c r="F260" s="185">
        <f t="shared" si="91"/>
        <v>-5.0454545454545459</v>
      </c>
      <c r="G260" s="184">
        <v>6.0175438596491224</v>
      </c>
      <c r="H260" s="185">
        <f t="shared" si="91"/>
        <v>4.5175438596491224</v>
      </c>
      <c r="I260" s="184">
        <v>6.2674418604651159</v>
      </c>
      <c r="J260" s="185">
        <f t="shared" si="91"/>
        <v>0.24989800081599345</v>
      </c>
      <c r="K260" s="184">
        <v>7.0779220779220777</v>
      </c>
      <c r="L260" s="185">
        <f t="shared" si="92"/>
        <v>0.81048021745696186</v>
      </c>
      <c r="M260" s="184">
        <v>6.3295454545454541</v>
      </c>
      <c r="N260" s="185">
        <f t="shared" si="93"/>
        <v>-0.74837662337662358</v>
      </c>
      <c r="O260" s="185">
        <f t="shared" si="94"/>
        <v>-0.21590909090909172</v>
      </c>
    </row>
    <row r="261" spans="2:16" x14ac:dyDescent="0.25">
      <c r="B261" s="114" t="s">
        <v>91</v>
      </c>
      <c r="C261" s="184">
        <v>7.9570957095709574</v>
      </c>
      <c r="D261" s="185">
        <v>2.0854098832701951E-2</v>
      </c>
      <c r="E261" s="184">
        <v>3.6666666666666665</v>
      </c>
      <c r="F261" s="185">
        <f t="shared" si="91"/>
        <v>-4.2904290429042913</v>
      </c>
      <c r="G261" s="184">
        <v>6.7192374350086652</v>
      </c>
      <c r="H261" s="185">
        <f t="shared" si="91"/>
        <v>3.0525707683419987</v>
      </c>
      <c r="I261" s="184">
        <v>6.6938775510204085</v>
      </c>
      <c r="J261" s="185">
        <f t="shared" si="91"/>
        <v>-2.5359883988256726E-2</v>
      </c>
      <c r="K261" s="184">
        <v>6.2519181585677748</v>
      </c>
      <c r="L261" s="185">
        <f t="shared" si="92"/>
        <v>-0.44195939245263371</v>
      </c>
      <c r="M261" s="184">
        <v>7.6789883268482493</v>
      </c>
      <c r="N261" s="185">
        <f t="shared" si="93"/>
        <v>1.4270701682804745</v>
      </c>
      <c r="O261" s="185">
        <f t="shared" si="94"/>
        <v>-0.27810738272270807</v>
      </c>
    </row>
    <row r="262" spans="2:16" x14ac:dyDescent="0.25">
      <c r="B262" s="114" t="s">
        <v>93</v>
      </c>
      <c r="C262" s="184">
        <v>7.7962382445141065</v>
      </c>
      <c r="D262" s="185">
        <v>0.1489514228086799</v>
      </c>
      <c r="E262" s="184">
        <v>8.5</v>
      </c>
      <c r="F262" s="185">
        <f t="shared" si="91"/>
        <v>0.70376175548589348</v>
      </c>
      <c r="G262" s="184">
        <v>7.9391480730223121</v>
      </c>
      <c r="H262" s="185">
        <f t="shared" si="91"/>
        <v>-0.56085192697768793</v>
      </c>
      <c r="I262" s="184">
        <v>7.3633093525179856</v>
      </c>
      <c r="J262" s="185">
        <f t="shared" si="91"/>
        <v>-0.5758387205043265</v>
      </c>
      <c r="K262" s="184">
        <v>7.2767857142857144</v>
      </c>
      <c r="L262" s="185">
        <f t="shared" si="92"/>
        <v>-8.6523638232271161E-2</v>
      </c>
      <c r="M262" s="184">
        <v>7.2662721893491122</v>
      </c>
      <c r="N262" s="185">
        <f t="shared" si="93"/>
        <v>-1.0513524936602181E-2</v>
      </c>
      <c r="O262" s="185">
        <f t="shared" si="94"/>
        <v>-0.52996605516499429</v>
      </c>
    </row>
    <row r="263" spans="2:16" ht="15.75" x14ac:dyDescent="0.25">
      <c r="B263" s="117" t="s">
        <v>30</v>
      </c>
      <c r="C263" s="186">
        <v>7.6939868204283357</v>
      </c>
      <c r="D263" s="187">
        <v>-0.42862768338845747</v>
      </c>
      <c r="E263" s="186">
        <v>7.7675593734209194</v>
      </c>
      <c r="F263" s="187">
        <f t="shared" si="91"/>
        <v>7.3572552992583695E-2</v>
      </c>
      <c r="G263" s="186">
        <v>7.0028129395218004</v>
      </c>
      <c r="H263" s="187">
        <f t="shared" si="91"/>
        <v>-0.764746433899119</v>
      </c>
      <c r="I263" s="186">
        <v>7.4280986762936223</v>
      </c>
      <c r="J263" s="187">
        <f t="shared" si="91"/>
        <v>0.42528573677182191</v>
      </c>
      <c r="K263" s="186">
        <v>7.6280140883229475</v>
      </c>
      <c r="L263" s="187">
        <f t="shared" si="92"/>
        <v>0.19991541202932517</v>
      </c>
      <c r="M263" s="186">
        <v>7.8162845385067605</v>
      </c>
      <c r="N263" s="187">
        <v>0.18827045018381305</v>
      </c>
      <c r="O263" s="187">
        <v>0.12229771807842482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7.7963917525773194</v>
      </c>
      <c r="D273" s="185">
        <v>0.50487883744816831</v>
      </c>
      <c r="E273" s="184">
        <v>7.4640423921271761</v>
      </c>
      <c r="F273" s="185">
        <f t="shared" ref="F273:J275" si="95">IFERROR(E273-C273,"-")</f>
        <v>-0.33234936045014329</v>
      </c>
      <c r="G273" s="184">
        <v>7.625</v>
      </c>
      <c r="H273" s="185">
        <f t="shared" si="95"/>
        <v>0.16095760787282387</v>
      </c>
      <c r="I273" s="184">
        <v>7.1120689655172411</v>
      </c>
      <c r="J273" s="185">
        <f t="shared" si="95"/>
        <v>-0.5129310344827589</v>
      </c>
      <c r="K273" s="184">
        <v>7.5795454545454541</v>
      </c>
      <c r="L273" s="185">
        <f t="shared" ref="L273:L275" si="96">IFERROR(K273-I273,"-")</f>
        <v>0.46747648902821304</v>
      </c>
      <c r="M273" s="184">
        <v>6.8472505091649696</v>
      </c>
      <c r="N273" s="185">
        <f t="shared" ref="N273:N275" si="97">IFERROR(M273-K273,"-")</f>
        <v>-0.73229494538048456</v>
      </c>
      <c r="O273" s="185">
        <f t="shared" ref="O273" si="98">IFERROR(M273-C273,"-")</f>
        <v>-0.94914124341234984</v>
      </c>
    </row>
    <row r="274" spans="2:15" x14ac:dyDescent="0.25">
      <c r="B274" s="114" t="s">
        <v>73</v>
      </c>
      <c r="C274" s="184">
        <v>7.5742397137745971</v>
      </c>
      <c r="D274" s="185">
        <v>0.14896388629215007</v>
      </c>
      <c r="E274" s="184">
        <v>6.8924930491195555</v>
      </c>
      <c r="F274" s="185">
        <f t="shared" si="95"/>
        <v>-0.68174666465504163</v>
      </c>
      <c r="G274" s="184">
        <v>3.1818181818181817</v>
      </c>
      <c r="H274" s="185">
        <f t="shared" si="95"/>
        <v>-3.7106748673013739</v>
      </c>
      <c r="I274" s="184">
        <v>5.7731958762886597</v>
      </c>
      <c r="J274" s="185">
        <f t="shared" si="95"/>
        <v>2.5913776944704781</v>
      </c>
      <c r="K274" s="184">
        <v>7.9409190371991247</v>
      </c>
      <c r="L274" s="185">
        <f t="shared" si="96"/>
        <v>2.167723160910465</v>
      </c>
      <c r="M274" s="184">
        <v>7.9557739557739557</v>
      </c>
      <c r="N274" s="185">
        <f t="shared" si="97"/>
        <v>1.4854918574831011E-2</v>
      </c>
      <c r="O274" s="185">
        <f>IFERROR(M274-C274,"-")</f>
        <v>0.38153424199935859</v>
      </c>
    </row>
    <row r="275" spans="2:15" x14ac:dyDescent="0.25">
      <c r="B275" s="114" t="s">
        <v>75</v>
      </c>
      <c r="C275" s="184">
        <v>7.5375609756097557</v>
      </c>
      <c r="D275" s="185">
        <v>-0.94613133208255285</v>
      </c>
      <c r="E275" s="184">
        <v>8.9118942731277535</v>
      </c>
      <c r="F275" s="185">
        <f t="shared" si="95"/>
        <v>1.3743332975179978</v>
      </c>
      <c r="G275" s="184">
        <v>4.2666666666666666</v>
      </c>
      <c r="H275" s="185">
        <f t="shared" si="95"/>
        <v>-4.6452276064610869</v>
      </c>
      <c r="I275" s="184">
        <v>8.4865900383141764</v>
      </c>
      <c r="J275" s="185">
        <f t="shared" si="95"/>
        <v>4.2199233716475097</v>
      </c>
      <c r="K275" s="184">
        <v>8.3464285714285715</v>
      </c>
      <c r="L275" s="185">
        <f t="shared" si="96"/>
        <v>-0.14016146688560482</v>
      </c>
      <c r="M275" s="184">
        <v>6.3968609865470851</v>
      </c>
      <c r="N275" s="185">
        <f t="shared" si="97"/>
        <v>-1.9495675848814864</v>
      </c>
      <c r="O275" s="185">
        <f t="shared" ref="O275:O278" si="99">IFERROR(M275-C275,"-")</f>
        <v>-1.1406999890626706</v>
      </c>
    </row>
    <row r="276" spans="2:15" x14ac:dyDescent="0.25">
      <c r="B276" s="114" t="s">
        <v>77</v>
      </c>
      <c r="C276" s="184">
        <v>11.399491094147583</v>
      </c>
      <c r="D276" s="185">
        <v>3.8369313997827312</v>
      </c>
      <c r="E276" s="184" t="s">
        <v>249</v>
      </c>
      <c r="F276" s="185" t="str">
        <f>IFERROR(E276-C276,"-")</f>
        <v>-</v>
      </c>
      <c r="G276" s="184" t="s">
        <v>249</v>
      </c>
      <c r="H276" s="185" t="str">
        <f>IFERROR(G276-E276,"-")</f>
        <v>-</v>
      </c>
      <c r="I276" s="184">
        <v>7.2406417112299462</v>
      </c>
      <c r="J276" s="185" t="str">
        <f>IFERROR(I276-G276,"-")</f>
        <v>-</v>
      </c>
      <c r="K276" s="184">
        <v>8.6014234875444835</v>
      </c>
      <c r="L276" s="185">
        <f>IFERROR(K276-I276,"-")</f>
        <v>1.3607817763145373</v>
      </c>
      <c r="M276" s="184">
        <v>9.5833333333333339</v>
      </c>
      <c r="N276" s="185">
        <f>IFERROR(M276-K276,"-")</f>
        <v>0.98190984578885043</v>
      </c>
      <c r="O276" s="185">
        <f t="shared" si="99"/>
        <v>-1.8161577608142494</v>
      </c>
    </row>
    <row r="277" spans="2:15" x14ac:dyDescent="0.25">
      <c r="B277" s="114" t="s">
        <v>79</v>
      </c>
      <c r="C277" s="184">
        <v>6.8</v>
      </c>
      <c r="D277" s="185">
        <v>-9.2909090909090892</v>
      </c>
      <c r="E277" s="184" t="s">
        <v>249</v>
      </c>
      <c r="F277" s="185" t="str">
        <f t="shared" ref="F277:J285" si="100">IFERROR(E277-C277,"-")</f>
        <v>-</v>
      </c>
      <c r="G277" s="184">
        <v>3.6666666666666665</v>
      </c>
      <c r="H277" s="185" t="str">
        <f t="shared" si="100"/>
        <v>-</v>
      </c>
      <c r="I277" s="184">
        <v>6</v>
      </c>
      <c r="J277" s="185">
        <f t="shared" si="100"/>
        <v>2.3333333333333335</v>
      </c>
      <c r="K277" s="184">
        <v>4.75</v>
      </c>
      <c r="L277" s="185">
        <f t="shared" ref="L277:L285" si="101">IFERROR(K277-I277,"-")</f>
        <v>-1.25</v>
      </c>
      <c r="M277" s="184">
        <v>5.0714285714285712</v>
      </c>
      <c r="N277" s="185">
        <f t="shared" ref="N277:N284" si="102">IFERROR(M277-K277,"-")</f>
        <v>0.32142857142857117</v>
      </c>
      <c r="O277" s="185">
        <f t="shared" si="99"/>
        <v>-1.7285714285714286</v>
      </c>
    </row>
    <row r="278" spans="2:15" x14ac:dyDescent="0.25">
      <c r="B278" s="114" t="s">
        <v>81</v>
      </c>
      <c r="C278" s="184">
        <v>3.6363636363636362</v>
      </c>
      <c r="D278" s="185">
        <v>-4.5303030303030294</v>
      </c>
      <c r="E278" s="184" t="s">
        <v>249</v>
      </c>
      <c r="F278" s="185" t="str">
        <f t="shared" si="100"/>
        <v>-</v>
      </c>
      <c r="G278" s="184">
        <v>2.75</v>
      </c>
      <c r="H278" s="185" t="str">
        <f t="shared" si="100"/>
        <v>-</v>
      </c>
      <c r="I278" s="184">
        <v>3.8333333333333335</v>
      </c>
      <c r="J278" s="185">
        <f t="shared" si="100"/>
        <v>1.0833333333333335</v>
      </c>
      <c r="K278" s="184">
        <v>3.8181818181818183</v>
      </c>
      <c r="L278" s="185">
        <f t="shared" si="101"/>
        <v>-1.5151515151515138E-2</v>
      </c>
      <c r="M278" s="184">
        <v>4.8</v>
      </c>
      <c r="N278" s="185">
        <f t="shared" si="102"/>
        <v>0.98181818181818148</v>
      </c>
      <c r="O278" s="185">
        <f t="shared" si="99"/>
        <v>1.1636363636363636</v>
      </c>
    </row>
    <row r="279" spans="2:15" x14ac:dyDescent="0.25">
      <c r="B279" s="114" t="s">
        <v>83</v>
      </c>
      <c r="C279" s="184">
        <v>6.284313725490196</v>
      </c>
      <c r="D279" s="185">
        <v>-1.8209494324045403</v>
      </c>
      <c r="E279" s="184" t="s">
        <v>249</v>
      </c>
      <c r="F279" s="185" t="str">
        <f t="shared" si="100"/>
        <v>-</v>
      </c>
      <c r="G279" s="184">
        <v>2</v>
      </c>
      <c r="H279" s="185" t="str">
        <f t="shared" si="100"/>
        <v>-</v>
      </c>
      <c r="I279" s="184">
        <v>3.4827586206896552</v>
      </c>
      <c r="J279" s="185">
        <f t="shared" si="100"/>
        <v>1.4827586206896552</v>
      </c>
      <c r="K279" s="184">
        <v>8.615384615384615</v>
      </c>
      <c r="L279" s="185">
        <f t="shared" si="101"/>
        <v>5.1326259946949602</v>
      </c>
      <c r="M279" s="184">
        <v>5.84</v>
      </c>
      <c r="N279" s="185">
        <f t="shared" si="102"/>
        <v>-2.7753846153846151</v>
      </c>
      <c r="O279" s="185">
        <f>IFERROR(M279-C279,"-")</f>
        <v>-0.4443137254901961</v>
      </c>
    </row>
    <row r="280" spans="2:15" x14ac:dyDescent="0.25">
      <c r="B280" s="114" t="s">
        <v>85</v>
      </c>
      <c r="C280" s="184">
        <v>13.846153846153847</v>
      </c>
      <c r="D280" s="185">
        <v>-10.753846153846155</v>
      </c>
      <c r="E280" s="184">
        <v>5.666666666666667</v>
      </c>
      <c r="F280" s="185">
        <f t="shared" si="100"/>
        <v>-8.1794871794871788</v>
      </c>
      <c r="G280" s="184" t="s">
        <v>249</v>
      </c>
      <c r="H280" s="185" t="str">
        <f t="shared" si="100"/>
        <v>-</v>
      </c>
      <c r="I280" s="184">
        <v>11.222222222222221</v>
      </c>
      <c r="J280" s="185" t="str">
        <f t="shared" si="100"/>
        <v>-</v>
      </c>
      <c r="K280" s="184">
        <v>5.875</v>
      </c>
      <c r="L280" s="185">
        <f t="shared" si="101"/>
        <v>-5.3472222222222214</v>
      </c>
      <c r="M280" s="184">
        <v>1</v>
      </c>
      <c r="N280" s="185">
        <f t="shared" si="102"/>
        <v>-4.875</v>
      </c>
      <c r="O280" s="185">
        <f>IFERROR(M280-C280,"-")</f>
        <v>-12.846153846153847</v>
      </c>
    </row>
    <row r="281" spans="2:15" x14ac:dyDescent="0.25">
      <c r="B281" s="114" t="s">
        <v>87</v>
      </c>
      <c r="C281" s="184">
        <v>5.2307692307692308</v>
      </c>
      <c r="D281" s="185">
        <v>-5.0692307692307699</v>
      </c>
      <c r="E281" s="184" t="s">
        <v>249</v>
      </c>
      <c r="F281" s="185" t="str">
        <f t="shared" si="100"/>
        <v>-</v>
      </c>
      <c r="G281" s="184" t="s">
        <v>249</v>
      </c>
      <c r="H281" s="185" t="str">
        <f t="shared" si="100"/>
        <v>-</v>
      </c>
      <c r="I281" s="184" t="s">
        <v>249</v>
      </c>
      <c r="J281" s="185" t="str">
        <f t="shared" si="100"/>
        <v>-</v>
      </c>
      <c r="K281" s="184">
        <v>4.8181818181818183</v>
      </c>
      <c r="L281" s="185" t="str">
        <f t="shared" si="101"/>
        <v>-</v>
      </c>
      <c r="M281" s="184">
        <v>8.5</v>
      </c>
      <c r="N281" s="185">
        <f t="shared" si="102"/>
        <v>3.6818181818181817</v>
      </c>
      <c r="O281" s="185">
        <f t="shared" ref="O281:O284" si="103">IFERROR(M281-C281,"-")</f>
        <v>3.2692307692307692</v>
      </c>
    </row>
    <row r="282" spans="2:15" x14ac:dyDescent="0.25">
      <c r="B282" s="114" t="s">
        <v>89</v>
      </c>
      <c r="C282" s="184">
        <v>5.6254295532646053</v>
      </c>
      <c r="D282" s="185">
        <v>0.68713554237531316</v>
      </c>
      <c r="E282" s="184">
        <v>5.807017543859649</v>
      </c>
      <c r="F282" s="185">
        <f t="shared" si="100"/>
        <v>0.18158799059504371</v>
      </c>
      <c r="G282" s="184">
        <v>3.140845070422535</v>
      </c>
      <c r="H282" s="185">
        <f t="shared" si="100"/>
        <v>-2.6661724734371139</v>
      </c>
      <c r="I282" s="184">
        <v>4.0529801324503314</v>
      </c>
      <c r="J282" s="185">
        <f t="shared" si="100"/>
        <v>0.91213506202779637</v>
      </c>
      <c r="K282" s="184">
        <v>4.2424242424242422</v>
      </c>
      <c r="L282" s="185">
        <f t="shared" si="101"/>
        <v>0.18944410997391081</v>
      </c>
      <c r="M282" s="184">
        <v>4.9301310043668121</v>
      </c>
      <c r="N282" s="185">
        <f t="shared" si="102"/>
        <v>0.68770676194256986</v>
      </c>
      <c r="O282" s="185">
        <f t="shared" si="103"/>
        <v>-0.69529854889779319</v>
      </c>
    </row>
    <row r="283" spans="2:15" x14ac:dyDescent="0.25">
      <c r="B283" s="114" t="s">
        <v>91</v>
      </c>
      <c r="C283" s="184">
        <v>8.1955671447196874</v>
      </c>
      <c r="D283" s="185">
        <v>0.24876747722176518</v>
      </c>
      <c r="E283" s="184">
        <v>8.5714285714285712</v>
      </c>
      <c r="F283" s="185">
        <f t="shared" si="100"/>
        <v>0.37586142670888378</v>
      </c>
      <c r="G283" s="184">
        <v>7.8885941644562338</v>
      </c>
      <c r="H283" s="185">
        <f t="shared" si="100"/>
        <v>-0.68283440697233733</v>
      </c>
      <c r="I283" s="184">
        <v>7.0791366906474824</v>
      </c>
      <c r="J283" s="185">
        <f t="shared" si="100"/>
        <v>-0.80945747380875144</v>
      </c>
      <c r="K283" s="184">
        <v>7.3499079189686922</v>
      </c>
      <c r="L283" s="185">
        <f t="shared" si="101"/>
        <v>0.27077122832120981</v>
      </c>
      <c r="M283" s="184">
        <v>6.8747591522158</v>
      </c>
      <c r="N283" s="185">
        <f t="shared" si="102"/>
        <v>-0.47514876675289219</v>
      </c>
      <c r="O283" s="185">
        <f t="shared" si="103"/>
        <v>-1.3208079925038874</v>
      </c>
    </row>
    <row r="284" spans="2:15" x14ac:dyDescent="0.25">
      <c r="B284" s="114" t="s">
        <v>93</v>
      </c>
      <c r="C284" s="184">
        <v>6.7405764966740573</v>
      </c>
      <c r="D284" s="185">
        <v>-0.12708748491397515</v>
      </c>
      <c r="E284" s="184">
        <v>4.583333333333333</v>
      </c>
      <c r="F284" s="185">
        <f t="shared" si="100"/>
        <v>-2.1572431633407243</v>
      </c>
      <c r="G284" s="184">
        <v>7.285333333333333</v>
      </c>
      <c r="H284" s="185">
        <f t="shared" si="100"/>
        <v>2.702</v>
      </c>
      <c r="I284" s="184">
        <v>6.9846153846153847</v>
      </c>
      <c r="J284" s="185">
        <f t="shared" si="100"/>
        <v>-0.30071794871794832</v>
      </c>
      <c r="K284" s="184">
        <v>6.8734622144112478</v>
      </c>
      <c r="L284" s="185">
        <f t="shared" si="101"/>
        <v>-0.11115317020413684</v>
      </c>
      <c r="M284" s="184">
        <v>7.6053719008264462</v>
      </c>
      <c r="N284" s="185">
        <f t="shared" si="102"/>
        <v>0.73190968641519838</v>
      </c>
      <c r="O284" s="185">
        <f t="shared" si="103"/>
        <v>0.86479540415238887</v>
      </c>
    </row>
    <row r="285" spans="2:15" ht="15.75" x14ac:dyDescent="0.25">
      <c r="B285" s="117" t="s">
        <v>30</v>
      </c>
      <c r="C285" s="186">
        <v>7.6968333065423566</v>
      </c>
      <c r="D285" s="187">
        <v>0.26172027142932119</v>
      </c>
      <c r="E285" s="186">
        <v>7.288641975308642</v>
      </c>
      <c r="F285" s="187">
        <f t="shared" si="100"/>
        <v>-0.40819133123371465</v>
      </c>
      <c r="G285" s="186">
        <v>6.7138331573389651</v>
      </c>
      <c r="H285" s="187">
        <f t="shared" si="100"/>
        <v>-0.57480881796967687</v>
      </c>
      <c r="I285" s="186">
        <v>6.860990860990861</v>
      </c>
      <c r="J285" s="187">
        <f t="shared" si="100"/>
        <v>0.14715770365189584</v>
      </c>
      <c r="K285" s="186">
        <v>7.4090121317157713</v>
      </c>
      <c r="L285" s="187">
        <f t="shared" si="101"/>
        <v>0.54802127072491036</v>
      </c>
      <c r="M285" s="186">
        <v>6.9926766752105456</v>
      </c>
      <c r="N285" s="187">
        <v>-0.41633545650522574</v>
      </c>
      <c r="O285" s="187">
        <v>-0.70415663133181106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28A80-7D94-450A-9390-16BED8BADC81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1" t="s">
        <v>132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3"/>
    </row>
    <row r="7" spans="1:16" ht="22.5" thickTop="1" thickBot="1" x14ac:dyDescent="0.3">
      <c r="B7" s="109"/>
      <c r="C7" s="292">
        <v>2019</v>
      </c>
      <c r="D7" s="293"/>
      <c r="E7" s="294" t="s">
        <v>285</v>
      </c>
      <c r="F7" s="293"/>
      <c r="G7" s="294" t="s">
        <v>286</v>
      </c>
      <c r="H7" s="293"/>
      <c r="I7" s="294" t="s">
        <v>287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f t="shared" ref="N9:N14" si="2">IFERROR(M9-K9,"-")</f>
        <v>0.36740964097852657</v>
      </c>
      <c r="O9" s="185">
        <f>IFERROR(M9-C9,"-")</f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f t="shared" si="2"/>
        <v>0.19769625393772916</v>
      </c>
      <c r="O10" s="185">
        <f>IFERROR(M10-C10,"-")</f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f t="shared" si="2"/>
        <v>-0.27220910782744934</v>
      </c>
      <c r="O11" s="185">
        <f t="shared" ref="O11:O14" si="3">IFERROR(M11-C11,"-")</f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249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f t="shared" si="2"/>
        <v>0.79779745692794357</v>
      </c>
      <c r="O12" s="185">
        <f>IFERROR(M12-C12,"-")</f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249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f t="shared" si="2"/>
        <v>0.30172239178513394</v>
      </c>
      <c r="O13" s="185">
        <f>IFERROR(M13-C13,"-")</f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249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f t="shared" si="2"/>
        <v>0.12379264811624147</v>
      </c>
      <c r="O14" s="185">
        <f t="shared" si="3"/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249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f>IFERROR(M15-K15,"-")</f>
        <v>0.12477329316483932</v>
      </c>
      <c r="O15" s="185">
        <f>IFERROR(M15-C15,"-")</f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f>IFERROR(M16-K16,"-")</f>
        <v>-4.3622046735430686E-2</v>
      </c>
      <c r="O16" s="185">
        <f>IFERROR(M16-C16,"-")</f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f t="shared" ref="N17:N20" si="4">IFERROR(M17-K17,"-")</f>
        <v>6.4517329798760237E-2</v>
      </c>
      <c r="O17" s="185">
        <f t="shared" ref="O17:O20" si="5">IFERROR(M17-C17,"-")</f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>
        <v>6.499798836911598</v>
      </c>
      <c r="N18" s="185">
        <f t="shared" si="4"/>
        <v>-0.32660976867883651</v>
      </c>
      <c r="O18" s="185">
        <f t="shared" si="5"/>
        <v>-0.58207635494912235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>
        <v>6.9614775499721784</v>
      </c>
      <c r="N19" s="185">
        <f t="shared" si="4"/>
        <v>0.17050799571101383</v>
      </c>
      <c r="O19" s="185">
        <f t="shared" si="5"/>
        <v>-0.46723263866848441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>
        <v>6.8930442249892661</v>
      </c>
      <c r="N20" s="185">
        <f t="shared" si="4"/>
        <v>0.32672826110889197</v>
      </c>
      <c r="O20" s="185">
        <f t="shared" si="5"/>
        <v>-0.23301661223777703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6.910044821236232</v>
      </c>
      <c r="N21" s="187">
        <v>0.13768791477019171</v>
      </c>
      <c r="O21" s="187">
        <v>-0.51033052245581967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1" t="s">
        <v>137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3"/>
    </row>
    <row r="29" spans="1:16" ht="22.5" thickTop="1" thickBot="1" x14ac:dyDescent="0.3">
      <c r="B29" s="109"/>
      <c r="C29" s="292">
        <v>2019</v>
      </c>
      <c r="D29" s="293"/>
      <c r="E29" s="294" t="s">
        <v>285</v>
      </c>
      <c r="F29" s="293"/>
      <c r="G29" s="294" t="s">
        <v>286</v>
      </c>
      <c r="H29" s="293"/>
      <c r="I29" s="294" t="s">
        <v>287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8.0478248745119902</v>
      </c>
      <c r="D31" s="185">
        <v>-0.93204913350568219</v>
      </c>
      <c r="E31" s="184">
        <v>7.1722886288253331</v>
      </c>
      <c r="F31" s="185">
        <f t="shared" ref="F31:J43" si="6">IFERROR(E31-C31,"-")</f>
        <v>-0.87553624568665711</v>
      </c>
      <c r="G31" s="184">
        <v>4.0495641770637496</v>
      </c>
      <c r="H31" s="185">
        <f t="shared" si="6"/>
        <v>-3.1227244517615835</v>
      </c>
      <c r="I31" s="184">
        <v>7.4232942910967319</v>
      </c>
      <c r="J31" s="185">
        <f t="shared" si="6"/>
        <v>3.3737301140329823</v>
      </c>
      <c r="K31" s="184">
        <v>7.3121399847842623</v>
      </c>
      <c r="L31" s="185">
        <f t="shared" ref="L31:L43" si="7">IFERROR(K31-I31,"-")</f>
        <v>-0.11115430631246959</v>
      </c>
      <c r="M31" s="184">
        <v>7.7830106115304671</v>
      </c>
      <c r="N31" s="185">
        <f>IFERROR(M31-K31,"-")</f>
        <v>0.47087062674620483</v>
      </c>
      <c r="O31" s="185">
        <f>IFERROR(M31-C31,"-")</f>
        <v>-0.26481426298152311</v>
      </c>
    </row>
    <row r="32" spans="1:16" x14ac:dyDescent="0.25">
      <c r="B32" s="114" t="s">
        <v>73</v>
      </c>
      <c r="C32" s="184">
        <v>7.5526705133895549</v>
      </c>
      <c r="D32" s="185">
        <v>-0.41955395822758046</v>
      </c>
      <c r="E32" s="184">
        <v>7.7980511144824369</v>
      </c>
      <c r="F32" s="185">
        <f t="shared" si="6"/>
        <v>0.24538060109288207</v>
      </c>
      <c r="G32" s="184">
        <v>3.3648678658671995</v>
      </c>
      <c r="H32" s="185">
        <f t="shared" si="6"/>
        <v>-4.4331832486152374</v>
      </c>
      <c r="I32" s="184">
        <v>6.4787005649717511</v>
      </c>
      <c r="J32" s="185">
        <f t="shared" si="6"/>
        <v>3.1138326991045515</v>
      </c>
      <c r="K32" s="184">
        <v>6.7495257166947722</v>
      </c>
      <c r="L32" s="185">
        <f t="shared" si="7"/>
        <v>0.27082515172302113</v>
      </c>
      <c r="M32" s="184">
        <v>7.0446694460988688</v>
      </c>
      <c r="N32" s="185">
        <f t="shared" ref="N32:N39" si="8">IFERROR(M32-K32,"-")</f>
        <v>0.29514372940409661</v>
      </c>
      <c r="O32" s="185">
        <f t="shared" ref="O32:O42" si="9">IFERROR(M32-C32,"-")</f>
        <v>-0.50800106729068606</v>
      </c>
    </row>
    <row r="33" spans="2:16" x14ac:dyDescent="0.25">
      <c r="B33" s="114" t="s">
        <v>75</v>
      </c>
      <c r="C33" s="184">
        <v>7.2580916623511138</v>
      </c>
      <c r="D33" s="185">
        <v>0.21096078763403181</v>
      </c>
      <c r="E33" s="184">
        <v>9.5442463533225279</v>
      </c>
      <c r="F33" s="185">
        <f t="shared" si="6"/>
        <v>2.2861546909714141</v>
      </c>
      <c r="G33" s="184">
        <v>3.9265434880576837</v>
      </c>
      <c r="H33" s="185">
        <f t="shared" si="6"/>
        <v>-5.6177028652648442</v>
      </c>
      <c r="I33" s="184">
        <v>6.8313158042902993</v>
      </c>
      <c r="J33" s="185">
        <f t="shared" si="6"/>
        <v>2.9047723162326156</v>
      </c>
      <c r="K33" s="184">
        <v>6.7355343379730819</v>
      </c>
      <c r="L33" s="185">
        <f t="shared" si="7"/>
        <v>-9.5781466317217401E-2</v>
      </c>
      <c r="M33" s="184">
        <v>6.5830399855582638</v>
      </c>
      <c r="N33" s="185">
        <f t="shared" si="8"/>
        <v>-0.15249435241481812</v>
      </c>
      <c r="O33" s="185">
        <f t="shared" si="9"/>
        <v>-0.67505167679285005</v>
      </c>
    </row>
    <row r="34" spans="2:16" x14ac:dyDescent="0.25">
      <c r="B34" s="114" t="s">
        <v>77</v>
      </c>
      <c r="C34" s="184">
        <v>7.3426318981200724</v>
      </c>
      <c r="D34" s="185">
        <v>4.6210482104882544E-3</v>
      </c>
      <c r="E34" s="184" t="s">
        <v>249</v>
      </c>
      <c r="F34" s="185" t="str">
        <f t="shared" si="6"/>
        <v>-</v>
      </c>
      <c r="G34" s="184">
        <v>3.1638516792855755</v>
      </c>
      <c r="H34" s="185" t="str">
        <f t="shared" si="6"/>
        <v>-</v>
      </c>
      <c r="I34" s="184">
        <v>6.5079556291723133</v>
      </c>
      <c r="J34" s="185">
        <f t="shared" si="6"/>
        <v>3.3441039498867378</v>
      </c>
      <c r="K34" s="184">
        <v>6.2256879784812744</v>
      </c>
      <c r="L34" s="185">
        <f t="shared" si="7"/>
        <v>-0.28226765069103887</v>
      </c>
      <c r="M34" s="184">
        <v>7.0874621376027696</v>
      </c>
      <c r="N34" s="185">
        <f t="shared" si="8"/>
        <v>0.86177415912149513</v>
      </c>
      <c r="O34" s="185">
        <f t="shared" si="9"/>
        <v>-0.25516976051730289</v>
      </c>
    </row>
    <row r="35" spans="2:16" x14ac:dyDescent="0.25">
      <c r="B35" s="114" t="s">
        <v>79</v>
      </c>
      <c r="C35" s="184">
        <v>9.3143854623578903</v>
      </c>
      <c r="D35" s="185">
        <v>1.9019381321099109</v>
      </c>
      <c r="E35" s="184" t="s">
        <v>249</v>
      </c>
      <c r="F35" s="185" t="str">
        <f t="shared" si="6"/>
        <v>-</v>
      </c>
      <c r="G35" s="184">
        <v>3.4084800302858222</v>
      </c>
      <c r="H35" s="185" t="str">
        <f t="shared" si="6"/>
        <v>-</v>
      </c>
      <c r="I35" s="184">
        <v>6.3496859616363945</v>
      </c>
      <c r="J35" s="185">
        <f t="shared" si="6"/>
        <v>2.9412059313505723</v>
      </c>
      <c r="K35" s="184">
        <v>6.6629379024337005</v>
      </c>
      <c r="L35" s="185">
        <f t="shared" si="7"/>
        <v>0.31325194079730601</v>
      </c>
      <c r="M35" s="184">
        <v>7.071705031574659</v>
      </c>
      <c r="N35" s="185">
        <f t="shared" si="8"/>
        <v>0.40876712914095847</v>
      </c>
      <c r="O35" s="185">
        <f t="shared" si="9"/>
        <v>-2.2426804307832313</v>
      </c>
    </row>
    <row r="36" spans="2:16" x14ac:dyDescent="0.25">
      <c r="B36" s="114" t="s">
        <v>81</v>
      </c>
      <c r="C36" s="184">
        <v>8.4847844793866862</v>
      </c>
      <c r="D36" s="185">
        <v>0.71180660235409476</v>
      </c>
      <c r="E36" s="184" t="s">
        <v>249</v>
      </c>
      <c r="F36" s="185" t="str">
        <f t="shared" si="6"/>
        <v>-</v>
      </c>
      <c r="G36" s="184">
        <v>5.217721518987342</v>
      </c>
      <c r="H36" s="185" t="str">
        <f t="shared" si="6"/>
        <v>-</v>
      </c>
      <c r="I36" s="184">
        <v>7.3215162773125115</v>
      </c>
      <c r="J36" s="185">
        <f t="shared" si="6"/>
        <v>2.1037947583251695</v>
      </c>
      <c r="K36" s="184">
        <v>6.9370747342968002</v>
      </c>
      <c r="L36" s="185">
        <f t="shared" si="7"/>
        <v>-0.38444154301571132</v>
      </c>
      <c r="M36" s="184">
        <v>7.119649250246459</v>
      </c>
      <c r="N36" s="185">
        <f t="shared" si="8"/>
        <v>0.18257451594965879</v>
      </c>
      <c r="O36" s="185">
        <f t="shared" si="9"/>
        <v>-1.3651352291402272</v>
      </c>
    </row>
    <row r="37" spans="2:16" x14ac:dyDescent="0.25">
      <c r="B37" s="114" t="s">
        <v>83</v>
      </c>
      <c r="C37" s="184">
        <v>7.8372308834446915</v>
      </c>
      <c r="D37" s="185">
        <v>-9.9050588472674228E-2</v>
      </c>
      <c r="E37" s="184" t="s">
        <v>249</v>
      </c>
      <c r="F37" s="185" t="str">
        <f t="shared" si="6"/>
        <v>-</v>
      </c>
      <c r="G37" s="184">
        <v>5.9580014482259234</v>
      </c>
      <c r="H37" s="185" t="str">
        <f t="shared" si="6"/>
        <v>-</v>
      </c>
      <c r="I37" s="184">
        <v>7.2865069625993701</v>
      </c>
      <c r="J37" s="185">
        <f t="shared" si="6"/>
        <v>1.3285055143734468</v>
      </c>
      <c r="K37" s="184">
        <v>6.9112867374660407</v>
      </c>
      <c r="L37" s="185">
        <f t="shared" si="7"/>
        <v>-0.37522022513332942</v>
      </c>
      <c r="M37" s="184">
        <v>7.1540335151987531</v>
      </c>
      <c r="N37" s="185">
        <f t="shared" si="8"/>
        <v>0.24274677773271236</v>
      </c>
      <c r="O37" s="185">
        <f t="shared" si="9"/>
        <v>-0.68319736824593846</v>
      </c>
    </row>
    <row r="38" spans="2:16" x14ac:dyDescent="0.25">
      <c r="B38" s="114" t="s">
        <v>85</v>
      </c>
      <c r="C38" s="184">
        <v>7.3764306445430154</v>
      </c>
      <c r="D38" s="185">
        <v>-0.46204916543323193</v>
      </c>
      <c r="E38" s="184">
        <v>4.5153065649119766</v>
      </c>
      <c r="F38" s="185">
        <f t="shared" si="6"/>
        <v>-2.8611240796310389</v>
      </c>
      <c r="G38" s="184">
        <v>5.031186868686869</v>
      </c>
      <c r="H38" s="185">
        <f t="shared" si="6"/>
        <v>0.51588030377489247</v>
      </c>
      <c r="I38" s="184">
        <v>7.3807104118825428</v>
      </c>
      <c r="J38" s="185">
        <f t="shared" si="6"/>
        <v>2.3495235431956738</v>
      </c>
      <c r="K38" s="184">
        <v>7.3794321023981171</v>
      </c>
      <c r="L38" s="185">
        <f t="shared" si="7"/>
        <v>-1.2783094844257548E-3</v>
      </c>
      <c r="M38" s="184">
        <v>7.2201022146507663</v>
      </c>
      <c r="N38" s="185">
        <f t="shared" si="8"/>
        <v>-0.1593298877473508</v>
      </c>
      <c r="O38" s="185">
        <f t="shared" si="9"/>
        <v>-0.15632842989224915</v>
      </c>
    </row>
    <row r="39" spans="2:16" x14ac:dyDescent="0.25">
      <c r="B39" s="114" t="s">
        <v>87</v>
      </c>
      <c r="C39" s="184">
        <v>7.4403297026788344</v>
      </c>
      <c r="D39" s="185">
        <v>-0.53981041306895694</v>
      </c>
      <c r="E39" s="184">
        <v>3.9986810287975381</v>
      </c>
      <c r="F39" s="185">
        <f t="shared" si="6"/>
        <v>-3.4416486738812964</v>
      </c>
      <c r="G39" s="184">
        <v>5.8902299289588269</v>
      </c>
      <c r="H39" s="185">
        <f t="shared" si="6"/>
        <v>1.8915489001612888</v>
      </c>
      <c r="I39" s="184">
        <v>6.9096228868660594</v>
      </c>
      <c r="J39" s="185">
        <f t="shared" si="6"/>
        <v>1.0193929579072325</v>
      </c>
      <c r="K39" s="184">
        <v>6.9975186104218361</v>
      </c>
      <c r="L39" s="185">
        <f t="shared" si="7"/>
        <v>8.7895723555776684E-2</v>
      </c>
      <c r="M39" s="184">
        <v>7.0984699200185464</v>
      </c>
      <c r="N39" s="185">
        <f t="shared" si="8"/>
        <v>0.10095130959671028</v>
      </c>
      <c r="O39" s="185">
        <f t="shared" si="9"/>
        <v>-0.34185978266028805</v>
      </c>
    </row>
    <row r="40" spans="2:16" x14ac:dyDescent="0.25">
      <c r="B40" s="114" t="s">
        <v>89</v>
      </c>
      <c r="C40" s="184">
        <v>7.2329020332717189</v>
      </c>
      <c r="D40" s="185">
        <v>-0.34052111430942045</v>
      </c>
      <c r="E40" s="184">
        <v>3.5746102449888641</v>
      </c>
      <c r="F40" s="185">
        <f t="shared" si="6"/>
        <v>-3.6582917882828547</v>
      </c>
      <c r="G40" s="184">
        <v>5.9594374235629841</v>
      </c>
      <c r="H40" s="185">
        <f t="shared" si="6"/>
        <v>2.38482717857412</v>
      </c>
      <c r="I40" s="184">
        <v>6.9936959076824445</v>
      </c>
      <c r="J40" s="185">
        <f t="shared" si="6"/>
        <v>1.0342584841194604</v>
      </c>
      <c r="K40" s="184">
        <v>6.9798752558230195</v>
      </c>
      <c r="L40" s="185">
        <f t="shared" si="7"/>
        <v>-1.3820651859425048E-2</v>
      </c>
      <c r="M40" s="184">
        <v>6.6309703145768717</v>
      </c>
      <c r="N40" s="185">
        <f>IFERROR(M40-K40,"-")</f>
        <v>-0.34890494124614779</v>
      </c>
      <c r="O40" s="185">
        <f t="shared" si="9"/>
        <v>-0.60193171869484718</v>
      </c>
    </row>
    <row r="41" spans="2:16" x14ac:dyDescent="0.25">
      <c r="B41" s="114" t="s">
        <v>91</v>
      </c>
      <c r="C41" s="184">
        <v>7.5479452054794525</v>
      </c>
      <c r="D41" s="185">
        <v>-0.38203227690596187</v>
      </c>
      <c r="E41" s="184">
        <v>6.106996819627442</v>
      </c>
      <c r="F41" s="185">
        <f t="shared" si="6"/>
        <v>-1.4409483858520105</v>
      </c>
      <c r="G41" s="184">
        <v>6.9410620974602013</v>
      </c>
      <c r="H41" s="185">
        <f t="shared" si="6"/>
        <v>0.8340652778327593</v>
      </c>
      <c r="I41" s="184">
        <v>7.5262712888029952</v>
      </c>
      <c r="J41" s="185">
        <f t="shared" si="6"/>
        <v>0.58520919134279392</v>
      </c>
      <c r="K41" s="184">
        <v>6.7701183875318449</v>
      </c>
      <c r="L41" s="185">
        <f t="shared" si="7"/>
        <v>-0.75615290127115031</v>
      </c>
      <c r="M41" s="184">
        <v>7.0974414220307027</v>
      </c>
      <c r="N41" s="185">
        <f>IFERROR(M41-K41,"-")</f>
        <v>0.3273230344988578</v>
      </c>
      <c r="O41" s="185">
        <f t="shared" si="9"/>
        <v>-0.45050378344874975</v>
      </c>
    </row>
    <row r="42" spans="2:16" x14ac:dyDescent="0.25">
      <c r="B42" s="114" t="s">
        <v>93</v>
      </c>
      <c r="C42" s="184">
        <v>7.3412080536912754</v>
      </c>
      <c r="D42" s="185">
        <v>-0.18372394993519769</v>
      </c>
      <c r="E42" s="184">
        <v>5.2586779911373709</v>
      </c>
      <c r="F42" s="185">
        <f t="shared" si="6"/>
        <v>-2.0825300625539045</v>
      </c>
      <c r="G42" s="184">
        <v>6.2516087926091108</v>
      </c>
      <c r="H42" s="185">
        <f t="shared" si="6"/>
        <v>0.99293080147173995</v>
      </c>
      <c r="I42" s="184">
        <v>6.8146903504560727</v>
      </c>
      <c r="J42" s="185">
        <f t="shared" si="6"/>
        <v>0.5630815578469619</v>
      </c>
      <c r="K42" s="184">
        <v>6.5663884479492038</v>
      </c>
      <c r="L42" s="185">
        <f t="shared" si="7"/>
        <v>-0.2483019025068689</v>
      </c>
      <c r="M42" s="184">
        <v>7.0378726397229885</v>
      </c>
      <c r="N42" s="185">
        <f>IFERROR(M42-K42,"-")</f>
        <v>0.47148419177378464</v>
      </c>
      <c r="O42" s="185">
        <f t="shared" si="9"/>
        <v>-0.30333541396828689</v>
      </c>
    </row>
    <row r="43" spans="2:16" ht="15.75" x14ac:dyDescent="0.25">
      <c r="B43" s="117" t="s">
        <v>30</v>
      </c>
      <c r="C43" s="186">
        <v>7.6737807424400186</v>
      </c>
      <c r="D43" s="187">
        <v>-8.244405378477726E-2</v>
      </c>
      <c r="E43" s="186">
        <v>6.1436409624489263</v>
      </c>
      <c r="F43" s="187">
        <f t="shared" si="6"/>
        <v>-1.5301397799910923</v>
      </c>
      <c r="G43" s="186">
        <v>5.4757354833176084</v>
      </c>
      <c r="H43" s="187">
        <f t="shared" si="6"/>
        <v>-0.66790547913131793</v>
      </c>
      <c r="I43" s="186">
        <v>6.9692850855190303</v>
      </c>
      <c r="J43" s="187">
        <f t="shared" si="6"/>
        <v>1.4935496022014219</v>
      </c>
      <c r="K43" s="186">
        <v>6.8539201732403097</v>
      </c>
      <c r="L43" s="187">
        <f t="shared" si="7"/>
        <v>-0.11536491227872059</v>
      </c>
      <c r="M43" s="186">
        <v>7.063027169075573</v>
      </c>
      <c r="N43" s="187">
        <v>0.20910699583526338</v>
      </c>
      <c r="O43" s="187">
        <v>-0.61075357336444558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1" t="s">
        <v>61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3"/>
    </row>
    <row r="51" spans="1:16" ht="22.5" thickTop="1" thickBot="1" x14ac:dyDescent="0.3">
      <c r="B51" s="109"/>
      <c r="C51" s="292">
        <v>2019</v>
      </c>
      <c r="D51" s="293"/>
      <c r="E51" s="294" t="s">
        <v>285</v>
      </c>
      <c r="F51" s="293"/>
      <c r="G51" s="294" t="s">
        <v>286</v>
      </c>
      <c r="H51" s="293"/>
      <c r="I51" s="294" t="s">
        <v>287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8.0201001032811625</v>
      </c>
      <c r="D53" s="185" t="s">
        <v>249</v>
      </c>
      <c r="E53" s="184">
        <v>6.6858373639661428</v>
      </c>
      <c r="F53" s="185">
        <f t="shared" ref="F53:J65" si="10">IFERROR(E53-C53,"-")</f>
        <v>-1.3342627393150197</v>
      </c>
      <c r="G53" s="184" t="s">
        <v>249</v>
      </c>
      <c r="H53" s="185" t="str">
        <f t="shared" si="10"/>
        <v>-</v>
      </c>
      <c r="I53" s="184">
        <v>7.9259781077273219</v>
      </c>
      <c r="J53" s="185" t="str">
        <f t="shared" si="10"/>
        <v>-</v>
      </c>
      <c r="K53" s="184">
        <v>7.5696016069635084</v>
      </c>
      <c r="L53" s="185">
        <f t="shared" ref="L53:L65" si="11">IFERROR(K53-I53,"-")</f>
        <v>-0.35637650076381355</v>
      </c>
      <c r="M53" s="184">
        <v>7.9239933119687889</v>
      </c>
      <c r="N53" s="185">
        <f>IFERROR(M53-K53,"-")</f>
        <v>0.3543917050052805</v>
      </c>
      <c r="O53" s="185">
        <f>IFERROR(M53-C53,"-")</f>
        <v>-9.6106791312373652E-2</v>
      </c>
    </row>
    <row r="54" spans="1:16" x14ac:dyDescent="0.25">
      <c r="A54" s="1"/>
      <c r="B54" s="114" t="s">
        <v>73</v>
      </c>
      <c r="C54" s="184">
        <v>7.8540928342985561</v>
      </c>
      <c r="D54" s="185" t="s">
        <v>249</v>
      </c>
      <c r="E54" s="184">
        <v>7.6288147622427251</v>
      </c>
      <c r="F54" s="185">
        <f t="shared" si="10"/>
        <v>-0.22527807205583095</v>
      </c>
      <c r="G54" s="184" t="s">
        <v>249</v>
      </c>
      <c r="H54" s="185" t="str">
        <f t="shared" si="10"/>
        <v>-</v>
      </c>
      <c r="I54" s="184">
        <v>6.6174134790528232</v>
      </c>
      <c r="J54" s="185" t="str">
        <f t="shared" si="10"/>
        <v>-</v>
      </c>
      <c r="K54" s="184">
        <v>7.1070247129791788</v>
      </c>
      <c r="L54" s="185">
        <f t="shared" si="11"/>
        <v>0.48961123392635564</v>
      </c>
      <c r="M54" s="184">
        <v>7.2324605998983227</v>
      </c>
      <c r="N54" s="185">
        <f t="shared" ref="N54:N64" si="12">IFERROR(M54-K54,"-")</f>
        <v>0.12543588691914387</v>
      </c>
      <c r="O54" s="185">
        <f t="shared" ref="O54:O64" si="13">IFERROR(M54-C54,"-")</f>
        <v>-0.62163223440023341</v>
      </c>
    </row>
    <row r="55" spans="1:16" x14ac:dyDescent="0.25">
      <c r="A55" s="1"/>
      <c r="B55" s="114" t="s">
        <v>75</v>
      </c>
      <c r="C55" s="184">
        <v>7.4347460862924777</v>
      </c>
      <c r="D55" s="185" t="s">
        <v>249</v>
      </c>
      <c r="E55" s="184">
        <v>8.848810437452034</v>
      </c>
      <c r="F55" s="185">
        <f t="shared" si="10"/>
        <v>1.4140643511595563</v>
      </c>
      <c r="G55" s="184" t="s">
        <v>249</v>
      </c>
      <c r="H55" s="185" t="str">
        <f t="shared" si="10"/>
        <v>-</v>
      </c>
      <c r="I55" s="184">
        <v>6.8081226387678004</v>
      </c>
      <c r="J55" s="185" t="str">
        <f t="shared" si="10"/>
        <v>-</v>
      </c>
      <c r="K55" s="184">
        <v>7.0281066163120052</v>
      </c>
      <c r="L55" s="185">
        <f t="shared" si="11"/>
        <v>0.21998397754420473</v>
      </c>
      <c r="M55" s="184">
        <v>6.6665713795666344</v>
      </c>
      <c r="N55" s="185">
        <f t="shared" si="12"/>
        <v>-0.3615352367453708</v>
      </c>
      <c r="O55" s="185">
        <f t="shared" si="13"/>
        <v>-0.76817470672584331</v>
      </c>
    </row>
    <row r="56" spans="1:16" x14ac:dyDescent="0.25">
      <c r="A56" s="1"/>
      <c r="B56" s="114" t="s">
        <v>77</v>
      </c>
      <c r="C56" s="184">
        <v>7.4501149060939849</v>
      </c>
      <c r="D56" s="185" t="s">
        <v>249</v>
      </c>
      <c r="E56" s="184" t="s">
        <v>249</v>
      </c>
      <c r="F56" s="185" t="str">
        <f t="shared" si="10"/>
        <v>-</v>
      </c>
      <c r="G56" s="184" t="s">
        <v>249</v>
      </c>
      <c r="H56" s="185" t="str">
        <f t="shared" si="10"/>
        <v>-</v>
      </c>
      <c r="I56" s="184">
        <v>6.5498000499875033</v>
      </c>
      <c r="J56" s="185" t="str">
        <f t="shared" si="10"/>
        <v>-</v>
      </c>
      <c r="K56" s="184">
        <v>6.4091439688715957</v>
      </c>
      <c r="L56" s="185">
        <f t="shared" si="11"/>
        <v>-0.14065608111590766</v>
      </c>
      <c r="M56" s="184">
        <v>7.219209496829893</v>
      </c>
      <c r="N56" s="185">
        <f t="shared" si="12"/>
        <v>0.81006552795829734</v>
      </c>
      <c r="O56" s="185">
        <f t="shared" si="13"/>
        <v>-0.23090540926409187</v>
      </c>
    </row>
    <row r="57" spans="1:16" x14ac:dyDescent="0.25">
      <c r="A57" s="1"/>
      <c r="B57" s="114" t="s">
        <v>79</v>
      </c>
      <c r="C57" s="184">
        <v>10.064400508729333</v>
      </c>
      <c r="D57" s="185" t="s">
        <v>249</v>
      </c>
      <c r="E57" s="184" t="s">
        <v>249</v>
      </c>
      <c r="F57" s="185" t="str">
        <f t="shared" si="10"/>
        <v>-</v>
      </c>
      <c r="G57" s="184" t="s">
        <v>249</v>
      </c>
      <c r="H57" s="185" t="str">
        <f t="shared" si="10"/>
        <v>-</v>
      </c>
      <c r="I57" s="184">
        <v>6.3911605532170777</v>
      </c>
      <c r="J57" s="185" t="str">
        <f t="shared" si="10"/>
        <v>-</v>
      </c>
      <c r="K57" s="184">
        <v>6.6776628459603016</v>
      </c>
      <c r="L57" s="185">
        <f t="shared" si="11"/>
        <v>0.28650229274322392</v>
      </c>
      <c r="M57" s="184">
        <v>7.0987581312832644</v>
      </c>
      <c r="N57" s="185">
        <f t="shared" si="12"/>
        <v>0.42109528532296281</v>
      </c>
      <c r="O57" s="185">
        <f t="shared" si="13"/>
        <v>-2.965642377446069</v>
      </c>
    </row>
    <row r="58" spans="1:16" x14ac:dyDescent="0.25">
      <c r="A58" s="1"/>
      <c r="B58" s="114" t="s">
        <v>81</v>
      </c>
      <c r="C58" s="184">
        <v>8.5194965958324733</v>
      </c>
      <c r="D58" s="185" t="s">
        <v>249</v>
      </c>
      <c r="E58" s="184" t="s">
        <v>249</v>
      </c>
      <c r="F58" s="185" t="str">
        <f t="shared" si="10"/>
        <v>-</v>
      </c>
      <c r="G58" s="184" t="s">
        <v>249</v>
      </c>
      <c r="H58" s="185" t="str">
        <f t="shared" si="10"/>
        <v>-</v>
      </c>
      <c r="I58" s="184">
        <v>7.6223715960013791</v>
      </c>
      <c r="J58" s="185" t="str">
        <f t="shared" si="10"/>
        <v>-</v>
      </c>
      <c r="K58" s="184">
        <v>7.1394742559200521</v>
      </c>
      <c r="L58" s="185">
        <f t="shared" si="11"/>
        <v>-0.48289734008132701</v>
      </c>
      <c r="M58" s="184">
        <v>7.222138964577657</v>
      </c>
      <c r="N58" s="185">
        <f t="shared" si="12"/>
        <v>8.2664708657604891E-2</v>
      </c>
      <c r="O58" s="185">
        <f t="shared" si="13"/>
        <v>-1.2973576312548163</v>
      </c>
    </row>
    <row r="59" spans="1:16" x14ac:dyDescent="0.25">
      <c r="A59" s="1"/>
      <c r="B59" s="114" t="s">
        <v>83</v>
      </c>
      <c r="C59" s="184">
        <v>7.3185349611542732</v>
      </c>
      <c r="D59" s="185" t="s">
        <v>249</v>
      </c>
      <c r="E59" s="184" t="s">
        <v>249</v>
      </c>
      <c r="F59" s="185" t="str">
        <f t="shared" si="10"/>
        <v>-</v>
      </c>
      <c r="G59" s="184">
        <v>6.5758733624454146</v>
      </c>
      <c r="H59" s="185" t="str">
        <f t="shared" si="10"/>
        <v>-</v>
      </c>
      <c r="I59" s="184">
        <v>7.7461226264676037</v>
      </c>
      <c r="J59" s="185">
        <f t="shared" si="10"/>
        <v>1.1702492640221891</v>
      </c>
      <c r="K59" s="184">
        <v>7.1045693075643159</v>
      </c>
      <c r="L59" s="185">
        <f t="shared" si="11"/>
        <v>-0.64155331890328782</v>
      </c>
      <c r="M59" s="184">
        <v>7.3560683324834271</v>
      </c>
      <c r="N59" s="185">
        <f t="shared" si="12"/>
        <v>0.25149902491911114</v>
      </c>
      <c r="O59" s="185">
        <f t="shared" si="13"/>
        <v>3.7533371329153908E-2</v>
      </c>
    </row>
    <row r="60" spans="1:16" x14ac:dyDescent="0.25">
      <c r="A60" s="1"/>
      <c r="B60" s="114" t="s">
        <v>85</v>
      </c>
      <c r="C60" s="184">
        <v>6.964623260698346</v>
      </c>
      <c r="D60" s="185" t="s">
        <v>249</v>
      </c>
      <c r="E60" s="184">
        <v>4.7418665400142483</v>
      </c>
      <c r="F60" s="185">
        <f t="shared" si="10"/>
        <v>-2.2227567206840977</v>
      </c>
      <c r="G60" s="184">
        <v>5.4869713369412709</v>
      </c>
      <c r="H60" s="185">
        <f t="shared" si="10"/>
        <v>0.74510479692702258</v>
      </c>
      <c r="I60" s="184">
        <v>7.6563286361348766</v>
      </c>
      <c r="J60" s="185">
        <f t="shared" si="10"/>
        <v>2.1693572991936056</v>
      </c>
      <c r="K60" s="184">
        <v>7.7446084724005138</v>
      </c>
      <c r="L60" s="185">
        <f t="shared" si="11"/>
        <v>8.8279836265637179E-2</v>
      </c>
      <c r="M60" s="184">
        <v>7.669089242454004</v>
      </c>
      <c r="N60" s="185">
        <f t="shared" si="12"/>
        <v>-7.5519229946509725E-2</v>
      </c>
      <c r="O60" s="185">
        <f t="shared" si="13"/>
        <v>0.704465981755658</v>
      </c>
    </row>
    <row r="61" spans="1:16" x14ac:dyDescent="0.25">
      <c r="A61" s="1"/>
      <c r="B61" s="114" t="s">
        <v>87</v>
      </c>
      <c r="C61" s="184">
        <v>6.6521204671173937</v>
      </c>
      <c r="D61" s="185">
        <v>-0.80845112195640745</v>
      </c>
      <c r="E61" s="184" t="s">
        <v>249</v>
      </c>
      <c r="F61" s="185" t="str">
        <f t="shared" si="10"/>
        <v>-</v>
      </c>
      <c r="G61" s="184">
        <v>6.1032858936793639</v>
      </c>
      <c r="H61" s="185" t="str">
        <f t="shared" si="10"/>
        <v>-</v>
      </c>
      <c r="I61" s="184">
        <v>7.0747476304230563</v>
      </c>
      <c r="J61" s="185">
        <f t="shared" si="10"/>
        <v>0.97146173674369241</v>
      </c>
      <c r="K61" s="184">
        <v>7.0548697823760254</v>
      </c>
      <c r="L61" s="185">
        <f t="shared" si="11"/>
        <v>-1.9877848047030966E-2</v>
      </c>
      <c r="M61" s="184">
        <v>7.4543844791746858</v>
      </c>
      <c r="N61" s="185">
        <f t="shared" si="12"/>
        <v>0.39951469679866047</v>
      </c>
      <c r="O61" s="185">
        <f t="shared" si="13"/>
        <v>0.80226401205729214</v>
      </c>
    </row>
    <row r="62" spans="1:16" x14ac:dyDescent="0.25">
      <c r="A62" s="1"/>
      <c r="B62" s="114" t="s">
        <v>89</v>
      </c>
      <c r="C62" s="184">
        <v>6.6887867142465005</v>
      </c>
      <c r="D62" s="185">
        <v>-1.1272979863565009</v>
      </c>
      <c r="E62" s="184" t="s">
        <v>249</v>
      </c>
      <c r="F62" s="185" t="str">
        <f t="shared" si="10"/>
        <v>-</v>
      </c>
      <c r="G62" s="184">
        <v>6.2974696288341496</v>
      </c>
      <c r="H62" s="185" t="str">
        <f t="shared" si="10"/>
        <v>-</v>
      </c>
      <c r="I62" s="184">
        <v>7.0171175404443851</v>
      </c>
      <c r="J62" s="185">
        <f t="shared" si="10"/>
        <v>0.71964791161023545</v>
      </c>
      <c r="K62" s="184">
        <v>7.3329767822311709</v>
      </c>
      <c r="L62" s="185">
        <f t="shared" si="11"/>
        <v>0.31585924178678582</v>
      </c>
      <c r="M62" s="184">
        <v>6.8535038932146826</v>
      </c>
      <c r="N62" s="185">
        <f t="shared" si="12"/>
        <v>-0.47947288901648832</v>
      </c>
      <c r="O62" s="185">
        <f t="shared" si="13"/>
        <v>0.16471717896818205</v>
      </c>
    </row>
    <row r="63" spans="1:16" x14ac:dyDescent="0.25">
      <c r="A63" s="1"/>
      <c r="B63" s="114" t="s">
        <v>91</v>
      </c>
      <c r="C63" s="184">
        <v>6.7218685478320719</v>
      </c>
      <c r="D63" s="185">
        <v>-1.1747776417744369</v>
      </c>
      <c r="E63" s="184" t="s">
        <v>249</v>
      </c>
      <c r="F63" s="185" t="str">
        <f t="shared" si="10"/>
        <v>-</v>
      </c>
      <c r="G63" s="184">
        <v>7.1325370675453046</v>
      </c>
      <c r="H63" s="185" t="str">
        <f t="shared" si="10"/>
        <v>-</v>
      </c>
      <c r="I63" s="184">
        <v>7.4343215592562171</v>
      </c>
      <c r="J63" s="185">
        <f t="shared" si="10"/>
        <v>0.30178449171091248</v>
      </c>
      <c r="K63" s="184">
        <v>7.0038556349156185</v>
      </c>
      <c r="L63" s="185">
        <f t="shared" si="11"/>
        <v>-0.4304659243405986</v>
      </c>
      <c r="M63" s="184">
        <v>7.313558145989453</v>
      </c>
      <c r="N63" s="185">
        <f t="shared" si="12"/>
        <v>0.30970251107383451</v>
      </c>
      <c r="O63" s="185">
        <f t="shared" si="13"/>
        <v>0.59168959815738109</v>
      </c>
    </row>
    <row r="64" spans="1:16" x14ac:dyDescent="0.25">
      <c r="A64" s="1"/>
      <c r="B64" s="114" t="s">
        <v>93</v>
      </c>
      <c r="C64" s="184">
        <v>6.9216080402010052</v>
      </c>
      <c r="D64" s="185">
        <v>-0.78586353119485874</v>
      </c>
      <c r="E64" s="184" t="s">
        <v>249</v>
      </c>
      <c r="F64" s="185" t="str">
        <f t="shared" si="10"/>
        <v>-</v>
      </c>
      <c r="G64" s="184">
        <v>6.3402881271733733</v>
      </c>
      <c r="H64" s="185" t="str">
        <f t="shared" si="10"/>
        <v>-</v>
      </c>
      <c r="I64" s="184">
        <v>6.6331723867936843</v>
      </c>
      <c r="J64" s="185">
        <f t="shared" si="10"/>
        <v>0.29288425962031095</v>
      </c>
      <c r="K64" s="184">
        <v>6.6860472644868887</v>
      </c>
      <c r="L64" s="185">
        <f t="shared" si="11"/>
        <v>5.2874877693204425E-2</v>
      </c>
      <c r="M64" s="184">
        <v>7.1532647919929193</v>
      </c>
      <c r="N64" s="185">
        <f t="shared" si="12"/>
        <v>0.46721752750603063</v>
      </c>
      <c r="O64" s="185">
        <f t="shared" si="13"/>
        <v>0.23165675179191414</v>
      </c>
    </row>
    <row r="65" spans="1:16" ht="15.75" x14ac:dyDescent="0.25">
      <c r="B65" s="117" t="s">
        <v>30</v>
      </c>
      <c r="C65" s="186">
        <v>7.4360537721295819</v>
      </c>
      <c r="D65" s="187" t="s">
        <v>249</v>
      </c>
      <c r="E65" s="186" t="s">
        <v>249</v>
      </c>
      <c r="F65" s="187" t="str">
        <f t="shared" si="10"/>
        <v>-</v>
      </c>
      <c r="G65" s="186">
        <v>5.6931988597987475</v>
      </c>
      <c r="H65" s="187" t="str">
        <f t="shared" si="10"/>
        <v>-</v>
      </c>
      <c r="I65" s="186">
        <v>7.0897793341589743</v>
      </c>
      <c r="J65" s="187">
        <f t="shared" si="10"/>
        <v>1.3965804743602268</v>
      </c>
      <c r="K65" s="186">
        <v>7.0736233461824725</v>
      </c>
      <c r="L65" s="187">
        <f t="shared" si="11"/>
        <v>-1.6155987976501862E-2</v>
      </c>
      <c r="M65" s="186">
        <v>7.2451577712929884</v>
      </c>
      <c r="N65" s="187">
        <v>0.17153442511051598</v>
      </c>
      <c r="O65" s="187">
        <v>-0.19089600083659342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1" t="s">
        <v>62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3"/>
    </row>
    <row r="73" spans="1:16" ht="22.5" thickTop="1" thickBot="1" x14ac:dyDescent="0.3">
      <c r="B73" s="109"/>
      <c r="C73" s="292">
        <v>2019</v>
      </c>
      <c r="D73" s="293"/>
      <c r="E73" s="294" t="s">
        <v>285</v>
      </c>
      <c r="F73" s="293"/>
      <c r="G73" s="294" t="s">
        <v>286</v>
      </c>
      <c r="H73" s="293"/>
      <c r="I73" s="294" t="s">
        <v>287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8.2464428002276602</v>
      </c>
      <c r="D75" s="185" t="s">
        <v>249</v>
      </c>
      <c r="E75" s="184">
        <v>9.5154714233709505</v>
      </c>
      <c r="F75" s="185">
        <f t="shared" ref="F75:J87" si="14">IFERROR(E75-C75,"-")</f>
        <v>1.2690286231432903</v>
      </c>
      <c r="G75" s="184" t="s">
        <v>249</v>
      </c>
      <c r="H75" s="185" t="str">
        <f t="shared" si="14"/>
        <v>-</v>
      </c>
      <c r="I75" s="184">
        <v>5.8678739101274315</v>
      </c>
      <c r="J75" s="185" t="str">
        <f t="shared" si="14"/>
        <v>-</v>
      </c>
      <c r="K75" s="184">
        <v>6.2030573983270836</v>
      </c>
      <c r="L75" s="185">
        <f t="shared" ref="L75:L87" si="15">IFERROR(K75-I75,"-")</f>
        <v>0.33518348819965205</v>
      </c>
      <c r="M75" s="184">
        <v>7.2678207739307537</v>
      </c>
      <c r="N75" s="185">
        <f>IFERROR(M75-K75,"-")</f>
        <v>1.0647633756036701</v>
      </c>
      <c r="O75" s="185">
        <f>IFERROR(M75-C75,"-")</f>
        <v>-0.97862202629690653</v>
      </c>
    </row>
    <row r="76" spans="1:16" x14ac:dyDescent="0.25">
      <c r="A76" s="1"/>
      <c r="B76" s="114" t="s">
        <v>73</v>
      </c>
      <c r="C76" s="184">
        <v>5.763468445356593</v>
      </c>
      <c r="D76" s="185" t="s">
        <v>249</v>
      </c>
      <c r="E76" s="184">
        <v>8.580380577427821</v>
      </c>
      <c r="F76" s="185">
        <f t="shared" si="14"/>
        <v>2.816912132071228</v>
      </c>
      <c r="G76" s="184" t="s">
        <v>249</v>
      </c>
      <c r="H76" s="185" t="str">
        <f t="shared" si="14"/>
        <v>-</v>
      </c>
      <c r="I76" s="184">
        <v>5.999748427672956</v>
      </c>
      <c r="J76" s="185" t="str">
        <f t="shared" si="14"/>
        <v>-</v>
      </c>
      <c r="K76" s="184">
        <v>5.2008991289688113</v>
      </c>
      <c r="L76" s="185">
        <f t="shared" si="15"/>
        <v>-0.79884929870414467</v>
      </c>
      <c r="M76" s="184">
        <v>6.3748866727107885</v>
      </c>
      <c r="N76" s="185">
        <f t="shared" ref="N76:N86" si="16">IFERROR(M76-K76,"-")</f>
        <v>1.1739875437419771</v>
      </c>
      <c r="O76" s="185">
        <f t="shared" ref="O76:O86" si="17">IFERROR(M76-C76,"-")</f>
        <v>0.61141822735419549</v>
      </c>
    </row>
    <row r="77" spans="1:16" x14ac:dyDescent="0.25">
      <c r="A77" s="1"/>
      <c r="B77" s="114" t="s">
        <v>75</v>
      </c>
      <c r="C77" s="184">
        <v>6.274968125796855</v>
      </c>
      <c r="D77" s="185" t="s">
        <v>249</v>
      </c>
      <c r="E77" s="184">
        <v>13.32776617954071</v>
      </c>
      <c r="F77" s="185">
        <f t="shared" si="14"/>
        <v>7.0527980537438548</v>
      </c>
      <c r="G77" s="184" t="s">
        <v>249</v>
      </c>
      <c r="H77" s="185" t="str">
        <f t="shared" si="14"/>
        <v>-</v>
      </c>
      <c r="I77" s="184">
        <v>6.9111833875406559</v>
      </c>
      <c r="J77" s="185" t="str">
        <f t="shared" si="14"/>
        <v>-</v>
      </c>
      <c r="K77" s="184">
        <v>5.6217860105059438</v>
      </c>
      <c r="L77" s="185">
        <f t="shared" si="15"/>
        <v>-1.289397377034712</v>
      </c>
      <c r="M77" s="184">
        <v>6.2699807156631673</v>
      </c>
      <c r="N77" s="185">
        <f t="shared" si="16"/>
        <v>0.64819470515722344</v>
      </c>
      <c r="O77" s="185">
        <f t="shared" si="17"/>
        <v>-4.987410133687753E-3</v>
      </c>
    </row>
    <row r="78" spans="1:16" x14ac:dyDescent="0.25">
      <c r="A78" s="1"/>
      <c r="B78" s="114" t="s">
        <v>77</v>
      </c>
      <c r="C78" s="184">
        <v>6.732223222322232</v>
      </c>
      <c r="D78" s="185" t="s">
        <v>249</v>
      </c>
      <c r="E78" s="184" t="s">
        <v>249</v>
      </c>
      <c r="F78" s="185" t="str">
        <f t="shared" si="14"/>
        <v>-</v>
      </c>
      <c r="G78" s="184" t="s">
        <v>249</v>
      </c>
      <c r="H78" s="185" t="str">
        <f t="shared" si="14"/>
        <v>-</v>
      </c>
      <c r="I78" s="184">
        <v>6.3370757846389383</v>
      </c>
      <c r="J78" s="185" t="str">
        <f t="shared" si="14"/>
        <v>-</v>
      </c>
      <c r="K78" s="184">
        <v>5.5025562372188137</v>
      </c>
      <c r="L78" s="185">
        <f t="shared" si="15"/>
        <v>-0.83451954742012457</v>
      </c>
      <c r="M78" s="184">
        <v>6.5540688148552704</v>
      </c>
      <c r="N78" s="185">
        <f t="shared" si="16"/>
        <v>1.0515125776364567</v>
      </c>
      <c r="O78" s="185">
        <f t="shared" si="17"/>
        <v>-0.17815440746696165</v>
      </c>
    </row>
    <row r="79" spans="1:16" x14ac:dyDescent="0.25">
      <c r="A79" s="1"/>
      <c r="B79" s="114" t="s">
        <v>79</v>
      </c>
      <c r="C79" s="184">
        <v>6.7422680412371134</v>
      </c>
      <c r="D79" s="185" t="s">
        <v>249</v>
      </c>
      <c r="E79" s="184" t="s">
        <v>249</v>
      </c>
      <c r="F79" s="185" t="str">
        <f t="shared" si="14"/>
        <v>-</v>
      </c>
      <c r="G79" s="184" t="s">
        <v>249</v>
      </c>
      <c r="H79" s="185" t="str">
        <f t="shared" si="14"/>
        <v>-</v>
      </c>
      <c r="I79" s="184">
        <v>6.2233920805676357</v>
      </c>
      <c r="J79" s="185" t="str">
        <f t="shared" si="14"/>
        <v>-</v>
      </c>
      <c r="K79" s="184">
        <v>6.6105027376804379</v>
      </c>
      <c r="L79" s="185">
        <f t="shared" si="15"/>
        <v>0.38711065711280224</v>
      </c>
      <c r="M79" s="184">
        <v>6.9784921892687342</v>
      </c>
      <c r="N79" s="185">
        <f t="shared" si="16"/>
        <v>0.36798945158829621</v>
      </c>
      <c r="O79" s="185">
        <f t="shared" si="17"/>
        <v>0.23622414803162073</v>
      </c>
    </row>
    <row r="80" spans="1:16" x14ac:dyDescent="0.25">
      <c r="A80" s="1"/>
      <c r="B80" s="114" t="s">
        <v>81</v>
      </c>
      <c r="C80" s="184">
        <v>8.3758497895759145</v>
      </c>
      <c r="D80" s="185" t="s">
        <v>249</v>
      </c>
      <c r="E80" s="184" t="s">
        <v>249</v>
      </c>
      <c r="F80" s="185" t="str">
        <f t="shared" si="14"/>
        <v>-</v>
      </c>
      <c r="G80" s="184" t="s">
        <v>249</v>
      </c>
      <c r="H80" s="185" t="str">
        <f t="shared" si="14"/>
        <v>-</v>
      </c>
      <c r="I80" s="184">
        <v>6.5052606967500584</v>
      </c>
      <c r="J80" s="185" t="str">
        <f t="shared" si="14"/>
        <v>-</v>
      </c>
      <c r="K80" s="184">
        <v>6.2337695017614498</v>
      </c>
      <c r="L80" s="185">
        <f t="shared" si="15"/>
        <v>-0.27149119498860852</v>
      </c>
      <c r="M80" s="184">
        <v>6.792074896581755</v>
      </c>
      <c r="N80" s="185">
        <f t="shared" si="16"/>
        <v>0.55830539482030517</v>
      </c>
      <c r="O80" s="185">
        <f t="shared" si="17"/>
        <v>-1.5837748929941595</v>
      </c>
    </row>
    <row r="81" spans="1:16" x14ac:dyDescent="0.25">
      <c r="A81" s="1"/>
      <c r="B81" s="114" t="s">
        <v>83</v>
      </c>
      <c r="C81" s="184">
        <v>10.483578708946773</v>
      </c>
      <c r="D81" s="185" t="s">
        <v>249</v>
      </c>
      <c r="E81" s="184" t="s">
        <v>249</v>
      </c>
      <c r="F81" s="185" t="str">
        <f t="shared" si="14"/>
        <v>-</v>
      </c>
      <c r="G81" s="184">
        <v>4.7408602150537638</v>
      </c>
      <c r="H81" s="185" t="str">
        <f t="shared" si="14"/>
        <v>-</v>
      </c>
      <c r="I81" s="184">
        <v>6.0040444893832152</v>
      </c>
      <c r="J81" s="185">
        <f t="shared" si="14"/>
        <v>1.2631842743294515</v>
      </c>
      <c r="K81" s="184">
        <v>6.2574150248971643</v>
      </c>
      <c r="L81" s="185">
        <f t="shared" si="15"/>
        <v>0.25337053551394906</v>
      </c>
      <c r="M81" s="184">
        <v>6.4991735537190083</v>
      </c>
      <c r="N81" s="185">
        <f t="shared" si="16"/>
        <v>0.24175852882184401</v>
      </c>
      <c r="O81" s="185">
        <f t="shared" si="17"/>
        <v>-3.9844051552277646</v>
      </c>
    </row>
    <row r="82" spans="1:16" x14ac:dyDescent="0.25">
      <c r="A82" s="1"/>
      <c r="B82" s="114" t="s">
        <v>85</v>
      </c>
      <c r="C82" s="184">
        <v>9.4505785123966941</v>
      </c>
      <c r="D82" s="185" t="s">
        <v>249</v>
      </c>
      <c r="E82" s="184">
        <v>3.9015760694757158</v>
      </c>
      <c r="F82" s="185">
        <f t="shared" si="14"/>
        <v>-5.5490024429209779</v>
      </c>
      <c r="G82" s="184">
        <v>4.2553735926305016</v>
      </c>
      <c r="H82" s="185">
        <f t="shared" si="14"/>
        <v>0.35379752315478585</v>
      </c>
      <c r="I82" s="184">
        <v>6.4222270837891049</v>
      </c>
      <c r="J82" s="185">
        <f t="shared" si="14"/>
        <v>2.1668534911586033</v>
      </c>
      <c r="K82" s="184">
        <v>6.1968405736853045</v>
      </c>
      <c r="L82" s="185">
        <f t="shared" si="15"/>
        <v>-0.2253865101038004</v>
      </c>
      <c r="M82" s="184">
        <v>5.9193854324734447</v>
      </c>
      <c r="N82" s="185">
        <f t="shared" si="16"/>
        <v>-0.27745514121185977</v>
      </c>
      <c r="O82" s="185">
        <f t="shared" si="17"/>
        <v>-3.5311930799232494</v>
      </c>
    </row>
    <row r="83" spans="1:16" x14ac:dyDescent="0.25">
      <c r="A83" s="1"/>
      <c r="B83" s="114" t="s">
        <v>87</v>
      </c>
      <c r="C83" s="184">
        <v>12.368488471391972</v>
      </c>
      <c r="D83" s="185">
        <v>0.98486381637817288</v>
      </c>
      <c r="E83" s="184" t="s">
        <v>249</v>
      </c>
      <c r="F83" s="185" t="str">
        <f t="shared" si="14"/>
        <v>-</v>
      </c>
      <c r="G83" s="184">
        <v>5.3142857142857141</v>
      </c>
      <c r="H83" s="185" t="str">
        <f t="shared" si="14"/>
        <v>-</v>
      </c>
      <c r="I83" s="184">
        <v>6.3658969804618115</v>
      </c>
      <c r="J83" s="185">
        <f t="shared" si="14"/>
        <v>1.0516112661760975</v>
      </c>
      <c r="K83" s="184">
        <v>6.8024271844660191</v>
      </c>
      <c r="L83" s="185">
        <f t="shared" si="15"/>
        <v>0.43653020400420761</v>
      </c>
      <c r="M83" s="184">
        <v>6.0145369284876908</v>
      </c>
      <c r="N83" s="185">
        <f t="shared" si="16"/>
        <v>-0.78789025597832829</v>
      </c>
      <c r="O83" s="185">
        <f t="shared" si="17"/>
        <v>-6.353951542904281</v>
      </c>
    </row>
    <row r="84" spans="1:16" x14ac:dyDescent="0.25">
      <c r="A84" s="1"/>
      <c r="B84" s="114" t="s">
        <v>89</v>
      </c>
      <c r="C84" s="184">
        <v>10.126642335766423</v>
      </c>
      <c r="D84" s="185">
        <v>4.2267390475652622</v>
      </c>
      <c r="E84" s="184" t="s">
        <v>249</v>
      </c>
      <c r="F84" s="185" t="str">
        <f t="shared" si="14"/>
        <v>-</v>
      </c>
      <c r="G84" s="184">
        <v>4.8935449735449739</v>
      </c>
      <c r="H84" s="185" t="str">
        <f t="shared" si="14"/>
        <v>-</v>
      </c>
      <c r="I84" s="184">
        <v>6.9023815755037949</v>
      </c>
      <c r="J84" s="185">
        <f t="shared" si="14"/>
        <v>2.0088366019588211</v>
      </c>
      <c r="K84" s="184">
        <v>5.767552387124649</v>
      </c>
      <c r="L84" s="185">
        <f t="shared" si="15"/>
        <v>-1.1348291883791459</v>
      </c>
      <c r="M84" s="184">
        <v>5.7592592592592595</v>
      </c>
      <c r="N84" s="185">
        <f t="shared" si="16"/>
        <v>-8.2931278653894935E-3</v>
      </c>
      <c r="O84" s="185">
        <f t="shared" si="17"/>
        <v>-4.3673830765071635</v>
      </c>
    </row>
    <row r="85" spans="1:16" x14ac:dyDescent="0.25">
      <c r="A85" s="1"/>
      <c r="B85" s="114" t="s">
        <v>91</v>
      </c>
      <c r="C85" s="184">
        <v>11.823241317898486</v>
      </c>
      <c r="D85" s="185">
        <v>3.6599641534592067</v>
      </c>
      <c r="E85" s="184" t="s">
        <v>249</v>
      </c>
      <c r="F85" s="185" t="str">
        <f t="shared" si="14"/>
        <v>-</v>
      </c>
      <c r="G85" s="184">
        <v>6.4027327466419637</v>
      </c>
      <c r="H85" s="185" t="str">
        <f t="shared" si="14"/>
        <v>-</v>
      </c>
      <c r="I85" s="184">
        <v>7.9150615724660565</v>
      </c>
      <c r="J85" s="185">
        <f t="shared" si="14"/>
        <v>1.5123288258240928</v>
      </c>
      <c r="K85" s="184">
        <v>5.8892329680800382</v>
      </c>
      <c r="L85" s="185">
        <f t="shared" si="15"/>
        <v>-2.0258286043860183</v>
      </c>
      <c r="M85" s="184">
        <v>6.3474596677100887</v>
      </c>
      <c r="N85" s="185">
        <f t="shared" si="16"/>
        <v>0.45822669963005058</v>
      </c>
      <c r="O85" s="185">
        <f t="shared" si="17"/>
        <v>-5.4757816501883969</v>
      </c>
    </row>
    <row r="86" spans="1:16" x14ac:dyDescent="0.25">
      <c r="A86" s="1"/>
      <c r="B86" s="114" t="s">
        <v>93</v>
      </c>
      <c r="C86" s="184">
        <v>9.0337837837837842</v>
      </c>
      <c r="D86" s="185">
        <v>2.5314323515477861</v>
      </c>
      <c r="E86" s="184" t="s">
        <v>249</v>
      </c>
      <c r="F86" s="185" t="str">
        <f t="shared" si="14"/>
        <v>-</v>
      </c>
      <c r="G86" s="184">
        <v>5.9554879734586672</v>
      </c>
      <c r="H86" s="185" t="str">
        <f t="shared" si="14"/>
        <v>-</v>
      </c>
      <c r="I86" s="184">
        <v>7.6278865828705058</v>
      </c>
      <c r="J86" s="185">
        <f t="shared" si="14"/>
        <v>1.6723986094118386</v>
      </c>
      <c r="K86" s="184">
        <v>6.1138589618021548</v>
      </c>
      <c r="L86" s="185">
        <f t="shared" si="15"/>
        <v>-1.514027621068351</v>
      </c>
      <c r="M86" s="184">
        <v>6.5914120126448896</v>
      </c>
      <c r="N86" s="185">
        <f t="shared" si="16"/>
        <v>0.47755305084273481</v>
      </c>
      <c r="O86" s="185">
        <f t="shared" si="17"/>
        <v>-2.4423717711388946</v>
      </c>
    </row>
    <row r="87" spans="1:16" ht="15.75" x14ac:dyDescent="0.25">
      <c r="B87" s="117" t="s">
        <v>30</v>
      </c>
      <c r="C87" s="186">
        <v>8.8661820861526088</v>
      </c>
      <c r="D87" s="187" t="s">
        <v>249</v>
      </c>
      <c r="E87" s="186" t="s">
        <v>249</v>
      </c>
      <c r="F87" s="187" t="str">
        <f t="shared" si="14"/>
        <v>-</v>
      </c>
      <c r="G87" s="186">
        <v>4.826008140370079</v>
      </c>
      <c r="H87" s="187" t="str">
        <f t="shared" si="14"/>
        <v>-</v>
      </c>
      <c r="I87" s="186">
        <v>6.5524744117336713</v>
      </c>
      <c r="J87" s="187">
        <f t="shared" si="14"/>
        <v>1.7264662713635923</v>
      </c>
      <c r="K87" s="186">
        <v>6.0468086842964412</v>
      </c>
      <c r="L87" s="187">
        <f t="shared" si="15"/>
        <v>-0.50566572743723004</v>
      </c>
      <c r="M87" s="186">
        <v>6.4281585702062936</v>
      </c>
      <c r="N87" s="187">
        <v>0.3813498859098523</v>
      </c>
      <c r="O87" s="187">
        <v>-2.4380235159463153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1" t="s">
        <v>32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3"/>
    </row>
    <row r="95" spans="1:16" ht="22.5" thickTop="1" thickBot="1" x14ac:dyDescent="0.3">
      <c r="B95" s="109"/>
      <c r="C95" s="292">
        <v>2019</v>
      </c>
      <c r="D95" s="293"/>
      <c r="E95" s="294" t="s">
        <v>285</v>
      </c>
      <c r="F95" s="293"/>
      <c r="G95" s="294" t="s">
        <v>286</v>
      </c>
      <c r="H95" s="293"/>
      <c r="I95" s="294" t="s">
        <v>287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7.5785767234988883</v>
      </c>
      <c r="D97" s="185">
        <v>-1.0025428751785723</v>
      </c>
      <c r="E97" s="184">
        <v>8.5498812351543947</v>
      </c>
      <c r="F97" s="185">
        <f t="shared" ref="F97:J109" si="18">IFERROR(E97-C97,"-")</f>
        <v>0.97130451165550635</v>
      </c>
      <c r="G97" s="184">
        <v>7.459677419354839</v>
      </c>
      <c r="H97" s="185">
        <f t="shared" si="18"/>
        <v>-1.0902038157995557</v>
      </c>
      <c r="I97" s="184">
        <v>7.1522573030392449</v>
      </c>
      <c r="J97" s="185">
        <f t="shared" si="18"/>
        <v>-0.30742011631559407</v>
      </c>
      <c r="K97" s="184">
        <v>7.1824853228962819</v>
      </c>
      <c r="L97" s="185">
        <f t="shared" ref="L97:L109" si="19">IFERROR(K97-I97,"-")</f>
        <v>3.0228019857037047E-2</v>
      </c>
      <c r="M97" s="184">
        <v>7.124313186813187</v>
      </c>
      <c r="N97" s="185">
        <f>IFERROR(M97-K97,"-")</f>
        <v>-5.8172136083094905E-2</v>
      </c>
      <c r="O97" s="185">
        <f>IFERROR(M97-C97,"-")</f>
        <v>-0.4542635366857013</v>
      </c>
    </row>
    <row r="98" spans="2:15" x14ac:dyDescent="0.25">
      <c r="B98" s="114" t="s">
        <v>73</v>
      </c>
      <c r="C98" s="184">
        <v>7.4897458369851009</v>
      </c>
      <c r="D98" s="185">
        <v>-0.4347413865739691</v>
      </c>
      <c r="E98" s="184">
        <v>7.4531813865147196</v>
      </c>
      <c r="F98" s="185">
        <f t="shared" si="18"/>
        <v>-3.656445047038126E-2</v>
      </c>
      <c r="G98" s="184">
        <v>5.3148734177215191</v>
      </c>
      <c r="H98" s="185">
        <f t="shared" si="18"/>
        <v>-2.1383079687932005</v>
      </c>
      <c r="I98" s="184">
        <v>6.7112960161371662</v>
      </c>
      <c r="J98" s="185">
        <f t="shared" si="18"/>
        <v>1.3964225984156471</v>
      </c>
      <c r="K98" s="184">
        <v>6.8844282238442824</v>
      </c>
      <c r="L98" s="185">
        <f t="shared" si="19"/>
        <v>0.17313220770711624</v>
      </c>
      <c r="M98" s="184">
        <v>6.5791147627882323</v>
      </c>
      <c r="N98" s="185">
        <f t="shared" ref="N98:N108" si="20">IFERROR(M98-K98,"-")</f>
        <v>-0.30531346105605017</v>
      </c>
      <c r="O98" s="185">
        <f t="shared" ref="O98:O108" si="21">IFERROR(M98-C98,"-")</f>
        <v>-0.91063107419686862</v>
      </c>
    </row>
    <row r="99" spans="2:15" x14ac:dyDescent="0.25">
      <c r="B99" s="114" t="s">
        <v>75</v>
      </c>
      <c r="C99" s="184">
        <v>6.5500383141762448</v>
      </c>
      <c r="D99" s="185">
        <v>-1.4272419695431386</v>
      </c>
      <c r="E99" s="184">
        <v>8.57847866419295</v>
      </c>
      <c r="F99" s="185">
        <f t="shared" si="18"/>
        <v>2.0284403500167052</v>
      </c>
      <c r="G99" s="184">
        <v>4.8379487179487182</v>
      </c>
      <c r="H99" s="185">
        <f t="shared" si="18"/>
        <v>-3.7405299462442319</v>
      </c>
      <c r="I99" s="184">
        <v>6.1686800894854583</v>
      </c>
      <c r="J99" s="185">
        <f t="shared" si="18"/>
        <v>1.3307313715367401</v>
      </c>
      <c r="K99" s="184">
        <v>6.7464559609574719</v>
      </c>
      <c r="L99" s="185">
        <f t="shared" si="19"/>
        <v>0.57777587147201359</v>
      </c>
      <c r="M99" s="184">
        <v>5.9644093882262412</v>
      </c>
      <c r="N99" s="185">
        <f t="shared" si="20"/>
        <v>-0.78204657273123068</v>
      </c>
      <c r="O99" s="185">
        <f t="shared" si="21"/>
        <v>-0.5856289259500036</v>
      </c>
    </row>
    <row r="100" spans="2:15" x14ac:dyDescent="0.25">
      <c r="B100" s="114" t="s">
        <v>77</v>
      </c>
      <c r="C100" s="184">
        <v>6.2675255778704058</v>
      </c>
      <c r="D100" s="185">
        <v>-2.9144625274821854</v>
      </c>
      <c r="E100" s="184" t="s">
        <v>249</v>
      </c>
      <c r="F100" s="185" t="str">
        <f t="shared" si="18"/>
        <v>-</v>
      </c>
      <c r="G100" s="184">
        <v>4.4596036585365857</v>
      </c>
      <c r="H100" s="185" t="str">
        <f t="shared" si="18"/>
        <v>-</v>
      </c>
      <c r="I100" s="184">
        <v>5.7547217325610678</v>
      </c>
      <c r="J100" s="185">
        <f t="shared" si="18"/>
        <v>1.2951180740244821</v>
      </c>
      <c r="K100" s="184">
        <v>5.8959537572254339</v>
      </c>
      <c r="L100" s="185">
        <f t="shared" si="19"/>
        <v>0.14123202466436613</v>
      </c>
      <c r="M100" s="184">
        <v>6.3570083400591875</v>
      </c>
      <c r="N100" s="185">
        <f t="shared" si="20"/>
        <v>0.46105458283375356</v>
      </c>
      <c r="O100" s="185">
        <f t="shared" si="21"/>
        <v>8.9482762188781706E-2</v>
      </c>
    </row>
    <row r="101" spans="2:15" x14ac:dyDescent="0.25">
      <c r="B101" s="114" t="s">
        <v>79</v>
      </c>
      <c r="C101" s="184">
        <v>6.9465270121278939</v>
      </c>
      <c r="D101" s="185">
        <v>-0.6693662014449604</v>
      </c>
      <c r="E101" s="184" t="s">
        <v>249</v>
      </c>
      <c r="F101" s="185" t="str">
        <f t="shared" si="18"/>
        <v>-</v>
      </c>
      <c r="G101" s="184">
        <v>3.953896103896104</v>
      </c>
      <c r="H101" s="185" t="str">
        <f t="shared" si="18"/>
        <v>-</v>
      </c>
      <c r="I101" s="184">
        <v>5.3110938712179987</v>
      </c>
      <c r="J101" s="185">
        <f t="shared" si="18"/>
        <v>1.3571977673218947</v>
      </c>
      <c r="K101" s="184">
        <v>5.6957466625271653</v>
      </c>
      <c r="L101" s="185">
        <f t="shared" si="19"/>
        <v>0.38465279130916663</v>
      </c>
      <c r="M101" s="184">
        <v>5.5242591135588777</v>
      </c>
      <c r="N101" s="185">
        <f t="shared" si="20"/>
        <v>-0.17148754896828766</v>
      </c>
      <c r="O101" s="185">
        <f t="shared" si="21"/>
        <v>-1.4222678985690163</v>
      </c>
    </row>
    <row r="102" spans="2:15" x14ac:dyDescent="0.25">
      <c r="B102" s="114" t="s">
        <v>81</v>
      </c>
      <c r="C102" s="184">
        <v>5.7093219041787844</v>
      </c>
      <c r="D102" s="185">
        <v>-4.3398471183100362E-2</v>
      </c>
      <c r="E102" s="184" t="s">
        <v>249</v>
      </c>
      <c r="F102" s="185" t="str">
        <f t="shared" si="18"/>
        <v>-</v>
      </c>
      <c r="G102" s="184">
        <v>4.488826815642458</v>
      </c>
      <c r="H102" s="185" t="str">
        <f t="shared" si="18"/>
        <v>-</v>
      </c>
      <c r="I102" s="184">
        <v>5.3068219633943432</v>
      </c>
      <c r="J102" s="185">
        <f t="shared" si="18"/>
        <v>0.8179951477518852</v>
      </c>
      <c r="K102" s="184">
        <v>5.7669104204753197</v>
      </c>
      <c r="L102" s="185">
        <f t="shared" si="19"/>
        <v>0.46008845708097645</v>
      </c>
      <c r="M102" s="184">
        <v>5.5762331838565027</v>
      </c>
      <c r="N102" s="185">
        <f t="shared" si="20"/>
        <v>-0.19067723661881697</v>
      </c>
      <c r="O102" s="185">
        <f t="shared" si="21"/>
        <v>-0.1330887203222817</v>
      </c>
    </row>
    <row r="103" spans="2:15" x14ac:dyDescent="0.25">
      <c r="B103" s="114" t="s">
        <v>83</v>
      </c>
      <c r="C103" s="184">
        <v>6.2988267770876467</v>
      </c>
      <c r="D103" s="185">
        <v>-1.1271207757311235</v>
      </c>
      <c r="E103" s="184" t="s">
        <v>249</v>
      </c>
      <c r="F103" s="185" t="str">
        <f t="shared" si="18"/>
        <v>-</v>
      </c>
      <c r="G103" s="184">
        <v>6.0620796689084324</v>
      </c>
      <c r="H103" s="185" t="str">
        <f t="shared" si="18"/>
        <v>-</v>
      </c>
      <c r="I103" s="184">
        <v>5.2538919413919416</v>
      </c>
      <c r="J103" s="185">
        <f t="shared" si="18"/>
        <v>-0.80818772751649082</v>
      </c>
      <c r="K103" s="184">
        <v>6.5770280327462167</v>
      </c>
      <c r="L103" s="185">
        <f t="shared" si="19"/>
        <v>1.3231360913542751</v>
      </c>
      <c r="M103" s="184">
        <v>6.1647193585337918</v>
      </c>
      <c r="N103" s="185">
        <f t="shared" si="20"/>
        <v>-0.4123086742124249</v>
      </c>
      <c r="O103" s="185">
        <f t="shared" si="21"/>
        <v>-0.13410741855385488</v>
      </c>
    </row>
    <row r="104" spans="2:15" x14ac:dyDescent="0.25">
      <c r="B104" s="114" t="s">
        <v>85</v>
      </c>
      <c r="C104" s="184">
        <v>7.3121898263027294</v>
      </c>
      <c r="D104" s="185">
        <v>-0.20813394635255822</v>
      </c>
      <c r="E104" s="184">
        <v>4.7885487528344672</v>
      </c>
      <c r="F104" s="185">
        <f t="shared" si="18"/>
        <v>-2.5236410734682622</v>
      </c>
      <c r="G104" s="184">
        <v>6.3088786994581074</v>
      </c>
      <c r="H104" s="185">
        <f t="shared" si="18"/>
        <v>1.5203299466236402</v>
      </c>
      <c r="I104" s="184">
        <v>6.5515267175572518</v>
      </c>
      <c r="J104" s="185">
        <f t="shared" si="18"/>
        <v>0.24264801809914438</v>
      </c>
      <c r="K104" s="184">
        <v>6.1520376175548588</v>
      </c>
      <c r="L104" s="185">
        <f t="shared" si="19"/>
        <v>-0.39948910000239302</v>
      </c>
      <c r="M104" s="184">
        <v>6.5305823209049016</v>
      </c>
      <c r="N104" s="185">
        <f t="shared" si="20"/>
        <v>0.37854470335004287</v>
      </c>
      <c r="O104" s="185">
        <f t="shared" si="21"/>
        <v>-0.78160750539782775</v>
      </c>
    </row>
    <row r="105" spans="2:15" x14ac:dyDescent="0.25">
      <c r="B105" s="114" t="s">
        <v>87</v>
      </c>
      <c r="C105" s="184">
        <v>7.3084817970565457</v>
      </c>
      <c r="D105" s="185">
        <v>1.3442491070848899</v>
      </c>
      <c r="E105" s="184">
        <v>4.0127551020408161</v>
      </c>
      <c r="F105" s="185">
        <f t="shared" si="18"/>
        <v>-3.2957266950157296</v>
      </c>
      <c r="G105" s="184">
        <v>5.477022058823529</v>
      </c>
      <c r="H105" s="185">
        <f t="shared" si="18"/>
        <v>1.4642669567827129</v>
      </c>
      <c r="I105" s="184">
        <v>5.9750933997509339</v>
      </c>
      <c r="J105" s="185">
        <f t="shared" si="18"/>
        <v>0.4980713409274049</v>
      </c>
      <c r="K105" s="184">
        <v>6.0209015361369929</v>
      </c>
      <c r="L105" s="185">
        <f t="shared" si="19"/>
        <v>4.5808136386058962E-2</v>
      </c>
      <c r="M105" s="184">
        <v>5.9559572301425661</v>
      </c>
      <c r="N105" s="185">
        <f t="shared" si="20"/>
        <v>-6.4944305994426799E-2</v>
      </c>
      <c r="O105" s="185">
        <f t="shared" si="21"/>
        <v>-1.3525245669139796</v>
      </c>
    </row>
    <row r="106" spans="2:15" x14ac:dyDescent="0.25">
      <c r="B106" s="114" t="s">
        <v>89</v>
      </c>
      <c r="C106" s="184">
        <v>6.6057184483700597</v>
      </c>
      <c r="D106" s="185">
        <v>-0.3082678709429949</v>
      </c>
      <c r="E106" s="184">
        <v>4.2004830917874392</v>
      </c>
      <c r="F106" s="185">
        <f t="shared" si="18"/>
        <v>-2.4052353565826206</v>
      </c>
      <c r="G106" s="184">
        <v>5.7539817974971559</v>
      </c>
      <c r="H106" s="185">
        <f t="shared" si="18"/>
        <v>1.5534987057097167</v>
      </c>
      <c r="I106" s="184">
        <v>6.4300360210584646</v>
      </c>
      <c r="J106" s="185">
        <f t="shared" si="18"/>
        <v>0.67605422356130873</v>
      </c>
      <c r="K106" s="184">
        <v>6.1241917502787064</v>
      </c>
      <c r="L106" s="185">
        <f t="shared" si="19"/>
        <v>-0.30584427077975818</v>
      </c>
      <c r="M106" s="184">
        <v>5.8792705931670506</v>
      </c>
      <c r="N106" s="185">
        <f t="shared" si="20"/>
        <v>-0.24492115711165585</v>
      </c>
      <c r="O106" s="185">
        <f t="shared" si="21"/>
        <v>-0.72644785520300914</v>
      </c>
    </row>
    <row r="107" spans="2:15" x14ac:dyDescent="0.25">
      <c r="B107" s="114" t="s">
        <v>91</v>
      </c>
      <c r="C107" s="184">
        <v>7.1381128096995257</v>
      </c>
      <c r="D107" s="185">
        <v>0.61864728676979919</v>
      </c>
      <c r="E107" s="184">
        <v>7.1730038022813689</v>
      </c>
      <c r="F107" s="185">
        <f t="shared" si="18"/>
        <v>3.489099258184325E-2</v>
      </c>
      <c r="G107" s="184">
        <v>6.8810650887573965</v>
      </c>
      <c r="H107" s="185">
        <f t="shared" si="18"/>
        <v>-0.29193871352397238</v>
      </c>
      <c r="I107" s="184">
        <v>6.2824596328245965</v>
      </c>
      <c r="J107" s="185">
        <f t="shared" si="18"/>
        <v>-0.59860545593280001</v>
      </c>
      <c r="K107" s="184">
        <v>6.8906399235912126</v>
      </c>
      <c r="L107" s="185">
        <f t="shared" si="19"/>
        <v>0.60818029076661606</v>
      </c>
      <c r="M107" s="184">
        <v>6.4353897457273863</v>
      </c>
      <c r="N107" s="185">
        <f t="shared" si="20"/>
        <v>-0.45525017786382627</v>
      </c>
      <c r="O107" s="185">
        <f t="shared" si="21"/>
        <v>-0.70272306397213935</v>
      </c>
    </row>
    <row r="108" spans="2:15" x14ac:dyDescent="0.25">
      <c r="B108" s="114" t="s">
        <v>93</v>
      </c>
      <c r="C108" s="184">
        <v>6.5982877839973657</v>
      </c>
      <c r="D108" s="185">
        <v>0.1174198032122078</v>
      </c>
      <c r="E108" s="184">
        <v>5.5751479289940828</v>
      </c>
      <c r="F108" s="185">
        <f t="shared" si="18"/>
        <v>-1.0231398550032829</v>
      </c>
      <c r="G108" s="184">
        <v>6.1369528001956466</v>
      </c>
      <c r="H108" s="185">
        <f t="shared" si="18"/>
        <v>0.56180487120156375</v>
      </c>
      <c r="I108" s="184">
        <v>6.2551784927280742</v>
      </c>
      <c r="J108" s="185">
        <f t="shared" si="18"/>
        <v>0.11822569253242765</v>
      </c>
      <c r="K108" s="184">
        <v>6.5660091047040972</v>
      </c>
      <c r="L108" s="185">
        <f t="shared" si="19"/>
        <v>0.31083061197602291</v>
      </c>
      <c r="M108" s="184">
        <v>6.3361764094029542</v>
      </c>
      <c r="N108" s="185">
        <f t="shared" si="20"/>
        <v>-0.22983269530114292</v>
      </c>
      <c r="O108" s="185">
        <f t="shared" si="21"/>
        <v>-0.26211137459441147</v>
      </c>
    </row>
    <row r="109" spans="2:15" ht="15.75" x14ac:dyDescent="0.25">
      <c r="B109" s="117" t="s">
        <v>30</v>
      </c>
      <c r="C109" s="186">
        <v>6.775992184292126</v>
      </c>
      <c r="D109" s="187">
        <v>-0.54830112636430872</v>
      </c>
      <c r="E109" s="186">
        <v>7.0010211375472275</v>
      </c>
      <c r="F109" s="187">
        <f t="shared" si="18"/>
        <v>0.22502895325510153</v>
      </c>
      <c r="G109" s="186">
        <v>5.7489897289105913</v>
      </c>
      <c r="H109" s="187">
        <f t="shared" si="18"/>
        <v>-1.2520314086366362</v>
      </c>
      <c r="I109" s="186">
        <v>6.1223728147711647</v>
      </c>
      <c r="J109" s="187">
        <f t="shared" si="18"/>
        <v>0.37338308586057334</v>
      </c>
      <c r="K109" s="186">
        <v>6.3953136352627755</v>
      </c>
      <c r="L109" s="187">
        <f t="shared" si="19"/>
        <v>0.27294082049161084</v>
      </c>
      <c r="M109" s="186">
        <v>6.214340786430224</v>
      </c>
      <c r="N109" s="187">
        <v>-0.18097284883255149</v>
      </c>
      <c r="O109" s="187">
        <v>-0.56165139786190199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3888-E613-4139-B3CB-CC3C3725F98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AEC7-0782-4013-9FBF-E3F9082DA2A1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89" t="s">
        <v>152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7" ht="22.5" thickTop="1" thickBot="1" x14ac:dyDescent="0.3">
      <c r="B7" s="109"/>
      <c r="C7" s="292">
        <v>2019</v>
      </c>
      <c r="D7" s="293"/>
      <c r="E7" s="294" t="s">
        <v>285</v>
      </c>
      <c r="F7" s="293"/>
      <c r="G7" s="294" t="s">
        <v>286</v>
      </c>
      <c r="H7" s="293"/>
      <c r="I7" s="294" t="s">
        <v>287</v>
      </c>
      <c r="J7" s="293"/>
      <c r="K7" s="294">
        <v>2023</v>
      </c>
      <c r="L7" s="293"/>
      <c r="M7" s="294">
        <v>2024</v>
      </c>
      <c r="N7" s="295"/>
      <c r="O7" s="296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0.7319</v>
      </c>
      <c r="D9" s="116">
        <v>-0.1308633178957368</v>
      </c>
      <c r="E9" s="193">
        <v>0.7387999999999999</v>
      </c>
      <c r="F9" s="116">
        <f t="shared" ref="F9:L20" si="0">IFERROR(E9/C9-1,"-")</f>
        <v>9.42751742041259E-3</v>
      </c>
      <c r="G9" s="193">
        <v>0.22309999999999999</v>
      </c>
      <c r="H9" s="116">
        <f t="shared" si="0"/>
        <v>-0.6980238224147266</v>
      </c>
      <c r="I9" s="193">
        <v>0.57789999999999997</v>
      </c>
      <c r="J9" s="116">
        <f t="shared" si="0"/>
        <v>1.5903182429403855</v>
      </c>
      <c r="K9" s="193">
        <v>0.82430000000000003</v>
      </c>
      <c r="L9" s="116">
        <f t="shared" si="0"/>
        <v>0.42637134452327397</v>
      </c>
      <c r="M9" s="193">
        <v>0.872</v>
      </c>
      <c r="N9" s="116">
        <f t="shared" ref="N9:N14" si="1">IFERROR(M9/K9-1,"-")</f>
        <v>5.7867281329613052E-2</v>
      </c>
      <c r="O9" s="116">
        <f>IFERROR(M9/C9-1,"-")</f>
        <v>0.19141959284055199</v>
      </c>
    </row>
    <row r="10" spans="1:17" x14ac:dyDescent="0.25">
      <c r="A10" s="1" t="s">
        <v>72</v>
      </c>
      <c r="B10" s="114" t="s">
        <v>73</v>
      </c>
      <c r="C10" s="193">
        <v>0.75069999999999992</v>
      </c>
      <c r="D10" s="116">
        <v>-0.11107164002368275</v>
      </c>
      <c r="E10" s="193">
        <v>0.82779999999999998</v>
      </c>
      <c r="F10" s="116">
        <f t="shared" si="0"/>
        <v>0.10270414280005347</v>
      </c>
      <c r="G10" s="193">
        <v>0.2339</v>
      </c>
      <c r="H10" s="116">
        <f t="shared" si="0"/>
        <v>-0.71744382701135545</v>
      </c>
      <c r="I10" s="193">
        <v>0.78700000000000003</v>
      </c>
      <c r="J10" s="116">
        <f t="shared" si="0"/>
        <v>2.3646857631466442</v>
      </c>
      <c r="K10" s="193">
        <v>0.87060000000000004</v>
      </c>
      <c r="L10" s="116">
        <f t="shared" si="0"/>
        <v>0.10622617534942824</v>
      </c>
      <c r="M10" s="193">
        <v>0.89639999999999997</v>
      </c>
      <c r="N10" s="116">
        <f t="shared" si="1"/>
        <v>2.9634734665747731E-2</v>
      </c>
      <c r="O10" s="116">
        <f t="shared" ref="O10:O14" si="2">IFERROR(M10/C10-1,"-")</f>
        <v>0.19408552018116443</v>
      </c>
    </row>
    <row r="11" spans="1:17" x14ac:dyDescent="0.25">
      <c r="A11" s="1" t="s">
        <v>74</v>
      </c>
      <c r="B11" s="114" t="s">
        <v>75</v>
      </c>
      <c r="C11" s="193">
        <v>0.72499999999999998</v>
      </c>
      <c r="D11" s="116">
        <v>-0.10427477143563135</v>
      </c>
      <c r="E11" s="193">
        <v>0.36729999999999996</v>
      </c>
      <c r="F11" s="116">
        <f t="shared" si="0"/>
        <v>-0.49337931034482763</v>
      </c>
      <c r="G11" s="193">
        <v>0.25269999999999998</v>
      </c>
      <c r="H11" s="116">
        <f t="shared" si="0"/>
        <v>-0.31200653416825486</v>
      </c>
      <c r="I11" s="193">
        <v>0.74909999999999999</v>
      </c>
      <c r="J11" s="116">
        <f t="shared" si="0"/>
        <v>1.9643846458250893</v>
      </c>
      <c r="K11" s="193">
        <v>0.73480000000000001</v>
      </c>
      <c r="L11" s="116">
        <f t="shared" si="0"/>
        <v>-1.9089574155653377E-2</v>
      </c>
      <c r="M11" s="193">
        <v>0.88939999999999997</v>
      </c>
      <c r="N11" s="116">
        <f t="shared" si="1"/>
        <v>0.21039738704409361</v>
      </c>
      <c r="O11" s="116">
        <f t="shared" si="2"/>
        <v>0.22675862068965524</v>
      </c>
    </row>
    <row r="12" spans="1:17" x14ac:dyDescent="0.25">
      <c r="A12" s="1" t="s">
        <v>76</v>
      </c>
      <c r="B12" s="114" t="s">
        <v>77</v>
      </c>
      <c r="C12" s="193">
        <v>0.68720000000000003</v>
      </c>
      <c r="D12" s="116">
        <v>-7.5349838536060254E-2</v>
      </c>
      <c r="E12" s="193">
        <v>0</v>
      </c>
      <c r="F12" s="116">
        <f t="shared" si="0"/>
        <v>-1</v>
      </c>
      <c r="G12" s="193">
        <v>0.2611</v>
      </c>
      <c r="H12" s="116" t="str">
        <f t="shared" si="0"/>
        <v>-</v>
      </c>
      <c r="I12" s="193">
        <v>0.79280000000000006</v>
      </c>
      <c r="J12" s="116">
        <f t="shared" si="0"/>
        <v>2.0363845270011494</v>
      </c>
      <c r="K12" s="193">
        <v>0.78159999999999996</v>
      </c>
      <c r="L12" s="116">
        <f t="shared" si="0"/>
        <v>-1.4127144298688332E-2</v>
      </c>
      <c r="M12" s="193">
        <v>0.80359999999999998</v>
      </c>
      <c r="N12" s="116">
        <f t="shared" si="1"/>
        <v>2.814738996929389E-2</v>
      </c>
      <c r="O12" s="116">
        <f t="shared" si="2"/>
        <v>0.16938300349243307</v>
      </c>
    </row>
    <row r="13" spans="1:17" x14ac:dyDescent="0.25">
      <c r="A13" s="1" t="s">
        <v>78</v>
      </c>
      <c r="B13" s="114" t="s">
        <v>79</v>
      </c>
      <c r="C13" s="193">
        <v>0.60509999999999997</v>
      </c>
      <c r="D13" s="116">
        <v>-0.22293566200077064</v>
      </c>
      <c r="E13" s="193">
        <v>0</v>
      </c>
      <c r="F13" s="116">
        <f t="shared" si="0"/>
        <v>-1</v>
      </c>
      <c r="G13" s="193">
        <v>0.27500000000000002</v>
      </c>
      <c r="H13" s="116" t="str">
        <f t="shared" si="0"/>
        <v>-</v>
      </c>
      <c r="I13" s="193">
        <v>0.63340000000000007</v>
      </c>
      <c r="J13" s="116">
        <f t="shared" si="0"/>
        <v>1.3032727272727271</v>
      </c>
      <c r="K13" s="193">
        <v>0.73349999999999993</v>
      </c>
      <c r="L13" s="116">
        <f t="shared" si="0"/>
        <v>0.15803599621092501</v>
      </c>
      <c r="M13" s="193">
        <v>0.80420000000000003</v>
      </c>
      <c r="N13" s="116">
        <f t="shared" si="1"/>
        <v>9.6387184730743147E-2</v>
      </c>
      <c r="O13" s="116">
        <f t="shared" si="2"/>
        <v>0.32903652288877883</v>
      </c>
    </row>
    <row r="14" spans="1:17" x14ac:dyDescent="0.25">
      <c r="A14" s="1" t="s">
        <v>80</v>
      </c>
      <c r="B14" s="114" t="s">
        <v>81</v>
      </c>
      <c r="C14" s="193">
        <v>0.70519999999999994</v>
      </c>
      <c r="D14" s="116">
        <v>-0.12701163654369896</v>
      </c>
      <c r="E14" s="193">
        <v>0</v>
      </c>
      <c r="F14" s="116">
        <f t="shared" si="0"/>
        <v>-1</v>
      </c>
      <c r="G14" s="193">
        <v>0.20440000000000003</v>
      </c>
      <c r="H14" s="116" t="str">
        <f t="shared" si="0"/>
        <v>-</v>
      </c>
      <c r="I14" s="193">
        <v>0.6873999999999999</v>
      </c>
      <c r="J14" s="116">
        <f t="shared" si="0"/>
        <v>2.363013698630136</v>
      </c>
      <c r="K14" s="193">
        <v>0.76780000000000004</v>
      </c>
      <c r="L14" s="116">
        <f t="shared" si="0"/>
        <v>0.11696246726796655</v>
      </c>
      <c r="M14" s="193">
        <v>0.81640000000000001</v>
      </c>
      <c r="N14" s="116">
        <f t="shared" si="1"/>
        <v>6.3297733784839716E-2</v>
      </c>
      <c r="O14" s="116">
        <f t="shared" si="2"/>
        <v>0.15768576290414082</v>
      </c>
    </row>
    <row r="15" spans="1:17" x14ac:dyDescent="0.25">
      <c r="A15" s="1" t="s">
        <v>82</v>
      </c>
      <c r="B15" s="114" t="s">
        <v>83</v>
      </c>
      <c r="C15" s="193">
        <v>0.84950000000000003</v>
      </c>
      <c r="D15" s="116">
        <v>-4.7859224389150357E-2</v>
      </c>
      <c r="E15" s="193">
        <v>0</v>
      </c>
      <c r="F15" s="116">
        <f t="shared" si="0"/>
        <v>-1</v>
      </c>
      <c r="G15" s="193">
        <v>0.39960000000000001</v>
      </c>
      <c r="H15" s="116" t="str">
        <f t="shared" si="0"/>
        <v>-</v>
      </c>
      <c r="I15" s="193">
        <v>0.80249999999999999</v>
      </c>
      <c r="J15" s="116">
        <f t="shared" si="0"/>
        <v>1.008258258258258</v>
      </c>
      <c r="K15" s="193">
        <v>0.83689999999999998</v>
      </c>
      <c r="L15" s="116">
        <f t="shared" si="0"/>
        <v>4.2866043613707161E-2</v>
      </c>
      <c r="M15" s="193">
        <v>0.87379999999999991</v>
      </c>
      <c r="N15" s="116">
        <f>IFERROR(M15/K15-1,"-")</f>
        <v>4.4091289281873447E-2</v>
      </c>
      <c r="O15" s="116">
        <f>IFERROR(M15/C15-1,"-")</f>
        <v>2.8605061801059373E-2</v>
      </c>
    </row>
    <row r="16" spans="1:17" x14ac:dyDescent="0.25">
      <c r="A16" s="1" t="s">
        <v>84</v>
      </c>
      <c r="B16" s="114" t="s">
        <v>85</v>
      </c>
      <c r="C16" s="193">
        <v>0.85140000000000005</v>
      </c>
      <c r="D16" s="116">
        <v>-0.16093426628560159</v>
      </c>
      <c r="E16" s="193">
        <v>0.43909999999999999</v>
      </c>
      <c r="F16" s="116">
        <f t="shared" si="0"/>
        <v>-0.48426121681935641</v>
      </c>
      <c r="G16" s="193">
        <v>0.62039999999999995</v>
      </c>
      <c r="H16" s="116">
        <f t="shared" si="0"/>
        <v>0.41289000227738559</v>
      </c>
      <c r="I16" s="193">
        <v>0.89769999999999994</v>
      </c>
      <c r="J16" s="116">
        <f t="shared" si="0"/>
        <v>0.44696969696969702</v>
      </c>
      <c r="K16" s="193">
        <v>0.91459999999999997</v>
      </c>
      <c r="L16" s="116">
        <f t="shared" si="0"/>
        <v>1.8825888381419187E-2</v>
      </c>
      <c r="M16" s="193">
        <v>0.90269999999999995</v>
      </c>
      <c r="N16" s="116">
        <f>IFERROR(M16/K16-1,"-")</f>
        <v>-1.3011152416356864E-2</v>
      </c>
      <c r="O16" s="116">
        <f>IFERROR(M16/C16-1,"-")</f>
        <v>6.0253699788583415E-2</v>
      </c>
    </row>
    <row r="17" spans="1:30" x14ac:dyDescent="0.25">
      <c r="A17" s="1" t="s">
        <v>86</v>
      </c>
      <c r="B17" s="114" t="s">
        <v>87</v>
      </c>
      <c r="C17" s="193">
        <v>0.79400000000000004</v>
      </c>
      <c r="D17" s="116">
        <v>-6.3126843657817067E-2</v>
      </c>
      <c r="E17" s="193">
        <v>0.20370000000000002</v>
      </c>
      <c r="F17" s="116">
        <f t="shared" si="0"/>
        <v>-0.74345088161209061</v>
      </c>
      <c r="G17" s="193">
        <v>0.5484</v>
      </c>
      <c r="H17" s="116">
        <f t="shared" si="0"/>
        <v>1.6921944035346095</v>
      </c>
      <c r="I17" s="193">
        <v>0.70709999999999995</v>
      </c>
      <c r="J17" s="116">
        <f t="shared" si="0"/>
        <v>0.2893873085339167</v>
      </c>
      <c r="K17" s="193">
        <v>0.78359999999999996</v>
      </c>
      <c r="L17" s="116">
        <f t="shared" si="0"/>
        <v>0.10818837505303347</v>
      </c>
      <c r="M17" s="193">
        <v>0.75800000000000001</v>
      </c>
      <c r="N17" s="116">
        <f t="shared" ref="N17:N20" si="3">IFERROR(M17/K17-1,"-")</f>
        <v>-3.2669729453802865E-2</v>
      </c>
      <c r="O17" s="116">
        <f t="shared" ref="O17:O20" si="4">IFERROR(M17/C17-1,"-")</f>
        <v>-4.534005037783384E-2</v>
      </c>
    </row>
    <row r="18" spans="1:30" x14ac:dyDescent="0.25">
      <c r="A18" s="1" t="s">
        <v>88</v>
      </c>
      <c r="B18" s="114" t="s">
        <v>89</v>
      </c>
      <c r="C18" s="193">
        <v>0.75609999999999999</v>
      </c>
      <c r="D18" s="116">
        <v>-5.6526079361118087E-2</v>
      </c>
      <c r="E18" s="193">
        <v>0.20949999999999999</v>
      </c>
      <c r="F18" s="116">
        <f t="shared" si="0"/>
        <v>-0.72292024864435922</v>
      </c>
      <c r="G18" s="193">
        <v>0.69010000000000005</v>
      </c>
      <c r="H18" s="116">
        <f t="shared" si="0"/>
        <v>2.2940334128878286</v>
      </c>
      <c r="I18" s="193">
        <v>0.77500000000000002</v>
      </c>
      <c r="J18" s="116">
        <f t="shared" si="0"/>
        <v>0.12302564845674535</v>
      </c>
      <c r="K18" s="193">
        <v>0.85840000000000005</v>
      </c>
      <c r="L18" s="116">
        <f t="shared" si="0"/>
        <v>0.10761290322580641</v>
      </c>
      <c r="M18" s="193">
        <v>0.89359999999999995</v>
      </c>
      <c r="N18" s="116">
        <f t="shared" si="3"/>
        <v>4.1006523765144243E-2</v>
      </c>
      <c r="O18" s="116">
        <f t="shared" si="4"/>
        <v>0.18185425208305772</v>
      </c>
      <c r="AC18" s="194"/>
    </row>
    <row r="19" spans="1:30" x14ac:dyDescent="0.25">
      <c r="A19" s="1" t="s">
        <v>90</v>
      </c>
      <c r="B19" s="114" t="s">
        <v>91</v>
      </c>
      <c r="C19" s="193">
        <v>0.70299999999999996</v>
      </c>
      <c r="D19" s="116">
        <v>-2.279677509035305E-2</v>
      </c>
      <c r="E19" s="193">
        <v>0.27260000000000001</v>
      </c>
      <c r="F19" s="116">
        <f t="shared" si="0"/>
        <v>-0.61223328591749637</v>
      </c>
      <c r="G19" s="193">
        <v>0.71479999999999999</v>
      </c>
      <c r="H19" s="116">
        <f t="shared" si="0"/>
        <v>1.6221570066030813</v>
      </c>
      <c r="I19" s="193">
        <v>0.79510000000000003</v>
      </c>
      <c r="J19" s="116">
        <f t="shared" si="0"/>
        <v>0.11233911583659761</v>
      </c>
      <c r="K19" s="193">
        <v>0.85420000000000007</v>
      </c>
      <c r="L19" s="116">
        <f t="shared" si="0"/>
        <v>7.4330272921645069E-2</v>
      </c>
      <c r="M19" s="193">
        <v>0.83440000000000003</v>
      </c>
      <c r="N19" s="116">
        <f t="shared" si="3"/>
        <v>-2.317958323577618E-2</v>
      </c>
      <c r="O19" s="116">
        <f t="shared" si="4"/>
        <v>0.18691322901849228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0.69980000000000009</v>
      </c>
      <c r="D20" s="116">
        <v>-3.7678767876787478E-2</v>
      </c>
      <c r="E20" s="193">
        <v>0.2797</v>
      </c>
      <c r="F20" s="116">
        <f t="shared" si="0"/>
        <v>-0.60031437553586742</v>
      </c>
      <c r="G20" s="193">
        <v>0.61990000000000001</v>
      </c>
      <c r="H20" s="116">
        <f t="shared" si="0"/>
        <v>1.2163031819806935</v>
      </c>
      <c r="I20" s="193">
        <v>0.78520000000000001</v>
      </c>
      <c r="J20" s="116">
        <f t="shared" si="0"/>
        <v>0.26665591224391028</v>
      </c>
      <c r="K20" s="193">
        <v>0.79709999999999992</v>
      </c>
      <c r="L20" s="116">
        <f t="shared" si="0"/>
        <v>1.5155374426897517E-2</v>
      </c>
      <c r="M20" s="193">
        <v>0.79709999999999992</v>
      </c>
      <c r="N20" s="116">
        <f t="shared" si="3"/>
        <v>0</v>
      </c>
      <c r="O20" s="116">
        <f t="shared" si="4"/>
        <v>0.13903972563589573</v>
      </c>
      <c r="P20" s="122"/>
    </row>
    <row r="21" spans="1:30" ht="15.75" x14ac:dyDescent="0.25">
      <c r="A21" s="1" t="s">
        <v>0</v>
      </c>
      <c r="B21" s="117" t="s">
        <v>30</v>
      </c>
      <c r="C21" s="195">
        <v>0.73831679821858165</v>
      </c>
      <c r="D21" s="119">
        <v>-9.7756482768002639E-2</v>
      </c>
      <c r="E21" s="195">
        <v>0.49125694136118242</v>
      </c>
      <c r="F21" s="119">
        <v>-0.33462581029377603</v>
      </c>
      <c r="G21" s="195">
        <v>0.48201408869433904</v>
      </c>
      <c r="H21" s="119">
        <v>-1.881470140906949E-2</v>
      </c>
      <c r="I21" s="195">
        <v>0.74892677369097149</v>
      </c>
      <c r="J21" s="119">
        <v>0.5537445714909186</v>
      </c>
      <c r="K21" s="195">
        <v>0.81331329152256404</v>
      </c>
      <c r="L21" s="119">
        <v>8.5971713248110149E-2</v>
      </c>
      <c r="M21" s="195">
        <v>0.84524916570756325</v>
      </c>
      <c r="N21" s="119">
        <v>3.9266386665357089E-2</v>
      </c>
      <c r="O21" s="119">
        <v>0.14483263518721112</v>
      </c>
      <c r="P21" s="304"/>
    </row>
    <row r="22" spans="1:30" ht="6" customHeight="1" x14ac:dyDescent="0.25">
      <c r="P22" s="304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4"/>
    </row>
    <row r="24" spans="1:30" x14ac:dyDescent="0.25">
      <c r="C24" s="197"/>
      <c r="K24" s="197"/>
      <c r="M24" s="197"/>
      <c r="N24" s="116"/>
      <c r="O24" s="197"/>
      <c r="P24" s="304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89" t="s">
        <v>60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30" ht="22.5" thickTop="1" thickBot="1" x14ac:dyDescent="0.3">
      <c r="B29" s="109"/>
      <c r="C29" s="292">
        <v>2019</v>
      </c>
      <c r="D29" s="293"/>
      <c r="E29" s="294" t="s">
        <v>285</v>
      </c>
      <c r="F29" s="293"/>
      <c r="G29" s="294" t="s">
        <v>286</v>
      </c>
      <c r="H29" s="293"/>
      <c r="I29" s="294" t="s">
        <v>287</v>
      </c>
      <c r="J29" s="293"/>
      <c r="K29" s="294">
        <v>2023</v>
      </c>
      <c r="L29" s="293"/>
      <c r="M29" s="294">
        <v>2024</v>
      </c>
      <c r="N29" s="295"/>
      <c r="O29" s="296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0.8387</v>
      </c>
      <c r="D31" s="116"/>
      <c r="E31" s="193">
        <v>0.8327</v>
      </c>
      <c r="F31" s="116">
        <f t="shared" ref="F31:J42" si="5">IFERROR(E31/C31-1,"-")</f>
        <v>-7.1539286991773032E-3</v>
      </c>
      <c r="G31" s="193">
        <v>0.32579999999999998</v>
      </c>
      <c r="H31" s="116">
        <f t="shared" si="5"/>
        <v>-0.60874264440975145</v>
      </c>
      <c r="I31" s="193">
        <v>0.61520000000000008</v>
      </c>
      <c r="J31" s="116">
        <f t="shared" si="5"/>
        <v>0.88827501534683884</v>
      </c>
      <c r="K31" s="193">
        <v>0.91280000000000006</v>
      </c>
      <c r="L31" s="116">
        <f t="shared" ref="L31:L42" si="6">IFERROR(K31/I31-1,"-")</f>
        <v>0.48374512353706112</v>
      </c>
      <c r="M31" s="193">
        <v>0.96530000000000005</v>
      </c>
      <c r="N31" s="116">
        <f t="shared" ref="N31:N39" si="7">IFERROR(M31/K31-1,"-")</f>
        <v>5.7515337423312829E-2</v>
      </c>
      <c r="O31" s="116">
        <f>IFERROR(M31/C31-1,"-")</f>
        <v>0.1509478955526411</v>
      </c>
    </row>
    <row r="32" spans="1:30" x14ac:dyDescent="0.25">
      <c r="B32" s="114" t="s">
        <v>73</v>
      </c>
      <c r="C32" s="193">
        <v>0.82120000000000004</v>
      </c>
      <c r="D32" s="116"/>
      <c r="E32" s="193">
        <v>0.9698</v>
      </c>
      <c r="F32" s="116">
        <f t="shared" si="5"/>
        <v>0.18095470043838269</v>
      </c>
      <c r="G32" s="193">
        <v>0.40229999999999999</v>
      </c>
      <c r="H32" s="116">
        <f t="shared" si="5"/>
        <v>-0.58517220045370177</v>
      </c>
      <c r="I32" s="193">
        <v>0.86180000000000012</v>
      </c>
      <c r="J32" s="116">
        <f t="shared" si="5"/>
        <v>1.1421824509072835</v>
      </c>
      <c r="K32" s="193">
        <v>0.96200000000000008</v>
      </c>
      <c r="L32" s="116">
        <f t="shared" si="6"/>
        <v>0.11626827570201903</v>
      </c>
      <c r="M32" s="193">
        <v>1.0661</v>
      </c>
      <c r="N32" s="116">
        <f t="shared" si="7"/>
        <v>0.10821205821205826</v>
      </c>
      <c r="O32" s="116">
        <f t="shared" ref="O32:O39" si="8">IFERROR(M32/C32-1,"-")</f>
        <v>0.29822211397954224</v>
      </c>
    </row>
    <row r="33" spans="2:17" x14ac:dyDescent="0.25">
      <c r="B33" s="114" t="s">
        <v>75</v>
      </c>
      <c r="C33" s="193">
        <v>0.81459999999999999</v>
      </c>
      <c r="D33" s="116"/>
      <c r="E33" s="193">
        <v>0.39979999999999999</v>
      </c>
      <c r="F33" s="116">
        <f t="shared" si="5"/>
        <v>-0.50920697274736071</v>
      </c>
      <c r="G33" s="193">
        <v>0.41789999999999999</v>
      </c>
      <c r="H33" s="116">
        <f t="shared" si="5"/>
        <v>4.5272636318159032E-2</v>
      </c>
      <c r="I33" s="193">
        <v>0.8236</v>
      </c>
      <c r="J33" s="116">
        <f t="shared" si="5"/>
        <v>0.97080641301746828</v>
      </c>
      <c r="K33" s="193">
        <v>0.7944</v>
      </c>
      <c r="L33" s="116">
        <f t="shared" si="6"/>
        <v>-3.5454103933948544E-2</v>
      </c>
      <c r="M33" s="193">
        <v>0.98959999999999992</v>
      </c>
      <c r="N33" s="116">
        <f t="shared" si="7"/>
        <v>0.2457200402819737</v>
      </c>
      <c r="O33" s="116">
        <f t="shared" si="8"/>
        <v>0.21482936410508224</v>
      </c>
    </row>
    <row r="34" spans="2:17" x14ac:dyDescent="0.25">
      <c r="B34" s="114" t="s">
        <v>77</v>
      </c>
      <c r="C34" s="193">
        <v>0.81810000000000005</v>
      </c>
      <c r="D34" s="116"/>
      <c r="E34" s="193">
        <v>0</v>
      </c>
      <c r="F34" s="116">
        <f t="shared" si="5"/>
        <v>-1</v>
      </c>
      <c r="G34" s="193">
        <v>0.40389999999999998</v>
      </c>
      <c r="H34" s="116" t="str">
        <f t="shared" si="5"/>
        <v>-</v>
      </c>
      <c r="I34" s="193">
        <v>0.90949999999999998</v>
      </c>
      <c r="J34" s="116">
        <f t="shared" si="5"/>
        <v>1.2517949987620698</v>
      </c>
      <c r="K34" s="193">
        <v>0.88819999999999988</v>
      </c>
      <c r="L34" s="116">
        <f t="shared" si="6"/>
        <v>-2.3419461242440986E-2</v>
      </c>
      <c r="M34" s="193">
        <v>0.91859999999999997</v>
      </c>
      <c r="N34" s="116">
        <f t="shared" si="7"/>
        <v>3.4226525557307097E-2</v>
      </c>
      <c r="O34" s="116">
        <f t="shared" si="8"/>
        <v>0.12284561789512272</v>
      </c>
    </row>
    <row r="35" spans="2:17" x14ac:dyDescent="0.25">
      <c r="B35" s="114" t="s">
        <v>79</v>
      </c>
      <c r="C35" s="193">
        <v>0.75599999999999989</v>
      </c>
      <c r="D35" s="116"/>
      <c r="E35" s="193">
        <v>0</v>
      </c>
      <c r="F35" s="116">
        <f t="shared" si="5"/>
        <v>-1</v>
      </c>
      <c r="G35" s="193">
        <v>0.43189999999999995</v>
      </c>
      <c r="H35" s="116" t="str">
        <f t="shared" si="5"/>
        <v>-</v>
      </c>
      <c r="I35" s="193">
        <v>0.76180000000000003</v>
      </c>
      <c r="J35" s="116">
        <f t="shared" si="5"/>
        <v>0.76383422088446418</v>
      </c>
      <c r="K35" s="193">
        <v>0.872</v>
      </c>
      <c r="L35" s="116">
        <f t="shared" si="6"/>
        <v>0.14465739039117875</v>
      </c>
      <c r="M35" s="193">
        <v>0.94200000000000006</v>
      </c>
      <c r="N35" s="116">
        <f t="shared" si="7"/>
        <v>8.0275229357798183E-2</v>
      </c>
      <c r="O35" s="116">
        <f t="shared" si="8"/>
        <v>0.24603174603174627</v>
      </c>
    </row>
    <row r="36" spans="2:17" x14ac:dyDescent="0.25">
      <c r="B36" s="114" t="s">
        <v>81</v>
      </c>
      <c r="C36" s="193">
        <v>0.81430000000000002</v>
      </c>
      <c r="D36" s="116"/>
      <c r="E36" s="193">
        <v>0</v>
      </c>
      <c r="F36" s="116">
        <f t="shared" si="5"/>
        <v>-1</v>
      </c>
      <c r="G36" s="193">
        <v>0.26039999999999996</v>
      </c>
      <c r="H36" s="116" t="str">
        <f t="shared" si="5"/>
        <v>-</v>
      </c>
      <c r="I36" s="193">
        <v>0.81559999999999999</v>
      </c>
      <c r="J36" s="116">
        <f t="shared" si="5"/>
        <v>2.1321044546851002</v>
      </c>
      <c r="K36" s="193">
        <v>0.9104000000000001</v>
      </c>
      <c r="L36" s="116">
        <f t="shared" si="6"/>
        <v>0.11623344776851408</v>
      </c>
      <c r="M36" s="193">
        <v>0.96189999999999998</v>
      </c>
      <c r="N36" s="116">
        <f t="shared" si="7"/>
        <v>5.656854130052702E-2</v>
      </c>
      <c r="O36" s="116">
        <f t="shared" si="8"/>
        <v>0.18125997789512449</v>
      </c>
    </row>
    <row r="37" spans="2:17" x14ac:dyDescent="0.25">
      <c r="B37" s="114" t="s">
        <v>83</v>
      </c>
      <c r="C37" s="193">
        <v>0.92040000000000011</v>
      </c>
      <c r="D37" s="116"/>
      <c r="E37" s="193">
        <v>0</v>
      </c>
      <c r="F37" s="116">
        <f t="shared" si="5"/>
        <v>-1</v>
      </c>
      <c r="G37" s="193">
        <v>0.4869</v>
      </c>
      <c r="H37" s="116" t="str">
        <f t="shared" si="5"/>
        <v>-</v>
      </c>
      <c r="I37" s="193">
        <v>0.92709999999999992</v>
      </c>
      <c r="J37" s="116">
        <f t="shared" si="5"/>
        <v>0.90408708153624961</v>
      </c>
      <c r="K37" s="193">
        <v>0.94920000000000004</v>
      </c>
      <c r="L37" s="116">
        <f t="shared" si="6"/>
        <v>2.3837773702944709E-2</v>
      </c>
      <c r="M37" s="193">
        <v>0.99629999999999996</v>
      </c>
      <c r="N37" s="116">
        <f t="shared" si="7"/>
        <v>4.9620733249051696E-2</v>
      </c>
      <c r="O37" s="116">
        <f t="shared" si="8"/>
        <v>8.2464146023467855E-2</v>
      </c>
    </row>
    <row r="38" spans="2:17" x14ac:dyDescent="0.25">
      <c r="B38" s="114" t="s">
        <v>85</v>
      </c>
      <c r="C38" s="193">
        <v>0.97860000000000003</v>
      </c>
      <c r="D38" s="116"/>
      <c r="E38" s="193">
        <v>0.52979999999999994</v>
      </c>
      <c r="F38" s="116">
        <f t="shared" si="5"/>
        <v>-0.45861434702636428</v>
      </c>
      <c r="G38" s="193">
        <v>0.78590000000000004</v>
      </c>
      <c r="H38" s="116">
        <f t="shared" si="5"/>
        <v>0.48338995847489641</v>
      </c>
      <c r="I38" s="193">
        <v>1.0247999999999999</v>
      </c>
      <c r="J38" s="116">
        <f t="shared" si="5"/>
        <v>0.30398269499936359</v>
      </c>
      <c r="K38" s="193">
        <v>1.0207999999999999</v>
      </c>
      <c r="L38" s="116">
        <f t="shared" si="6"/>
        <v>-3.9032006245121043E-3</v>
      </c>
      <c r="M38" s="193">
        <v>1.0063</v>
      </c>
      <c r="N38" s="116">
        <f t="shared" si="7"/>
        <v>-1.4204545454545414E-2</v>
      </c>
      <c r="O38" s="116">
        <f t="shared" si="8"/>
        <v>2.8305742898017572E-2</v>
      </c>
    </row>
    <row r="39" spans="2:17" x14ac:dyDescent="0.25">
      <c r="B39" s="114" t="s">
        <v>87</v>
      </c>
      <c r="C39" s="193">
        <v>0.94879999999999998</v>
      </c>
      <c r="D39" s="116"/>
      <c r="E39" s="193">
        <v>0.25850000000000001</v>
      </c>
      <c r="F39" s="116">
        <f t="shared" si="5"/>
        <v>-0.7275505902192243</v>
      </c>
      <c r="G39" s="193">
        <v>0.68519999999999992</v>
      </c>
      <c r="H39" s="116">
        <f t="shared" si="5"/>
        <v>1.6506769825918757</v>
      </c>
      <c r="I39" s="193">
        <v>0.81950000000000001</v>
      </c>
      <c r="J39" s="116">
        <f t="shared" si="5"/>
        <v>0.19600116754232366</v>
      </c>
      <c r="K39" s="193">
        <v>0.88959999999999995</v>
      </c>
      <c r="L39" s="116">
        <f t="shared" si="6"/>
        <v>8.5539963392312401E-2</v>
      </c>
      <c r="M39" s="193">
        <v>0.85860000000000003</v>
      </c>
      <c r="N39" s="116">
        <f t="shared" si="7"/>
        <v>-3.484712230215814E-2</v>
      </c>
      <c r="O39" s="116">
        <f t="shared" si="8"/>
        <v>-9.5067453625632292E-2</v>
      </c>
    </row>
    <row r="40" spans="2:17" x14ac:dyDescent="0.25">
      <c r="B40" s="114" t="s">
        <v>89</v>
      </c>
      <c r="C40" s="193">
        <v>0.90969999999999995</v>
      </c>
      <c r="D40" s="116"/>
      <c r="E40" s="193">
        <v>0.28689999999999999</v>
      </c>
      <c r="F40" s="116">
        <f t="shared" si="5"/>
        <v>-0.68462130372650321</v>
      </c>
      <c r="G40" s="193">
        <v>0.79390000000000005</v>
      </c>
      <c r="H40" s="116">
        <f t="shared" si="5"/>
        <v>1.7671662600209137</v>
      </c>
      <c r="I40" s="193">
        <v>0.8881</v>
      </c>
      <c r="J40" s="116">
        <f t="shared" si="5"/>
        <v>0.11865474241088281</v>
      </c>
      <c r="K40" s="193">
        <v>0.97180000000000011</v>
      </c>
      <c r="L40" s="116">
        <f t="shared" si="6"/>
        <v>9.424614345231408E-2</v>
      </c>
      <c r="M40" s="193">
        <v>1.0153000000000001</v>
      </c>
      <c r="N40" s="116">
        <f>IFERROR(M40/K40-1,"-")</f>
        <v>4.4762296768882548E-2</v>
      </c>
      <c r="O40" s="116">
        <f>IFERROR(M40/C40-1,"-")</f>
        <v>0.11608222490931097</v>
      </c>
    </row>
    <row r="41" spans="2:17" x14ac:dyDescent="0.25">
      <c r="B41" s="114" t="s">
        <v>91</v>
      </c>
      <c r="C41" s="193">
        <v>0.78599999999999992</v>
      </c>
      <c r="D41" s="116"/>
      <c r="E41" s="193">
        <v>0.38200000000000001</v>
      </c>
      <c r="F41" s="116">
        <f t="shared" si="5"/>
        <v>-0.51399491094147576</v>
      </c>
      <c r="G41" s="193">
        <v>0.8012999999999999</v>
      </c>
      <c r="H41" s="116">
        <f t="shared" si="5"/>
        <v>1.0976439790575911</v>
      </c>
      <c r="I41" s="193">
        <v>0.87360000000000004</v>
      </c>
      <c r="J41" s="116">
        <f t="shared" si="5"/>
        <v>9.0228378884313232E-2</v>
      </c>
      <c r="K41" s="193">
        <v>0.95010000000000006</v>
      </c>
      <c r="L41" s="116">
        <f t="shared" si="6"/>
        <v>8.7568681318681341E-2</v>
      </c>
      <c r="M41" s="193">
        <v>0.92370000000000008</v>
      </c>
      <c r="N41" s="116">
        <f>IFERROR(M41/K41-1,"-")</f>
        <v>-2.7786548784338505E-2</v>
      </c>
      <c r="O41" s="116">
        <f>IFERROR(M41/C41-1,"-")</f>
        <v>0.17519083969465665</v>
      </c>
    </row>
    <row r="42" spans="2:17" x14ac:dyDescent="0.25">
      <c r="B42" s="114" t="s">
        <v>93</v>
      </c>
      <c r="C42" s="193">
        <v>0.79469999999999996</v>
      </c>
      <c r="D42" s="116"/>
      <c r="E42" s="193">
        <v>0.39159999999999995</v>
      </c>
      <c r="F42" s="116">
        <f t="shared" si="5"/>
        <v>-0.50723543475525368</v>
      </c>
      <c r="G42" s="193">
        <v>0.66610000000000003</v>
      </c>
      <c r="H42" s="116">
        <f t="shared" si="5"/>
        <v>0.70097037793667027</v>
      </c>
      <c r="I42" s="193">
        <v>0.86670000000000003</v>
      </c>
      <c r="J42" s="116">
        <f t="shared" si="5"/>
        <v>0.30115598258519749</v>
      </c>
      <c r="K42" s="193">
        <v>0.87</v>
      </c>
      <c r="L42" s="116">
        <f t="shared" si="6"/>
        <v>3.8075458636206427E-3</v>
      </c>
      <c r="M42" s="193">
        <v>0.88249999999999995</v>
      </c>
      <c r="N42" s="116">
        <f>IFERROR(M42/K42-1,"-")</f>
        <v>1.4367816091954033E-2</v>
      </c>
      <c r="O42" s="116">
        <f>IFERROR(M42/C42-1,"-")</f>
        <v>0.1104819428715238</v>
      </c>
    </row>
    <row r="43" spans="2:17" ht="15.75" x14ac:dyDescent="0.25">
      <c r="B43" s="117" t="s">
        <v>30</v>
      </c>
      <c r="C43" s="195">
        <v>0.85041836356904854</v>
      </c>
      <c r="D43" s="119"/>
      <c r="E43" s="195">
        <v>0.52310000000000001</v>
      </c>
      <c r="F43" s="119">
        <v>-0.38489098729636306</v>
      </c>
      <c r="G43" s="195">
        <v>0.61734478770601819</v>
      </c>
      <c r="H43" s="119">
        <v>0.18016591035369567</v>
      </c>
      <c r="I43" s="195">
        <v>0.84878834356712252</v>
      </c>
      <c r="J43" s="119">
        <v>0.3749016116603523</v>
      </c>
      <c r="K43" s="195">
        <v>0.9159504223366709</v>
      </c>
      <c r="L43" s="119">
        <v>7.9127004133082934E-2</v>
      </c>
      <c r="M43" s="195">
        <v>0.95750805881643142</v>
      </c>
      <c r="N43" s="119">
        <v>4.5371054443911207E-2</v>
      </c>
      <c r="O43" s="119">
        <v>0.12592589698786272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89" t="s">
        <v>61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2:17" ht="22.5" thickTop="1" thickBot="1" x14ac:dyDescent="0.3">
      <c r="B51" s="109"/>
      <c r="C51" s="292">
        <v>2019</v>
      </c>
      <c r="D51" s="293"/>
      <c r="E51" s="294" t="s">
        <v>285</v>
      </c>
      <c r="F51" s="293"/>
      <c r="G51" s="294" t="s">
        <v>286</v>
      </c>
      <c r="H51" s="293"/>
      <c r="I51" s="294" t="s">
        <v>287</v>
      </c>
      <c r="J51" s="293"/>
      <c r="K51" s="294">
        <v>2023</v>
      </c>
      <c r="L51" s="293"/>
      <c r="M51" s="294">
        <v>2024</v>
      </c>
      <c r="N51" s="295"/>
      <c r="O51" s="296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0.9637</v>
      </c>
      <c r="D53" s="116"/>
      <c r="E53" s="193">
        <v>0</v>
      </c>
      <c r="F53" s="116">
        <f t="shared" ref="F53:J64" si="9">IFERROR(E53/C53-1,"-")</f>
        <v>-1</v>
      </c>
      <c r="G53" s="193">
        <v>0</v>
      </c>
      <c r="H53" s="116" t="str">
        <f t="shared" si="9"/>
        <v>-</v>
      </c>
      <c r="I53" s="193">
        <v>0.63919999999999999</v>
      </c>
      <c r="J53" s="116" t="str">
        <f t="shared" si="9"/>
        <v>-</v>
      </c>
      <c r="K53" s="193">
        <v>0.98719999999999997</v>
      </c>
      <c r="L53" s="116">
        <f t="shared" ref="L53:L64" si="10">IFERROR(K53/I53-1,"-")</f>
        <v>0.54443053817271592</v>
      </c>
      <c r="M53" s="193">
        <v>0.99319999999999997</v>
      </c>
      <c r="N53" s="116">
        <f t="shared" ref="N53:N61" si="11">IFERROR(M53/K53-1,"-")</f>
        <v>6.0777957860616016E-3</v>
      </c>
      <c r="O53" s="116">
        <f>IFERROR(M53/C53-1,"-")</f>
        <v>3.0611186053751238E-2</v>
      </c>
    </row>
    <row r="54" spans="2:17" x14ac:dyDescent="0.25">
      <c r="B54" s="114" t="s">
        <v>73</v>
      </c>
      <c r="C54" s="193">
        <v>0.96040000000000003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0.87879999999999991</v>
      </c>
      <c r="J54" s="116" t="str">
        <f t="shared" si="9"/>
        <v>-</v>
      </c>
      <c r="K54" s="193">
        <v>1.0593000000000001</v>
      </c>
      <c r="L54" s="116">
        <f t="shared" si="10"/>
        <v>0.20539371870732848</v>
      </c>
      <c r="M54" s="193">
        <v>1.1003000000000001</v>
      </c>
      <c r="N54" s="116">
        <f t="shared" si="11"/>
        <v>3.8704805059945224E-2</v>
      </c>
      <c r="O54" s="116">
        <f t="shared" ref="O54:O61" si="12">IFERROR(M54/C54-1,"-")</f>
        <v>0.14566847147022077</v>
      </c>
    </row>
    <row r="55" spans="2:17" x14ac:dyDescent="0.25">
      <c r="B55" s="114" t="s">
        <v>75</v>
      </c>
      <c r="C55" s="193">
        <v>0.9294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0.81900000000000006</v>
      </c>
      <c r="J55" s="116" t="str">
        <f t="shared" si="9"/>
        <v>-</v>
      </c>
      <c r="K55" s="193">
        <v>0.84499999999999997</v>
      </c>
      <c r="L55" s="116">
        <f t="shared" si="10"/>
        <v>3.1746031746031633E-2</v>
      </c>
      <c r="M55" s="193">
        <v>1.0183</v>
      </c>
      <c r="N55" s="116">
        <f t="shared" si="11"/>
        <v>0.20508875739644972</v>
      </c>
      <c r="O55" s="116">
        <f t="shared" si="12"/>
        <v>9.5653109533031966E-2</v>
      </c>
    </row>
    <row r="56" spans="2:17" x14ac:dyDescent="0.25">
      <c r="B56" s="114" t="s">
        <v>77</v>
      </c>
      <c r="C56" s="193">
        <v>0.9274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0.94669999999999999</v>
      </c>
      <c r="J56" s="116" t="str">
        <f t="shared" si="9"/>
        <v>-</v>
      </c>
      <c r="K56" s="193">
        <v>0.95319999999999994</v>
      </c>
      <c r="L56" s="116">
        <f t="shared" si="10"/>
        <v>6.8659554241048415E-3</v>
      </c>
      <c r="M56" s="193">
        <v>0.96579999999999999</v>
      </c>
      <c r="N56" s="116">
        <f t="shared" si="11"/>
        <v>1.3218631976500195E-2</v>
      </c>
      <c r="O56" s="116">
        <f t="shared" si="12"/>
        <v>4.1406081518222893E-2</v>
      </c>
    </row>
    <row r="57" spans="2:17" x14ac:dyDescent="0.25">
      <c r="B57" s="114" t="s">
        <v>79</v>
      </c>
      <c r="C57" s="193">
        <v>0.83099999999999996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0.74309999999999998</v>
      </c>
      <c r="J57" s="116" t="str">
        <f t="shared" si="9"/>
        <v>-</v>
      </c>
      <c r="K57" s="193">
        <v>0.89180000000000004</v>
      </c>
      <c r="L57" s="116">
        <f t="shared" si="10"/>
        <v>0.2001076571120981</v>
      </c>
      <c r="M57" s="193">
        <v>0.94340000000000002</v>
      </c>
      <c r="N57" s="116">
        <f t="shared" si="11"/>
        <v>5.786050684009858E-2</v>
      </c>
      <c r="O57" s="116">
        <f t="shared" si="12"/>
        <v>0.13525872442839959</v>
      </c>
    </row>
    <row r="58" spans="2:17" x14ac:dyDescent="0.25">
      <c r="B58" s="114" t="s">
        <v>81</v>
      </c>
      <c r="C58" s="193">
        <v>0.81469999999999998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0.79879999999999995</v>
      </c>
      <c r="J58" s="116" t="str">
        <f t="shared" si="9"/>
        <v>-</v>
      </c>
      <c r="K58" s="193">
        <v>0.95090000000000008</v>
      </c>
      <c r="L58" s="116">
        <f t="shared" si="10"/>
        <v>0.19041061592388608</v>
      </c>
      <c r="M58" s="193">
        <v>0.95669999999999999</v>
      </c>
      <c r="N58" s="116">
        <f t="shared" si="11"/>
        <v>6.0994846987063589E-3</v>
      </c>
      <c r="O58" s="116">
        <f t="shared" si="12"/>
        <v>0.17429728734503502</v>
      </c>
    </row>
    <row r="59" spans="2:17" x14ac:dyDescent="0.25">
      <c r="B59" s="114" t="s">
        <v>83</v>
      </c>
      <c r="C59" s="193">
        <v>0.94430000000000003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0.93409999999999993</v>
      </c>
      <c r="J59" s="116" t="str">
        <f t="shared" si="9"/>
        <v>-</v>
      </c>
      <c r="K59" s="193">
        <v>0.96950000000000003</v>
      </c>
      <c r="L59" s="116">
        <f t="shared" si="10"/>
        <v>3.7897441387431785E-2</v>
      </c>
      <c r="M59" s="193">
        <v>1.0078</v>
      </c>
      <c r="N59" s="116">
        <f t="shared" si="11"/>
        <v>3.9504899432697194E-2</v>
      </c>
      <c r="O59" s="116">
        <f t="shared" si="12"/>
        <v>6.7245578735571243E-2</v>
      </c>
    </row>
    <row r="60" spans="2:17" x14ac:dyDescent="0.25">
      <c r="B60" s="114" t="s">
        <v>85</v>
      </c>
      <c r="C60" s="193">
        <v>1.0129999999999999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1.0628</v>
      </c>
      <c r="J60" s="116" t="str">
        <f t="shared" si="9"/>
        <v>-</v>
      </c>
      <c r="K60" s="193">
        <v>1.0537000000000001</v>
      </c>
      <c r="L60" s="116">
        <f t="shared" si="10"/>
        <v>-8.5622882950695534E-3</v>
      </c>
      <c r="M60" s="193">
        <v>1.0227999999999999</v>
      </c>
      <c r="N60" s="116">
        <f t="shared" si="11"/>
        <v>-2.9325234886590223E-2</v>
      </c>
      <c r="O60" s="116">
        <f t="shared" si="12"/>
        <v>9.6742349457059618E-3</v>
      </c>
    </row>
    <row r="61" spans="2:17" x14ac:dyDescent="0.25">
      <c r="B61" s="114" t="s">
        <v>87</v>
      </c>
      <c r="C61" s="193">
        <v>0.96090000000000009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0.8284999999999999</v>
      </c>
      <c r="J61" s="116" t="str">
        <f t="shared" si="9"/>
        <v>-</v>
      </c>
      <c r="K61" s="193">
        <v>0.89219999999999999</v>
      </c>
      <c r="L61" s="116">
        <f t="shared" si="10"/>
        <v>7.6885938442969426E-2</v>
      </c>
      <c r="M61" s="193">
        <v>0.87370000000000003</v>
      </c>
      <c r="N61" s="116">
        <f t="shared" si="11"/>
        <v>-2.0735261152208029E-2</v>
      </c>
      <c r="O61" s="116">
        <f t="shared" si="12"/>
        <v>-9.0748256842543507E-2</v>
      </c>
    </row>
    <row r="62" spans="2:17" x14ac:dyDescent="0.25">
      <c r="B62" s="114" t="s">
        <v>89</v>
      </c>
      <c r="C62" s="193">
        <v>0.93049999999999999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0.91280000000000006</v>
      </c>
      <c r="J62" s="116" t="str">
        <f t="shared" si="9"/>
        <v>-</v>
      </c>
      <c r="K62" s="193">
        <v>1.0177</v>
      </c>
      <c r="L62" s="116">
        <f t="shared" si="10"/>
        <v>0.11492112182296221</v>
      </c>
      <c r="M62" s="193">
        <v>1.0761000000000001</v>
      </c>
      <c r="N62" s="116">
        <f>IFERROR(M62/K62-1,"-")</f>
        <v>5.7384297926697414E-2</v>
      </c>
      <c r="O62" s="116">
        <f>IFERROR(M62/C62-1,"-")</f>
        <v>0.1564750134336379</v>
      </c>
    </row>
    <row r="63" spans="2:17" x14ac:dyDescent="0.25">
      <c r="B63" s="114" t="s">
        <v>91</v>
      </c>
      <c r="C63" s="193">
        <v>0.77079999999999993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0.89829999999999999</v>
      </c>
      <c r="J63" s="116" t="str">
        <f t="shared" si="9"/>
        <v>-</v>
      </c>
      <c r="K63" s="193">
        <v>0.9998999999999999</v>
      </c>
      <c r="L63" s="116">
        <f t="shared" si="10"/>
        <v>0.11310252699543577</v>
      </c>
      <c r="M63" s="193">
        <v>0.95109999999999995</v>
      </c>
      <c r="N63" s="116">
        <f>IFERROR(M63/K63-1,"-")</f>
        <v>-4.8804880488048763E-2</v>
      </c>
      <c r="O63" s="116">
        <f>IFERROR(M63/C63-1,"-")</f>
        <v>0.2339128178515828</v>
      </c>
    </row>
    <row r="64" spans="2:17" x14ac:dyDescent="0.25">
      <c r="B64" s="114" t="s">
        <v>93</v>
      </c>
      <c r="C64" s="193">
        <v>0.78900000000000003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0.88780000000000003</v>
      </c>
      <c r="J64" s="116" t="str">
        <f t="shared" si="9"/>
        <v>-</v>
      </c>
      <c r="K64" s="193">
        <v>0.90180000000000005</v>
      </c>
      <c r="L64" s="116">
        <f t="shared" si="10"/>
        <v>1.5769317413832029E-2</v>
      </c>
      <c r="M64" s="193">
        <v>0.91739999999999999</v>
      </c>
      <c r="N64" s="116">
        <f>IFERROR(M64/K64-1,"-")</f>
        <v>1.7298735861610126E-2</v>
      </c>
      <c r="O64" s="116">
        <f>IFERROR(M64/C64-1,"-")</f>
        <v>0.16273764258555135</v>
      </c>
    </row>
    <row r="65" spans="2:17" ht="15.75" x14ac:dyDescent="0.25">
      <c r="B65" s="117" t="s">
        <v>30</v>
      </c>
      <c r="C65" s="195">
        <v>0.90283418535920901</v>
      </c>
      <c r="D65" s="119"/>
      <c r="E65" s="195">
        <v>0</v>
      </c>
      <c r="F65" s="119">
        <v>-1</v>
      </c>
      <c r="G65" s="195">
        <v>0.62480000000000002</v>
      </c>
      <c r="H65" s="119" t="s">
        <v>249</v>
      </c>
      <c r="I65" s="195">
        <v>0.86230572081972345</v>
      </c>
      <c r="J65" s="119">
        <v>0.38013079516601067</v>
      </c>
      <c r="K65" s="195">
        <v>0.95995106478564085</v>
      </c>
      <c r="L65" s="119">
        <v>0.11323749988935927</v>
      </c>
      <c r="M65" s="195">
        <v>0.9824608507075423</v>
      </c>
      <c r="N65" s="119">
        <v>2.3448888956571823E-2</v>
      </c>
      <c r="O65" s="119">
        <v>8.8196333988673992E-2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89" t="s">
        <v>62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2:17" ht="22.5" thickTop="1" thickBot="1" x14ac:dyDescent="0.3">
      <c r="B73" s="109"/>
      <c r="C73" s="292">
        <v>2019</v>
      </c>
      <c r="D73" s="293"/>
      <c r="E73" s="294" t="s">
        <v>285</v>
      </c>
      <c r="F73" s="293"/>
      <c r="G73" s="294" t="s">
        <v>286</v>
      </c>
      <c r="H73" s="293"/>
      <c r="I73" s="294" t="s">
        <v>287</v>
      </c>
      <c r="J73" s="293"/>
      <c r="K73" s="294">
        <v>2023</v>
      </c>
      <c r="L73" s="293"/>
      <c r="M73" s="294">
        <v>2024</v>
      </c>
      <c r="N73" s="295"/>
      <c r="O73" s="296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0.44049999999999995</v>
      </c>
      <c r="D75" s="116"/>
      <c r="E75" s="193">
        <v>0</v>
      </c>
      <c r="F75" s="116">
        <f t="shared" ref="F75:J86" si="13">IFERROR(E75/C75-1,"-")</f>
        <v>-1</v>
      </c>
      <c r="G75" s="193">
        <v>0</v>
      </c>
      <c r="H75" s="116" t="str">
        <f t="shared" si="13"/>
        <v>-</v>
      </c>
      <c r="I75" s="193">
        <v>0.53200000000000003</v>
      </c>
      <c r="J75" s="116" t="str">
        <f t="shared" si="13"/>
        <v>-</v>
      </c>
      <c r="K75" s="193">
        <v>0.65390000000000004</v>
      </c>
      <c r="L75" s="116">
        <f t="shared" ref="L75:L86" si="14">IFERROR(K75/I75-1,"-")</f>
        <v>0.22913533834586475</v>
      </c>
      <c r="M75" s="193">
        <v>0.86799999999999999</v>
      </c>
      <c r="N75" s="116">
        <f t="shared" ref="N75:N83" si="15">IFERROR(M75/K75-1,"-")</f>
        <v>0.32742009481572087</v>
      </c>
      <c r="O75" s="116">
        <f>IFERROR(M75/C75-1,"-")</f>
        <v>0.97048808172531231</v>
      </c>
    </row>
    <row r="76" spans="2:17" x14ac:dyDescent="0.25">
      <c r="B76" s="114" t="s">
        <v>73</v>
      </c>
      <c r="C76" s="193">
        <v>0.37810000000000005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0.80279999999999996</v>
      </c>
      <c r="J76" s="116" t="str">
        <f t="shared" si="13"/>
        <v>-</v>
      </c>
      <c r="K76" s="193">
        <v>0.62309999999999999</v>
      </c>
      <c r="L76" s="116">
        <f t="shared" si="14"/>
        <v>-0.22384155455904331</v>
      </c>
      <c r="M76" s="193">
        <v>0.94669999999999999</v>
      </c>
      <c r="N76" s="116">
        <f t="shared" si="15"/>
        <v>0.51933878992136084</v>
      </c>
      <c r="O76" s="116">
        <f t="shared" ref="O76:O83" si="16">IFERROR(M76/C76-1,"-")</f>
        <v>1.5038349642951596</v>
      </c>
    </row>
    <row r="77" spans="2:17" x14ac:dyDescent="0.25">
      <c r="B77" s="114" t="s">
        <v>75</v>
      </c>
      <c r="C77" s="193">
        <v>0.44890000000000002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0.83989999999999998</v>
      </c>
      <c r="J77" s="116" t="str">
        <f t="shared" si="13"/>
        <v>-</v>
      </c>
      <c r="K77" s="193">
        <v>0.61819999999999997</v>
      </c>
      <c r="L77" s="116">
        <f t="shared" si="14"/>
        <v>-0.26395999523752833</v>
      </c>
      <c r="M77" s="193">
        <v>0.88969999999999994</v>
      </c>
      <c r="N77" s="116">
        <f t="shared" si="15"/>
        <v>0.43917825946295697</v>
      </c>
      <c r="O77" s="116">
        <f t="shared" si="16"/>
        <v>0.98195589218088641</v>
      </c>
    </row>
    <row r="78" spans="2:17" x14ac:dyDescent="0.25">
      <c r="B78" s="114" t="s">
        <v>77</v>
      </c>
      <c r="C78" s="193">
        <v>0.47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0.7802</v>
      </c>
      <c r="J78" s="116" t="str">
        <f t="shared" si="13"/>
        <v>-</v>
      </c>
      <c r="K78" s="193">
        <v>0.6762999999999999</v>
      </c>
      <c r="L78" s="116">
        <f t="shared" si="14"/>
        <v>-0.13317098179953868</v>
      </c>
      <c r="M78" s="193">
        <v>0.754</v>
      </c>
      <c r="N78" s="116">
        <f t="shared" si="15"/>
        <v>0.11488984178618966</v>
      </c>
      <c r="O78" s="116">
        <f t="shared" si="16"/>
        <v>0.60425531914893638</v>
      </c>
    </row>
    <row r="79" spans="2:17" x14ac:dyDescent="0.25">
      <c r="B79" s="114" t="s">
        <v>79</v>
      </c>
      <c r="C79" s="193">
        <v>0.51700000000000002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0.82669999999999999</v>
      </c>
      <c r="J79" s="116" t="str">
        <f t="shared" si="13"/>
        <v>-</v>
      </c>
      <c r="K79" s="193">
        <v>0.8075</v>
      </c>
      <c r="L79" s="116">
        <f t="shared" si="14"/>
        <v>-2.3224869964920791E-2</v>
      </c>
      <c r="M79" s="193">
        <v>0.93720000000000003</v>
      </c>
      <c r="N79" s="116">
        <f t="shared" si="15"/>
        <v>0.16061919504643973</v>
      </c>
      <c r="O79" s="116">
        <f t="shared" si="16"/>
        <v>0.81276595744680846</v>
      </c>
    </row>
    <row r="80" spans="2:17" x14ac:dyDescent="0.25">
      <c r="B80" s="114" t="s">
        <v>81</v>
      </c>
      <c r="C80" s="193">
        <v>0.81279999999999997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0.87409999999999999</v>
      </c>
      <c r="J80" s="116" t="str">
        <f t="shared" si="13"/>
        <v>-</v>
      </c>
      <c r="K80" s="193">
        <v>0.77829999999999999</v>
      </c>
      <c r="L80" s="116">
        <f t="shared" si="14"/>
        <v>-0.10959844411394581</v>
      </c>
      <c r="M80" s="193">
        <v>0.98010000000000008</v>
      </c>
      <c r="N80" s="116">
        <f t="shared" si="15"/>
        <v>0.25928305280740083</v>
      </c>
      <c r="O80" s="116">
        <f t="shared" si="16"/>
        <v>0.20583169291338588</v>
      </c>
    </row>
    <row r="81" spans="2:17" x14ac:dyDescent="0.25">
      <c r="B81" s="114" t="s">
        <v>83</v>
      </c>
      <c r="C81" s="193">
        <v>0.84430000000000005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0.90269999999999995</v>
      </c>
      <c r="J81" s="116" t="str">
        <f t="shared" si="13"/>
        <v>-</v>
      </c>
      <c r="K81" s="193">
        <v>0.87879999999999991</v>
      </c>
      <c r="L81" s="116">
        <f t="shared" si="14"/>
        <v>-2.647612717403347E-2</v>
      </c>
      <c r="M81" s="193">
        <v>0.95640000000000003</v>
      </c>
      <c r="N81" s="116">
        <f t="shared" si="15"/>
        <v>8.8302230314064811E-2</v>
      </c>
      <c r="O81" s="116">
        <f t="shared" si="16"/>
        <v>0.13277271112163924</v>
      </c>
    </row>
    <row r="82" spans="2:17" x14ac:dyDescent="0.25">
      <c r="B82" s="114" t="s">
        <v>85</v>
      </c>
      <c r="C82" s="193">
        <v>0.86919999999999997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0.89249999999999996</v>
      </c>
      <c r="J82" s="116" t="str">
        <f t="shared" si="13"/>
        <v>-</v>
      </c>
      <c r="K82" s="193">
        <v>0.90639999999999998</v>
      </c>
      <c r="L82" s="116">
        <f t="shared" si="14"/>
        <v>1.5574229691876829E-2</v>
      </c>
      <c r="M82" s="193">
        <v>0.94879999999999998</v>
      </c>
      <c r="N82" s="116">
        <f t="shared" si="15"/>
        <v>4.6778464254192409E-2</v>
      </c>
      <c r="O82" s="116">
        <f t="shared" si="16"/>
        <v>9.1578462954440942E-2</v>
      </c>
    </row>
    <row r="83" spans="2:17" x14ac:dyDescent="0.25">
      <c r="B83" s="114" t="s">
        <v>87</v>
      </c>
      <c r="C83" s="193">
        <v>0.91010000000000002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0.7881999999999999</v>
      </c>
      <c r="J83" s="116" t="str">
        <f t="shared" si="13"/>
        <v>-</v>
      </c>
      <c r="K83" s="193">
        <v>0.88049999999999995</v>
      </c>
      <c r="L83" s="116">
        <f t="shared" si="14"/>
        <v>0.11710225831007359</v>
      </c>
      <c r="M83" s="193">
        <v>0.80590000000000006</v>
      </c>
      <c r="N83" s="116">
        <f t="shared" si="15"/>
        <v>-8.4724588302100945E-2</v>
      </c>
      <c r="O83" s="116">
        <f t="shared" si="16"/>
        <v>-0.11449291286671792</v>
      </c>
    </row>
    <row r="84" spans="2:17" x14ac:dyDescent="0.25">
      <c r="B84" s="114" t="s">
        <v>89</v>
      </c>
      <c r="C84" s="193">
        <v>0.84360000000000002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0.80189999999999995</v>
      </c>
      <c r="J84" s="116" t="str">
        <f t="shared" si="13"/>
        <v>-</v>
      </c>
      <c r="K84" s="193">
        <v>0.81169999999999998</v>
      </c>
      <c r="L84" s="116">
        <f t="shared" si="14"/>
        <v>1.2220975183938165E-2</v>
      </c>
      <c r="M84" s="193">
        <v>0.80370000000000008</v>
      </c>
      <c r="N84" s="116">
        <f>IFERROR(M84/K84-1,"-")</f>
        <v>-9.8558580756435976E-3</v>
      </c>
      <c r="O84" s="116">
        <f>IFERROR(M84/C84-1,"-")</f>
        <v>-4.7297297297297258E-2</v>
      </c>
    </row>
    <row r="85" spans="2:17" x14ac:dyDescent="0.25">
      <c r="B85" s="114" t="s">
        <v>91</v>
      </c>
      <c r="C85" s="193">
        <v>0.83430000000000004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0.78749999999999998</v>
      </c>
      <c r="J85" s="116" t="str">
        <f t="shared" si="13"/>
        <v>-</v>
      </c>
      <c r="K85" s="193">
        <v>0.77670000000000006</v>
      </c>
      <c r="L85" s="116">
        <f t="shared" si="14"/>
        <v>-1.3714285714285568E-2</v>
      </c>
      <c r="M85" s="193">
        <v>0.82819999999999994</v>
      </c>
      <c r="N85" s="116">
        <f>IFERROR(M85/K85-1,"-")</f>
        <v>6.6306167117290871E-2</v>
      </c>
      <c r="O85" s="116">
        <f>IFERROR(M85/C85-1,"-")</f>
        <v>-7.3115186383796438E-3</v>
      </c>
    </row>
    <row r="86" spans="2:17" x14ac:dyDescent="0.25">
      <c r="B86" s="114" t="s">
        <v>93</v>
      </c>
      <c r="C86" s="193">
        <v>0.81299999999999994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0.79339999999999999</v>
      </c>
      <c r="J86" s="116" t="str">
        <f t="shared" si="13"/>
        <v>-</v>
      </c>
      <c r="K86" s="193">
        <v>0.7591</v>
      </c>
      <c r="L86" s="116">
        <f t="shared" si="14"/>
        <v>-4.3231661204940708E-2</v>
      </c>
      <c r="M86" s="193">
        <v>0.76069999999999993</v>
      </c>
      <c r="N86" s="116">
        <f>IFERROR(M86/K86-1,"-")</f>
        <v>2.1077591885125813E-3</v>
      </c>
      <c r="O86" s="116">
        <f>IFERROR(M86/C86-1,"-")</f>
        <v>-6.4329643296432981E-2</v>
      </c>
    </row>
    <row r="87" spans="2:17" ht="15.75" x14ac:dyDescent="0.25">
      <c r="B87" s="117" t="s">
        <v>30</v>
      </c>
      <c r="C87" s="195">
        <v>0.68181666666666674</v>
      </c>
      <c r="D87" s="119"/>
      <c r="E87" s="195">
        <v>0</v>
      </c>
      <c r="F87" s="119">
        <v>-1</v>
      </c>
      <c r="G87" s="195">
        <v>0.59250000000000003</v>
      </c>
      <c r="H87" s="119" t="s">
        <v>249</v>
      </c>
      <c r="I87" s="195">
        <v>0.80182500000000001</v>
      </c>
      <c r="J87" s="119">
        <v>0.35329113924050626</v>
      </c>
      <c r="K87" s="195">
        <v>0.76420833333333338</v>
      </c>
      <c r="L87" s="119">
        <v>-4.691381120152982E-2</v>
      </c>
      <c r="M87" s="195">
        <f>IFERROR(AVERAGE(M75:M86),"-")</f>
        <v>0.8732833333333333</v>
      </c>
      <c r="N87" s="119">
        <v>0.14122220300643629</v>
      </c>
      <c r="O87" s="119">
        <v>0.27768632134577032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89" t="s">
        <v>32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2:17" ht="22.5" thickTop="1" thickBot="1" x14ac:dyDescent="0.3">
      <c r="B95" s="109"/>
      <c r="C95" s="292">
        <v>2019</v>
      </c>
      <c r="D95" s="293"/>
      <c r="E95" s="294" t="s">
        <v>285</v>
      </c>
      <c r="F95" s="293"/>
      <c r="G95" s="294" t="s">
        <v>286</v>
      </c>
      <c r="H95" s="293"/>
      <c r="I95" s="294" t="s">
        <v>287</v>
      </c>
      <c r="J95" s="293"/>
      <c r="K95" s="294">
        <v>2023</v>
      </c>
      <c r="L95" s="293"/>
      <c r="M95" s="294">
        <v>2024</v>
      </c>
      <c r="N95" s="295"/>
      <c r="O95" s="296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0.53839999999999999</v>
      </c>
      <c r="D97" s="116"/>
      <c r="E97" s="193">
        <v>0.56869999999999998</v>
      </c>
      <c r="F97" s="116">
        <f t="shared" ref="F97:J108" si="17">IFERROR(E97/C97-1,"-")</f>
        <v>5.6277860326894524E-2</v>
      </c>
      <c r="G97" s="193">
        <v>6.0400000000000002E-2</v>
      </c>
      <c r="H97" s="116">
        <f t="shared" si="17"/>
        <v>-0.89379286091084931</v>
      </c>
      <c r="I97" s="193">
        <v>0.47100000000000003</v>
      </c>
      <c r="J97" s="116">
        <f t="shared" si="17"/>
        <v>6.798013245033113</v>
      </c>
      <c r="K97" s="193">
        <v>0.5706</v>
      </c>
      <c r="L97" s="116">
        <f t="shared" ref="L97:L108" si="18">IFERROR(K97/I97-1,"-")</f>
        <v>0.2114649681528662</v>
      </c>
      <c r="M97" s="193">
        <v>0.60470000000000002</v>
      </c>
      <c r="N97" s="116">
        <f t="shared" ref="N97:N105" si="19">IFERROR(M97/K97-1,"-")</f>
        <v>5.9761654398878372E-2</v>
      </c>
      <c r="O97" s="116">
        <f>IFERROR(M97/C97-1,"-")</f>
        <v>0.12314264487369986</v>
      </c>
    </row>
    <row r="98" spans="2:15" x14ac:dyDescent="0.25">
      <c r="B98" s="114" t="s">
        <v>73</v>
      </c>
      <c r="C98" s="193">
        <v>0.62290000000000001</v>
      </c>
      <c r="D98" s="116"/>
      <c r="E98" s="193">
        <v>0.55230000000000001</v>
      </c>
      <c r="F98" s="116">
        <f t="shared" si="17"/>
        <v>-0.11334082517257982</v>
      </c>
      <c r="G98" s="193">
        <v>8.09E-2</v>
      </c>
      <c r="H98" s="116">
        <f t="shared" si="17"/>
        <v>-0.85352163679159876</v>
      </c>
      <c r="I98" s="193">
        <v>0.57269999999999999</v>
      </c>
      <c r="J98" s="116">
        <f t="shared" si="17"/>
        <v>6.079110012360939</v>
      </c>
      <c r="K98" s="193">
        <v>0.60880000000000001</v>
      </c>
      <c r="L98" s="116">
        <f t="shared" si="18"/>
        <v>6.3034747686397719E-2</v>
      </c>
      <c r="M98" s="193">
        <v>0.53410000000000002</v>
      </c>
      <c r="N98" s="116">
        <f t="shared" si="19"/>
        <v>-0.12270039421813406</v>
      </c>
      <c r="O98" s="116">
        <f t="shared" ref="O98:O105" si="20">IFERROR(M98/C98-1,"-")</f>
        <v>-0.14255899823406648</v>
      </c>
    </row>
    <row r="99" spans="2:15" x14ac:dyDescent="0.25">
      <c r="B99" s="114" t="s">
        <v>75</v>
      </c>
      <c r="C99" s="193">
        <v>0.56269999999999998</v>
      </c>
      <c r="D99" s="116"/>
      <c r="E99" s="193">
        <v>0.3044</v>
      </c>
      <c r="F99" s="116">
        <f t="shared" si="17"/>
        <v>-0.45903678692020611</v>
      </c>
      <c r="G99" s="193">
        <v>0.1027</v>
      </c>
      <c r="H99" s="116">
        <f t="shared" si="17"/>
        <v>-0.66261498028909327</v>
      </c>
      <c r="I99" s="193">
        <v>0.53579999999999994</v>
      </c>
      <c r="J99" s="116">
        <f t="shared" si="17"/>
        <v>4.21713729308666</v>
      </c>
      <c r="K99" s="193">
        <v>0.56409999999999993</v>
      </c>
      <c r="L99" s="116">
        <f t="shared" si="18"/>
        <v>5.2818215752146402E-2</v>
      </c>
      <c r="M99" s="193">
        <v>0.60250000000000004</v>
      </c>
      <c r="N99" s="116">
        <f t="shared" si="19"/>
        <v>6.8073036695621481E-2</v>
      </c>
      <c r="O99" s="116">
        <f t="shared" si="20"/>
        <v>7.0730406966412085E-2</v>
      </c>
    </row>
    <row r="100" spans="2:15" x14ac:dyDescent="0.25">
      <c r="B100" s="114" t="s">
        <v>77</v>
      </c>
      <c r="C100" s="193">
        <v>0.4501</v>
      </c>
      <c r="D100" s="116"/>
      <c r="E100" s="193">
        <v>0</v>
      </c>
      <c r="F100" s="116">
        <f t="shared" si="17"/>
        <v>-1</v>
      </c>
      <c r="G100" s="193">
        <v>0.13159999999999999</v>
      </c>
      <c r="H100" s="116" t="str">
        <f t="shared" si="17"/>
        <v>-</v>
      </c>
      <c r="I100" s="193">
        <v>0.45890000000000003</v>
      </c>
      <c r="J100" s="116">
        <f t="shared" si="17"/>
        <v>2.4870820668693012</v>
      </c>
      <c r="K100" s="193">
        <v>0.49159999999999998</v>
      </c>
      <c r="L100" s="116">
        <f t="shared" si="18"/>
        <v>7.1257354543473372E-2</v>
      </c>
      <c r="M100" s="193">
        <v>0.47450000000000003</v>
      </c>
      <c r="N100" s="116">
        <f t="shared" si="19"/>
        <v>-3.4784377542717571E-2</v>
      </c>
      <c r="O100" s="116">
        <f t="shared" si="20"/>
        <v>5.421017551655205E-2</v>
      </c>
    </row>
    <row r="101" spans="2:15" x14ac:dyDescent="0.25">
      <c r="B101" s="114" t="s">
        <v>79</v>
      </c>
      <c r="C101" s="193">
        <v>0.33179999999999998</v>
      </c>
      <c r="D101" s="116"/>
      <c r="E101" s="193">
        <v>0</v>
      </c>
      <c r="F101" s="116">
        <f t="shared" si="17"/>
        <v>-1</v>
      </c>
      <c r="G101" s="193">
        <v>0.13250000000000001</v>
      </c>
      <c r="H101" s="116" t="str">
        <f t="shared" si="17"/>
        <v>-</v>
      </c>
      <c r="I101" s="193">
        <v>0.2661</v>
      </c>
      <c r="J101" s="116">
        <f t="shared" si="17"/>
        <v>1.0083018867924527</v>
      </c>
      <c r="K101" s="193">
        <v>0.35649999999999998</v>
      </c>
      <c r="L101" s="116">
        <f t="shared" si="18"/>
        <v>0.3397219090567456</v>
      </c>
      <c r="M101" s="193">
        <v>0.4093</v>
      </c>
      <c r="N101" s="116">
        <f t="shared" si="19"/>
        <v>0.14810659186535768</v>
      </c>
      <c r="O101" s="116">
        <f t="shared" si="20"/>
        <v>0.23357444243520198</v>
      </c>
    </row>
    <row r="102" spans="2:15" x14ac:dyDescent="0.25">
      <c r="B102" s="114" t="s">
        <v>81</v>
      </c>
      <c r="C102" s="193">
        <v>0.50749999999999995</v>
      </c>
      <c r="D102" s="116"/>
      <c r="E102" s="193">
        <v>0</v>
      </c>
      <c r="F102" s="116">
        <f t="shared" si="17"/>
        <v>-1</v>
      </c>
      <c r="G102" s="193">
        <v>0.14460000000000001</v>
      </c>
      <c r="H102" s="116" t="str">
        <f t="shared" si="17"/>
        <v>-</v>
      </c>
      <c r="I102" s="193">
        <v>0.32020000000000004</v>
      </c>
      <c r="J102" s="116">
        <f t="shared" si="17"/>
        <v>1.2143845089903182</v>
      </c>
      <c r="K102" s="193">
        <v>0.38009999999999999</v>
      </c>
      <c r="L102" s="116">
        <f t="shared" si="18"/>
        <v>0.1870705808869455</v>
      </c>
      <c r="M102" s="193">
        <v>0.39950000000000002</v>
      </c>
      <c r="N102" s="116">
        <f t="shared" si="19"/>
        <v>5.1039200210470925E-2</v>
      </c>
      <c r="O102" s="116">
        <f t="shared" si="20"/>
        <v>-0.21280788177339893</v>
      </c>
    </row>
    <row r="103" spans="2:15" x14ac:dyDescent="0.25">
      <c r="B103" s="114" t="s">
        <v>83</v>
      </c>
      <c r="C103" s="193">
        <v>0.72099999999999997</v>
      </c>
      <c r="D103" s="116"/>
      <c r="E103" s="193">
        <v>0</v>
      </c>
      <c r="F103" s="116">
        <f t="shared" si="17"/>
        <v>-1</v>
      </c>
      <c r="G103" s="193">
        <v>0.22769999999999999</v>
      </c>
      <c r="H103" s="116" t="str">
        <f t="shared" si="17"/>
        <v>-</v>
      </c>
      <c r="I103" s="193">
        <v>0.44600000000000001</v>
      </c>
      <c r="J103" s="116">
        <f t="shared" si="17"/>
        <v>0.95871761089152407</v>
      </c>
      <c r="K103" s="193">
        <v>0.51519999999999999</v>
      </c>
      <c r="L103" s="116">
        <f t="shared" si="18"/>
        <v>0.15515695067264579</v>
      </c>
      <c r="M103" s="193">
        <v>0.52290000000000003</v>
      </c>
      <c r="N103" s="116">
        <f t="shared" si="19"/>
        <v>1.4945652173913082E-2</v>
      </c>
      <c r="O103" s="116">
        <f t="shared" si="20"/>
        <v>-0.27475728155339796</v>
      </c>
    </row>
    <row r="104" spans="2:15" x14ac:dyDescent="0.25">
      <c r="B104" s="114" t="s">
        <v>85</v>
      </c>
      <c r="C104" s="193">
        <v>0.62080000000000002</v>
      </c>
      <c r="D104" s="116"/>
      <c r="E104" s="193">
        <v>0.21350000000000002</v>
      </c>
      <c r="F104" s="116">
        <f t="shared" si="17"/>
        <v>-0.65608891752577314</v>
      </c>
      <c r="G104" s="193">
        <v>0.29410000000000003</v>
      </c>
      <c r="H104" s="116">
        <f t="shared" si="17"/>
        <v>0.37751756440281037</v>
      </c>
      <c r="I104" s="193">
        <v>0.53369999999999995</v>
      </c>
      <c r="J104" s="116">
        <f t="shared" si="17"/>
        <v>0.81468888133287964</v>
      </c>
      <c r="K104" s="193">
        <v>0.61020000000000008</v>
      </c>
      <c r="L104" s="116">
        <f t="shared" si="18"/>
        <v>0.14333895446880285</v>
      </c>
      <c r="M104" s="193">
        <v>0.60580000000000001</v>
      </c>
      <c r="N104" s="116">
        <f t="shared" si="19"/>
        <v>-7.2107505735825583E-3</v>
      </c>
      <c r="O104" s="116">
        <f t="shared" si="20"/>
        <v>-2.4162371134020644E-2</v>
      </c>
    </row>
    <row r="105" spans="2:15" x14ac:dyDescent="0.25">
      <c r="B105" s="114" t="s">
        <v>87</v>
      </c>
      <c r="C105" s="193">
        <v>0.51350000000000007</v>
      </c>
      <c r="D105" s="116"/>
      <c r="E105" s="193">
        <v>0.11220000000000001</v>
      </c>
      <c r="F105" s="116">
        <f t="shared" si="17"/>
        <v>-0.78149951314508281</v>
      </c>
      <c r="G105" s="193">
        <v>0.23929999999999998</v>
      </c>
      <c r="H105" s="116">
        <f t="shared" si="17"/>
        <v>1.1327985739750441</v>
      </c>
      <c r="I105" s="193">
        <v>0.38539999999999996</v>
      </c>
      <c r="J105" s="116">
        <f t="shared" si="17"/>
        <v>0.61053071458420383</v>
      </c>
      <c r="K105" s="193">
        <v>0.48009999999999997</v>
      </c>
      <c r="L105" s="116">
        <f t="shared" si="18"/>
        <v>0.24571873378308262</v>
      </c>
      <c r="M105" s="193">
        <v>0.4698</v>
      </c>
      <c r="N105" s="116">
        <f t="shared" si="19"/>
        <v>-2.1453863778379434E-2</v>
      </c>
      <c r="O105" s="116">
        <f t="shared" si="20"/>
        <v>-8.5102239532619417E-2</v>
      </c>
    </row>
    <row r="106" spans="2:15" x14ac:dyDescent="0.25">
      <c r="B106" s="114" t="s">
        <v>89</v>
      </c>
      <c r="C106" s="193">
        <v>0.47759999999999997</v>
      </c>
      <c r="D106" s="116"/>
      <c r="E106" s="193">
        <v>0.08</v>
      </c>
      <c r="F106" s="116">
        <f t="shared" si="17"/>
        <v>-0.8324958123953099</v>
      </c>
      <c r="G106" s="193">
        <v>0.3931</v>
      </c>
      <c r="H106" s="116">
        <f t="shared" si="17"/>
        <v>3.9137500000000003</v>
      </c>
      <c r="I106" s="193">
        <v>0.45100000000000001</v>
      </c>
      <c r="J106" s="116">
        <f t="shared" si="17"/>
        <v>0.14729076570847122</v>
      </c>
      <c r="K106" s="193">
        <v>0.53380000000000005</v>
      </c>
      <c r="L106" s="116">
        <f t="shared" si="18"/>
        <v>0.1835920177383592</v>
      </c>
      <c r="M106" s="193">
        <v>0.54510000000000003</v>
      </c>
      <c r="N106" s="116">
        <f>IFERROR(M106/K106-1,"-")</f>
        <v>2.1168977144998102E-2</v>
      </c>
      <c r="O106" s="116">
        <f>IFERROR(M106/C106-1,"-")</f>
        <v>0.14133165829145744</v>
      </c>
    </row>
    <row r="107" spans="2:15" x14ac:dyDescent="0.25">
      <c r="B107" s="114" t="s">
        <v>91</v>
      </c>
      <c r="C107" s="193">
        <v>0.55270000000000008</v>
      </c>
      <c r="D107" s="116"/>
      <c r="E107" s="193">
        <v>8.9700000000000002E-2</v>
      </c>
      <c r="F107" s="116">
        <f t="shared" si="17"/>
        <v>-0.83770580785236115</v>
      </c>
      <c r="G107" s="193">
        <v>0.46700000000000003</v>
      </c>
      <c r="H107" s="116">
        <f t="shared" si="17"/>
        <v>4.2062430323299891</v>
      </c>
      <c r="I107" s="193">
        <v>0.57030000000000003</v>
      </c>
      <c r="J107" s="116">
        <f t="shared" si="17"/>
        <v>0.22119914346895064</v>
      </c>
      <c r="K107" s="193">
        <v>0.57950000000000002</v>
      </c>
      <c r="L107" s="116">
        <f t="shared" si="18"/>
        <v>1.6131860424338118E-2</v>
      </c>
      <c r="M107" s="193">
        <v>0.59079999999999999</v>
      </c>
      <c r="N107" s="116">
        <f>IFERROR(M107/K107-1,"-")</f>
        <v>1.9499568593615235E-2</v>
      </c>
      <c r="O107" s="116">
        <f>IFERROR(M107/C107-1,"-")</f>
        <v>6.8934322417224303E-2</v>
      </c>
    </row>
    <row r="108" spans="2:15" x14ac:dyDescent="0.25">
      <c r="B108" s="114" t="s">
        <v>93</v>
      </c>
      <c r="C108" s="193">
        <v>0.52770000000000006</v>
      </c>
      <c r="D108" s="116"/>
      <c r="E108" s="193">
        <v>0.10249999999999999</v>
      </c>
      <c r="F108" s="116">
        <f t="shared" si="17"/>
        <v>-0.80576084896721623</v>
      </c>
      <c r="G108" s="193">
        <v>0.48759999999999998</v>
      </c>
      <c r="H108" s="116">
        <f t="shared" si="17"/>
        <v>3.7570731707317071</v>
      </c>
      <c r="I108" s="193">
        <v>0.55159999999999998</v>
      </c>
      <c r="J108" s="116">
        <f t="shared" si="17"/>
        <v>0.13125512715340437</v>
      </c>
      <c r="K108" s="193">
        <v>0.58860000000000001</v>
      </c>
      <c r="L108" s="116">
        <f t="shared" si="18"/>
        <v>6.7077592458303137E-2</v>
      </c>
      <c r="M108" s="193">
        <v>0.56399999999999995</v>
      </c>
      <c r="N108" s="116">
        <f>IFERROR(M108/K108-1,"-")</f>
        <v>-4.1794087665647406E-2</v>
      </c>
      <c r="O108" s="116">
        <f>IFERROR(M108/C108-1,"-")</f>
        <v>6.8789084707219894E-2</v>
      </c>
    </row>
    <row r="109" spans="2:15" ht="15.75" x14ac:dyDescent="0.25">
      <c r="B109" s="117" t="s">
        <v>30</v>
      </c>
      <c r="C109" s="198">
        <v>0.53520000000000001</v>
      </c>
      <c r="D109" s="119"/>
      <c r="E109" s="198">
        <v>0.28499999999999998</v>
      </c>
      <c r="F109" s="119">
        <v>-0.46748878923766823</v>
      </c>
      <c r="G109" s="198">
        <v>0.23810000000000001</v>
      </c>
      <c r="H109" s="119">
        <v>-0.1645614035087718</v>
      </c>
      <c r="I109" s="198">
        <v>0.46300000000000002</v>
      </c>
      <c r="J109" s="119">
        <v>0.94456110877782451</v>
      </c>
      <c r="K109" s="198">
        <v>0.52325833333333349</v>
      </c>
      <c r="L109" s="119">
        <v>0.13014758819294481</v>
      </c>
      <c r="M109" s="195">
        <f>IFERROR(AVERAGE(M97:M108),"-")</f>
        <v>0.5269166666666667</v>
      </c>
      <c r="N109" s="119">
        <v>7.5228665351743107E-3</v>
      </c>
      <c r="O109" s="119">
        <v>-1.5405900171623021E-2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E138-E2FE-4AF9-9FAA-9474CBADC56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18639-967D-402B-A1A4-BC364FF3A5E6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9"/>
    </row>
    <row r="5" spans="2:54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163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164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0" t="s">
        <v>262</v>
      </c>
      <c r="D7" s="200" t="s">
        <v>269</v>
      </c>
      <c r="E7" s="200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1" t="str">
        <f>CONCATENATE("var. ",RIGHT(G7,2),"/",RIGHT(C7,2))</f>
        <v>var. 24/19</v>
      </c>
      <c r="J7" s="200" t="s">
        <v>234</v>
      </c>
      <c r="K7" s="202" t="s">
        <v>225</v>
      </c>
      <c r="L7" s="202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0" t="s">
        <v>262</v>
      </c>
      <c r="T7" s="202" t="s">
        <v>269</v>
      </c>
      <c r="U7" s="202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1" t="str">
        <f>CONCATENATE("var. ",RIGHT(W7,2),"/",RIGHT(S7,2))</f>
        <v>var. 24/19</v>
      </c>
      <c r="Z7" s="200" t="s">
        <v>234</v>
      </c>
      <c r="AA7" s="200" t="s">
        <v>225</v>
      </c>
      <c r="AB7" s="200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0" t="s">
        <v>262</v>
      </c>
      <c r="AJ7" s="202" t="s">
        <v>269</v>
      </c>
      <c r="AK7" s="202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1" t="str">
        <f>CONCATENATE("dif. ",RIGHT(AM7,2),"/",RIGHT(AL7,2))</f>
        <v>dif. 24/23</v>
      </c>
      <c r="AP7" s="201" t="str">
        <f>CONCATENATE("var. ",RIGHT(AM7,2),"/",RIGHT(AI7,2))</f>
        <v>var. 24/19</v>
      </c>
      <c r="AQ7" s="201" t="str">
        <f>CONCATENATE("dif. ",RIGHT(AM7,2),"/",RIGHT(AI7,2))</f>
        <v>dif. 24/19</v>
      </c>
      <c r="AR7" s="203" t="str">
        <f>CONCATENATE("cuota ",RIGHT(AM7,2))</f>
        <v>cuota 24</v>
      </c>
      <c r="AS7" s="200" t="s">
        <v>234</v>
      </c>
      <c r="AT7" s="202" t="s">
        <v>225</v>
      </c>
      <c r="AU7" s="202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1" t="str">
        <f>CONCATENATE("dif. ",RIGHT(AW7,2),"/",RIGHT(AV7,2))</f>
        <v>dif. 24/23</v>
      </c>
      <c r="AZ7" s="201" t="str">
        <f>CONCATENATE("var. ",RIGHT(AW7,2),"/",RIGHT(AS7,2))</f>
        <v>var. 24/20</v>
      </c>
      <c r="BA7" s="201" t="str">
        <f>CONCATENATE("dif. ",RIGHT(AW7,2),"/",RIGHT(AS7,2))</f>
        <v>dif. 24/20</v>
      </c>
      <c r="BB7" s="203" t="str">
        <f>CONCATENATE("cuota ",RIGHT(AW7,2))</f>
        <v>cuota 24</v>
      </c>
    </row>
    <row r="8" spans="2:54" ht="15.75" x14ac:dyDescent="0.25">
      <c r="B8" s="204" t="s">
        <v>43</v>
      </c>
      <c r="C8" s="205">
        <v>87.942699400431351</v>
      </c>
      <c r="D8" s="206">
        <v>99.070374137305961</v>
      </c>
      <c r="E8" s="206">
        <v>105.6343981935234</v>
      </c>
      <c r="F8" s="207">
        <v>113.88477692606592</v>
      </c>
      <c r="G8" s="206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5">
        <v>102.31</v>
      </c>
      <c r="K8" s="208">
        <v>111.99</v>
      </c>
      <c r="L8" s="208">
        <v>120.93</v>
      </c>
      <c r="M8" s="208">
        <v>3109.75</v>
      </c>
      <c r="N8" s="208">
        <v>3361.7900000000004</v>
      </c>
      <c r="O8" s="132">
        <f t="shared" ref="O8:O18" si="1">N8/M8-1</f>
        <v>8.1048315781011571E-2</v>
      </c>
      <c r="P8" s="209">
        <f t="shared" ref="P8:P18" si="2">N8/J8-1</f>
        <v>31.858860326458803</v>
      </c>
      <c r="R8" s="204" t="s">
        <v>43</v>
      </c>
      <c r="S8" s="205">
        <v>70.462179058459554</v>
      </c>
      <c r="T8" s="207">
        <v>53.001784056189848</v>
      </c>
      <c r="U8" s="207">
        <v>80.575938870110065</v>
      </c>
      <c r="V8" s="207">
        <v>93.239870623231781</v>
      </c>
      <c r="W8" s="207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5">
        <v>31.72</v>
      </c>
      <c r="AA8" s="208">
        <v>73.5</v>
      </c>
      <c r="AB8" s="208">
        <v>97.52</v>
      </c>
      <c r="AC8" s="208">
        <v>2584.6900000000005</v>
      </c>
      <c r="AD8" s="208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0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1">
        <v>24823376.079999998</v>
      </c>
      <c r="AT8" s="212">
        <v>112654528.58</v>
      </c>
      <c r="AU8" s="212">
        <v>162141295.63</v>
      </c>
      <c r="AV8" s="212">
        <v>556419486.37999988</v>
      </c>
      <c r="AW8" s="212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3">
        <v>107.10561795183663</v>
      </c>
      <c r="D9" s="214">
        <v>126.4924793172348</v>
      </c>
      <c r="E9" s="214">
        <v>131.02354389352291</v>
      </c>
      <c r="F9" s="214">
        <v>139.01733679308566</v>
      </c>
      <c r="G9" s="214">
        <v>151.54484117731764</v>
      </c>
      <c r="H9" s="74">
        <f>G9/F9-1</f>
        <v>9.0114691255220869E-2</v>
      </c>
      <c r="I9" s="74">
        <f t="shared" si="0"/>
        <v>0.41491029205829788</v>
      </c>
      <c r="J9" s="213">
        <v>128.28</v>
      </c>
      <c r="K9" s="214">
        <v>146</v>
      </c>
      <c r="L9" s="214">
        <v>152.76</v>
      </c>
      <c r="M9" s="214">
        <v>169.17</v>
      </c>
      <c r="N9" s="214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3">
        <v>89.937364239492467</v>
      </c>
      <c r="T9" s="214">
        <v>72.885296002153325</v>
      </c>
      <c r="U9" s="214">
        <v>107.71865816543777</v>
      </c>
      <c r="V9" s="214">
        <v>119.34832375979207</v>
      </c>
      <c r="W9" s="214">
        <v>130.82502850186981</v>
      </c>
      <c r="X9" s="74">
        <f t="shared" si="3"/>
        <v>9.6161423809993929E-2</v>
      </c>
      <c r="Y9" s="74">
        <f t="shared" si="4"/>
        <v>0.45462377742690308</v>
      </c>
      <c r="Z9" s="213">
        <v>44.41</v>
      </c>
      <c r="AA9" s="214">
        <v>100.66</v>
      </c>
      <c r="AB9" s="214">
        <v>129.44999999999999</v>
      </c>
      <c r="AC9" s="214">
        <v>145.85</v>
      </c>
      <c r="AD9" s="214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5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6">
        <v>11822876.74</v>
      </c>
      <c r="AT9" s="217">
        <v>56964438.869999997</v>
      </c>
      <c r="AU9" s="217">
        <v>78720090.489999995</v>
      </c>
      <c r="AV9" s="217">
        <v>90342204.140000001</v>
      </c>
      <c r="AW9" s="217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3">
        <v>84.934351198061179</v>
      </c>
      <c r="D10" s="214">
        <v>85.868326715060263</v>
      </c>
      <c r="E10" s="214">
        <v>93.470497509949112</v>
      </c>
      <c r="F10" s="214">
        <v>101.28651575637234</v>
      </c>
      <c r="G10" s="214">
        <v>115.80205565767841</v>
      </c>
      <c r="H10" s="74">
        <f>G10/F10-1</f>
        <v>0.14331167177495518</v>
      </c>
      <c r="I10" s="74">
        <f t="shared" si="0"/>
        <v>0.36343015545778212</v>
      </c>
      <c r="J10" s="213">
        <v>78.13</v>
      </c>
      <c r="K10" s="214">
        <v>97.51</v>
      </c>
      <c r="L10" s="214">
        <v>106.12</v>
      </c>
      <c r="M10" s="214">
        <v>117.63</v>
      </c>
      <c r="N10" s="214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3">
        <v>68.492502845088453</v>
      </c>
      <c r="T10" s="214">
        <v>43.135160233694258</v>
      </c>
      <c r="U10" s="214">
        <v>71.230175144232774</v>
      </c>
      <c r="V10" s="214">
        <v>83.788533081515766</v>
      </c>
      <c r="W10" s="214">
        <v>96.853901510199705</v>
      </c>
      <c r="X10" s="74">
        <f t="shared" si="3"/>
        <v>0.15593265508029575</v>
      </c>
      <c r="Y10" s="74">
        <f t="shared" si="4"/>
        <v>0.41408033707363678</v>
      </c>
      <c r="Z10" s="213">
        <v>18.63</v>
      </c>
      <c r="AA10" s="214">
        <v>64.5</v>
      </c>
      <c r="AB10" s="214">
        <v>85.77</v>
      </c>
      <c r="AC10" s="214">
        <v>99.84</v>
      </c>
      <c r="AD10" s="214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5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6">
        <v>4409216.08</v>
      </c>
      <c r="AT10" s="217">
        <v>27157130.800000001</v>
      </c>
      <c r="AU10" s="217">
        <v>39957856.5</v>
      </c>
      <c r="AV10" s="217">
        <v>43919798.770000003</v>
      </c>
      <c r="AW10" s="217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3">
        <v>67.283716727203085</v>
      </c>
      <c r="D11" s="214">
        <v>66.405712635274313</v>
      </c>
      <c r="E11" s="214">
        <v>77.45079014344094</v>
      </c>
      <c r="F11" s="214">
        <v>80.177661819728925</v>
      </c>
      <c r="G11" s="214">
        <v>89.855713914296416</v>
      </c>
      <c r="H11" s="74">
        <f>G11/F11-1</f>
        <v>0.12070758706243612</v>
      </c>
      <c r="I11" s="74">
        <f t="shared" si="0"/>
        <v>0.33547488582727736</v>
      </c>
      <c r="J11" s="213">
        <v>64.12</v>
      </c>
      <c r="K11" s="214">
        <v>79.7</v>
      </c>
      <c r="L11" s="214">
        <v>104.63</v>
      </c>
      <c r="M11" s="214">
        <v>82.46</v>
      </c>
      <c r="N11" s="214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3">
        <v>47.785265573386233</v>
      </c>
      <c r="T11" s="214">
        <v>36.919917978994334</v>
      </c>
      <c r="U11" s="214">
        <v>53.916670911208421</v>
      </c>
      <c r="V11" s="214">
        <v>54.695924406713544</v>
      </c>
      <c r="W11" s="214">
        <v>64.460065429668916</v>
      </c>
      <c r="X11" s="74">
        <f t="shared" si="3"/>
        <v>0.17851679314074986</v>
      </c>
      <c r="Y11" s="74">
        <f t="shared" si="4"/>
        <v>0.34895275052252983</v>
      </c>
      <c r="Z11" s="213">
        <v>20.74</v>
      </c>
      <c r="AA11" s="214">
        <v>63.6</v>
      </c>
      <c r="AB11" s="214">
        <v>84.53</v>
      </c>
      <c r="AC11" s="214">
        <v>69.98</v>
      </c>
      <c r="AD11" s="214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5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6">
        <v>151725.93</v>
      </c>
      <c r="AT11" s="217">
        <v>764942.11</v>
      </c>
      <c r="AU11" s="217">
        <v>1155644.01</v>
      </c>
      <c r="AV11" s="217">
        <v>976193.39</v>
      </c>
      <c r="AW11" s="217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3">
        <v>145.07375765467975</v>
      </c>
      <c r="D12" s="214">
        <v>154.08223754112092</v>
      </c>
      <c r="E12" s="214">
        <v>185.50642513642569</v>
      </c>
      <c r="F12" s="214">
        <v>208.16184543253408</v>
      </c>
      <c r="G12" s="214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3">
        <v>172.85</v>
      </c>
      <c r="K12" s="214">
        <v>144.69</v>
      </c>
      <c r="L12" s="214">
        <v>172.78</v>
      </c>
      <c r="M12" s="214">
        <v>291.81</v>
      </c>
      <c r="N12" s="214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3">
        <v>106.99693400242019</v>
      </c>
      <c r="T12" s="214">
        <v>46.126890002203055</v>
      </c>
      <c r="U12" s="214">
        <v>94.789473438104324</v>
      </c>
      <c r="V12" s="214">
        <v>114.30539906933832</v>
      </c>
      <c r="W12" s="214">
        <v>127.57227706112342</v>
      </c>
      <c r="X12" s="74">
        <f t="shared" si="3"/>
        <v>0.11606519114409752</v>
      </c>
      <c r="Y12" s="74">
        <f t="shared" si="4"/>
        <v>0.19229843593684492</v>
      </c>
      <c r="Z12" s="213">
        <v>85.25</v>
      </c>
      <c r="AA12" s="214">
        <v>49.85</v>
      </c>
      <c r="AB12" s="214">
        <v>93.53</v>
      </c>
      <c r="AC12" s="214">
        <v>162.47</v>
      </c>
      <c r="AD12" s="214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5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6">
        <v>3226907.49</v>
      </c>
      <c r="AT12" s="217">
        <v>2321220.91</v>
      </c>
      <c r="AU12" s="217">
        <v>4787085.0999999996</v>
      </c>
      <c r="AV12" s="217">
        <v>8310536.1900000004</v>
      </c>
      <c r="AW12" s="217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3">
        <v>53.050211637501953</v>
      </c>
      <c r="D13" s="214">
        <v>51.254412692642013</v>
      </c>
      <c r="E13" s="214">
        <v>59.119919032167864</v>
      </c>
      <c r="F13" s="214">
        <v>65.867777770139668</v>
      </c>
      <c r="G13" s="214">
        <v>74.564894295929079</v>
      </c>
      <c r="H13" s="74">
        <f t="shared" si="17"/>
        <v>0.13203901543695529</v>
      </c>
      <c r="I13" s="74">
        <f t="shared" si="0"/>
        <v>0.40555319185980565</v>
      </c>
      <c r="J13" s="213">
        <v>38.880000000000003</v>
      </c>
      <c r="K13" s="214">
        <v>60.58</v>
      </c>
      <c r="L13" s="214">
        <v>72.84</v>
      </c>
      <c r="M13" s="214">
        <v>73.680000000000007</v>
      </c>
      <c r="N13" s="214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3">
        <v>41.279295390431436</v>
      </c>
      <c r="T13" s="214">
        <v>28.234929282389096</v>
      </c>
      <c r="U13" s="214">
        <v>42.012394907988785</v>
      </c>
      <c r="V13" s="214">
        <v>51.990144008165785</v>
      </c>
      <c r="W13" s="214">
        <v>61.143399850173488</v>
      </c>
      <c r="X13" s="74">
        <f t="shared" si="3"/>
        <v>0.17605752045176204</v>
      </c>
      <c r="Y13" s="74">
        <f t="shared" si="4"/>
        <v>0.48121229473181759</v>
      </c>
      <c r="Z13" s="213">
        <v>10.36</v>
      </c>
      <c r="AA13" s="214">
        <v>37.56</v>
      </c>
      <c r="AB13" s="214">
        <v>56.56</v>
      </c>
      <c r="AC13" s="214">
        <v>60.51</v>
      </c>
      <c r="AD13" s="214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5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6">
        <v>1066715.47</v>
      </c>
      <c r="AT13" s="217">
        <v>9771388.4399999995</v>
      </c>
      <c r="AU13" s="217">
        <v>16305572.210000001</v>
      </c>
      <c r="AV13" s="217">
        <v>17745881.100000001</v>
      </c>
      <c r="AW13" s="217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3">
        <v>81.374807191337254</v>
      </c>
      <c r="D14" s="214">
        <v>84.443882815672367</v>
      </c>
      <c r="E14" s="214">
        <v>89.447012067673299</v>
      </c>
      <c r="F14" s="214">
        <v>98.49828593590648</v>
      </c>
      <c r="G14" s="214">
        <v>108.49628294460494</v>
      </c>
      <c r="H14" s="74">
        <f t="shared" si="17"/>
        <v>0.10150427404598927</v>
      </c>
      <c r="I14" s="74">
        <f t="shared" si="0"/>
        <v>0.33329081431181451</v>
      </c>
      <c r="J14" s="213">
        <v>76.94</v>
      </c>
      <c r="K14" s="214">
        <v>93.28</v>
      </c>
      <c r="L14" s="214">
        <v>104.36</v>
      </c>
      <c r="M14" s="214">
        <v>114.69</v>
      </c>
      <c r="N14" s="214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3">
        <v>51.617205160088496</v>
      </c>
      <c r="T14" s="214">
        <v>45.63157218455197</v>
      </c>
      <c r="U14" s="214">
        <v>64.643902351985275</v>
      </c>
      <c r="V14" s="214">
        <v>73.616138654057124</v>
      </c>
      <c r="W14" s="214">
        <v>81.629353724396282</v>
      </c>
      <c r="X14" s="74">
        <f t="shared" si="3"/>
        <v>0.10885133636247213</v>
      </c>
      <c r="Y14" s="74">
        <f t="shared" si="4"/>
        <v>0.58143691568008049</v>
      </c>
      <c r="Z14" s="213">
        <v>41.18</v>
      </c>
      <c r="AA14" s="214">
        <v>66.599999999999994</v>
      </c>
      <c r="AB14" s="214">
        <v>72.19</v>
      </c>
      <c r="AC14" s="214">
        <v>84.63</v>
      </c>
      <c r="AD14" s="214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5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6">
        <v>182548.53</v>
      </c>
      <c r="AT14" s="217">
        <v>652407.38</v>
      </c>
      <c r="AU14" s="217">
        <v>758667.03</v>
      </c>
      <c r="AV14" s="217">
        <v>902500.22</v>
      </c>
      <c r="AW14" s="217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3">
        <v>85.189568752726075</v>
      </c>
      <c r="D15" s="214">
        <v>125.31273906340712</v>
      </c>
      <c r="E15" s="214">
        <v>128.06406554748472</v>
      </c>
      <c r="F15" s="214">
        <v>149.08224071540886</v>
      </c>
      <c r="G15" s="214">
        <v>167.61643280067435</v>
      </c>
      <c r="H15" s="74">
        <f t="shared" si="17"/>
        <v>0.12432193127983915</v>
      </c>
      <c r="I15" s="74">
        <f t="shared" si="0"/>
        <v>0.96756991794621094</v>
      </c>
      <c r="J15" s="213">
        <v>127.78</v>
      </c>
      <c r="K15" s="214">
        <v>128.15</v>
      </c>
      <c r="L15" s="214">
        <v>138.74</v>
      </c>
      <c r="M15" s="214">
        <v>165.52</v>
      </c>
      <c r="N15" s="214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3">
        <v>67.779354597842385</v>
      </c>
      <c r="T15" s="214">
        <v>82.5518455977071</v>
      </c>
      <c r="U15" s="214">
        <v>96.710639712624442</v>
      </c>
      <c r="V15" s="214">
        <v>122.12126480292923</v>
      </c>
      <c r="W15" s="214">
        <v>143.57686331313261</v>
      </c>
      <c r="X15" s="74">
        <f t="shared" si="3"/>
        <v>0.17569092937930941</v>
      </c>
      <c r="Y15" s="74">
        <f t="shared" si="4"/>
        <v>1.1182978823717376</v>
      </c>
      <c r="Z15" s="213">
        <v>76.27</v>
      </c>
      <c r="AA15" s="214">
        <v>91.56</v>
      </c>
      <c r="AB15" s="214">
        <v>116.02</v>
      </c>
      <c r="AC15" s="214">
        <v>135.97999999999999</v>
      </c>
      <c r="AD15" s="214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5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6">
        <v>1586519.5</v>
      </c>
      <c r="AT15" s="217">
        <v>4371268.71</v>
      </c>
      <c r="AU15" s="217">
        <v>6419741.4299999997</v>
      </c>
      <c r="AV15" s="217">
        <v>7536822.79</v>
      </c>
      <c r="AW15" s="217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3">
        <v>63.434218237190613</v>
      </c>
      <c r="D16" s="214">
        <v>68.994552790136339</v>
      </c>
      <c r="E16" s="214">
        <v>76.336777154272085</v>
      </c>
      <c r="F16" s="214">
        <v>86.654283016549712</v>
      </c>
      <c r="G16" s="214">
        <v>96.856439807177765</v>
      </c>
      <c r="H16" s="74">
        <f t="shared" si="17"/>
        <v>0.11773401654802895</v>
      </c>
      <c r="I16" s="74">
        <f t="shared" si="0"/>
        <v>0.52688001048607802</v>
      </c>
      <c r="J16" s="213">
        <v>60.62</v>
      </c>
      <c r="K16" s="214">
        <v>77.33</v>
      </c>
      <c r="L16" s="214">
        <v>85.51</v>
      </c>
      <c r="M16" s="214">
        <v>98.37</v>
      </c>
      <c r="N16" s="214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3">
        <v>43.258568786712132</v>
      </c>
      <c r="T16" s="214">
        <v>37.837311501257886</v>
      </c>
      <c r="U16" s="214">
        <v>53.16467533934356</v>
      </c>
      <c r="V16" s="214">
        <v>62.048312168956215</v>
      </c>
      <c r="W16" s="214">
        <v>69.552899294495347</v>
      </c>
      <c r="X16" s="74">
        <f t="shared" si="3"/>
        <v>0.1209474821024028</v>
      </c>
      <c r="Y16" s="74">
        <f t="shared" si="4"/>
        <v>0.60784097221127031</v>
      </c>
      <c r="Z16" s="213">
        <v>21.99</v>
      </c>
      <c r="AA16" s="214">
        <v>57.28</v>
      </c>
      <c r="AB16" s="214">
        <v>60.77</v>
      </c>
      <c r="AC16" s="214">
        <v>72.12</v>
      </c>
      <c r="AD16" s="214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5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6">
        <v>618153.86</v>
      </c>
      <c r="AT16" s="217">
        <v>2329887.98</v>
      </c>
      <c r="AU16" s="217">
        <v>2869190.57</v>
      </c>
      <c r="AV16" s="217">
        <v>3275320.5</v>
      </c>
      <c r="AW16" s="217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3">
        <v>92.797654631006637</v>
      </c>
      <c r="D17" s="214">
        <v>98.708115209716354</v>
      </c>
      <c r="E17" s="214">
        <v>114.50168198212253</v>
      </c>
      <c r="F17" s="214">
        <v>129.03512184826479</v>
      </c>
      <c r="G17" s="214">
        <v>138.44710979557306</v>
      </c>
      <c r="H17" s="74">
        <f t="shared" si="17"/>
        <v>7.2941287709062941E-2</v>
      </c>
      <c r="I17" s="74">
        <f t="shared" si="0"/>
        <v>0.49192466497222753</v>
      </c>
      <c r="J17" s="213">
        <v>88.32</v>
      </c>
      <c r="K17" s="214">
        <v>117.31</v>
      </c>
      <c r="L17" s="214">
        <v>129.86000000000001</v>
      </c>
      <c r="M17" s="214">
        <v>142.44</v>
      </c>
      <c r="N17" s="214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3">
        <v>71.476725159943854</v>
      </c>
      <c r="T17" s="214">
        <v>53.718812727732569</v>
      </c>
      <c r="U17" s="214">
        <v>88.717889530765731</v>
      </c>
      <c r="V17" s="214">
        <v>108.87306546654106</v>
      </c>
      <c r="W17" s="214">
        <v>119.20726945118422</v>
      </c>
      <c r="X17" s="74">
        <f t="shared" si="3"/>
        <v>9.4919748427760187E-2</v>
      </c>
      <c r="Y17" s="74">
        <f t="shared" si="4"/>
        <v>0.66777743642330378</v>
      </c>
      <c r="Z17" s="213">
        <v>29.24</v>
      </c>
      <c r="AA17" s="214">
        <v>74.12</v>
      </c>
      <c r="AB17" s="214">
        <v>105.77</v>
      </c>
      <c r="AC17" s="214">
        <v>117.93</v>
      </c>
      <c r="AD17" s="214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5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6">
        <v>1358559.7</v>
      </c>
      <c r="AT17" s="217">
        <v>6252352.3899999997</v>
      </c>
      <c r="AU17" s="217">
        <v>8925503.4199999999</v>
      </c>
      <c r="AV17" s="217">
        <v>9951259.3200000003</v>
      </c>
      <c r="AW17" s="217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3">
        <v>55.095620172519752</v>
      </c>
      <c r="D18" s="214">
        <v>74.275687625867548</v>
      </c>
      <c r="E18" s="214">
        <v>64.226114005064417</v>
      </c>
      <c r="F18" s="214">
        <v>69.857366729288515</v>
      </c>
      <c r="G18" s="214">
        <v>72.744408215334261</v>
      </c>
      <c r="H18" s="74">
        <f t="shared" si="17"/>
        <v>4.1327659790464377E-2</v>
      </c>
      <c r="I18" s="74">
        <f t="shared" si="0"/>
        <v>0.3203301458001786</v>
      </c>
      <c r="J18" s="213">
        <v>77.12</v>
      </c>
      <c r="K18" s="214">
        <v>80.260000000000005</v>
      </c>
      <c r="L18" s="214">
        <v>73.53</v>
      </c>
      <c r="M18" s="214">
        <v>80.040000000000006</v>
      </c>
      <c r="N18" s="214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3">
        <v>39.847115807564066</v>
      </c>
      <c r="T18" s="214">
        <v>29.350319995339838</v>
      </c>
      <c r="U18" s="214">
        <v>43.181422447436297</v>
      </c>
      <c r="V18" s="214">
        <v>53.997432120157676</v>
      </c>
      <c r="W18" s="214">
        <v>56.415934163552492</v>
      </c>
      <c r="X18" s="74">
        <f t="shared" si="3"/>
        <v>4.4789204753534317E-2</v>
      </c>
      <c r="Y18" s="74">
        <f t="shared" si="4"/>
        <v>0.41580972725868448</v>
      </c>
      <c r="Z18" s="213">
        <v>12.64</v>
      </c>
      <c r="AA18" s="214">
        <v>46.59</v>
      </c>
      <c r="AB18" s="214">
        <v>58.99</v>
      </c>
      <c r="AC18" s="214">
        <v>65</v>
      </c>
      <c r="AD18" s="214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5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6">
        <v>400152.77</v>
      </c>
      <c r="AT18" s="217">
        <v>2069490.99</v>
      </c>
      <c r="AU18" s="217">
        <v>2241944.88</v>
      </c>
      <c r="AV18" s="217">
        <v>2512645.7000000002</v>
      </c>
      <c r="AW18" s="217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8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5" t="s">
        <v>165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R21" s="265" t="s">
        <v>166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H21" s="306" t="s">
        <v>167</v>
      </c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</row>
    <row r="22" spans="2:54" ht="24" customHeight="1" x14ac:dyDescent="0.25">
      <c r="B22" s="265" t="s">
        <v>168</v>
      </c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R22" s="307" t="s">
        <v>169</v>
      </c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P22" s="120"/>
      <c r="AQ22" s="120"/>
      <c r="AW22" s="52">
        <f>AW11/N11</f>
        <v>11239.82433852326</v>
      </c>
    </row>
    <row r="23" spans="2:54" x14ac:dyDescent="0.2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</row>
    <row r="27" spans="2:54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267"/>
      <c r="R27" s="267" t="s">
        <v>171</v>
      </c>
      <c r="S27" s="267"/>
      <c r="T27" s="267"/>
      <c r="U27" s="267"/>
      <c r="V27" s="267"/>
      <c r="W27" s="267"/>
      <c r="X27" s="267"/>
      <c r="Y27" s="267"/>
      <c r="AH27" s="267" t="s">
        <v>172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1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1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1" t="str">
        <f>CONCATENATE("var. ",RIGHT(AM29,2),"/",RIGHT(AJ29,2))</f>
        <v>var. 23/20</v>
      </c>
    </row>
    <row r="30" spans="2:54" ht="15.75" x14ac:dyDescent="0.25">
      <c r="B30" s="204" t="s">
        <v>43</v>
      </c>
      <c r="C30" s="205">
        <v>87.94</v>
      </c>
      <c r="D30" s="205">
        <v>95.05</v>
      </c>
      <c r="E30" s="205">
        <v>99.07</v>
      </c>
      <c r="F30" s="205">
        <v>105.63</v>
      </c>
      <c r="G30" s="205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4" t="s">
        <v>43</v>
      </c>
      <c r="S30" s="205">
        <v>70.459999999999994</v>
      </c>
      <c r="T30" s="205">
        <v>47.83</v>
      </c>
      <c r="U30" s="205">
        <v>53</v>
      </c>
      <c r="V30" s="205">
        <v>80.58</v>
      </c>
      <c r="W30" s="205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4" t="s">
        <v>43</v>
      </c>
      <c r="AI30" s="211">
        <v>1422023576.4000001</v>
      </c>
      <c r="AJ30" s="211">
        <v>477122731.20999998</v>
      </c>
      <c r="AK30" s="211">
        <v>651901800.17999995</v>
      </c>
      <c r="AL30" s="211">
        <v>1528879517.8</v>
      </c>
      <c r="AM30" s="211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3">
        <v>107.11</v>
      </c>
      <c r="D31" s="213">
        <v>119.42</v>
      </c>
      <c r="E31" s="213">
        <v>126.49</v>
      </c>
      <c r="F31" s="213">
        <v>131.02000000000001</v>
      </c>
      <c r="G31" s="213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3">
        <v>89.94</v>
      </c>
      <c r="T31" s="214">
        <v>61.17</v>
      </c>
      <c r="U31" s="214">
        <v>72.88</v>
      </c>
      <c r="V31" s="214">
        <v>107.72</v>
      </c>
      <c r="W31" s="214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6">
        <v>636659325.91999996</v>
      </c>
      <c r="AJ31" s="217">
        <v>217815325.03999999</v>
      </c>
      <c r="AK31" s="217">
        <v>333738906.93000001</v>
      </c>
      <c r="AL31" s="217">
        <v>743382276.49000001</v>
      </c>
      <c r="AM31" s="217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3">
        <v>84.930000000000021</v>
      </c>
      <c r="D32" s="213">
        <v>89.5</v>
      </c>
      <c r="E32" s="213">
        <v>85.87</v>
      </c>
      <c r="F32" s="213">
        <v>93.47</v>
      </c>
      <c r="G32" s="213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3">
        <v>68.489999999999995</v>
      </c>
      <c r="T32" s="214">
        <v>44.55</v>
      </c>
      <c r="U32" s="214">
        <v>43.14</v>
      </c>
      <c r="V32" s="214">
        <v>71.23</v>
      </c>
      <c r="W32" s="214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6">
        <v>393325543.29000002</v>
      </c>
      <c r="AJ32" s="217">
        <v>122348722.31</v>
      </c>
      <c r="AK32" s="217">
        <v>137154616.22</v>
      </c>
      <c r="AL32" s="217">
        <v>381071528.48000002</v>
      </c>
      <c r="AM32" s="217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3">
        <v>67.28</v>
      </c>
      <c r="D33" s="213">
        <v>70.819999999999993</v>
      </c>
      <c r="E33" s="213">
        <v>66.41</v>
      </c>
      <c r="F33" s="213">
        <v>77.45</v>
      </c>
      <c r="G33" s="213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3">
        <v>47.78</v>
      </c>
      <c r="T33" s="214">
        <v>38.090000000000003</v>
      </c>
      <c r="U33" s="214">
        <v>36.92</v>
      </c>
      <c r="V33" s="214">
        <v>53.920000000000009</v>
      </c>
      <c r="W33" s="214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6">
        <v>9017206.9299999997</v>
      </c>
      <c r="AJ33" s="217">
        <v>2812428.07</v>
      </c>
      <c r="AK33" s="217">
        <v>4381169.17</v>
      </c>
      <c r="AL33" s="217">
        <v>8179727.9699999997</v>
      </c>
      <c r="AM33" s="217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3">
        <v>145.08000000000001</v>
      </c>
      <c r="D34" s="213">
        <v>135.87</v>
      </c>
      <c r="E34" s="213">
        <v>154.08000000000001</v>
      </c>
      <c r="F34" s="213">
        <v>185.51</v>
      </c>
      <c r="G34" s="213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3">
        <v>107</v>
      </c>
      <c r="T34" s="214">
        <v>44.86</v>
      </c>
      <c r="U34" s="214">
        <v>46.13</v>
      </c>
      <c r="V34" s="214">
        <v>94.79</v>
      </c>
      <c r="W34" s="214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6">
        <v>61080446.18</v>
      </c>
      <c r="AJ34" s="217">
        <v>19929247.640000001</v>
      </c>
      <c r="AK34" s="217">
        <v>22694182.550000001</v>
      </c>
      <c r="AL34" s="217">
        <v>56687870.049999997</v>
      </c>
      <c r="AM34" s="217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3">
        <v>53.04999999999999</v>
      </c>
      <c r="D35" s="213">
        <v>53.52</v>
      </c>
      <c r="E35" s="213">
        <v>51.25</v>
      </c>
      <c r="F35" s="213">
        <v>59.12</v>
      </c>
      <c r="G35" s="213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3">
        <v>41.28</v>
      </c>
      <c r="T35" s="214">
        <v>28.760000000000005</v>
      </c>
      <c r="U35" s="214">
        <v>28.24</v>
      </c>
      <c r="V35" s="214">
        <v>42.01</v>
      </c>
      <c r="W35" s="214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6">
        <v>155171276.53999999</v>
      </c>
      <c r="AJ35" s="217">
        <v>46497100.399999999</v>
      </c>
      <c r="AK35" s="217">
        <v>54944687.289999999</v>
      </c>
      <c r="AL35" s="217">
        <v>136922674.63999999</v>
      </c>
      <c r="AM35" s="217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3">
        <v>81.38</v>
      </c>
      <c r="D36" s="213">
        <v>86.79</v>
      </c>
      <c r="E36" s="213">
        <v>84.44</v>
      </c>
      <c r="F36" s="213">
        <v>89.45</v>
      </c>
      <c r="G36" s="213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3">
        <v>51.62</v>
      </c>
      <c r="T36" s="214">
        <v>49.1</v>
      </c>
      <c r="U36" s="214">
        <v>45.63</v>
      </c>
      <c r="V36" s="214">
        <v>64.64</v>
      </c>
      <c r="W36" s="214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6">
        <v>6868734.8799999999</v>
      </c>
      <c r="AJ36" s="217">
        <v>3114952.08</v>
      </c>
      <c r="AK36" s="217">
        <v>4498900.47</v>
      </c>
      <c r="AL36" s="217">
        <v>7864755.4299999997</v>
      </c>
      <c r="AM36" s="217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3">
        <v>85.19</v>
      </c>
      <c r="D37" s="213">
        <v>106.13</v>
      </c>
      <c r="E37" s="213">
        <v>125.31</v>
      </c>
      <c r="F37" s="213">
        <v>128.06</v>
      </c>
      <c r="G37" s="213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3">
        <v>67.78</v>
      </c>
      <c r="T37" s="214">
        <v>64.31</v>
      </c>
      <c r="U37" s="214">
        <v>82.55</v>
      </c>
      <c r="V37" s="214">
        <v>96.70999999999998</v>
      </c>
      <c r="W37" s="214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6">
        <v>42420393.43</v>
      </c>
      <c r="AJ37" s="217">
        <v>18804870.850000001</v>
      </c>
      <c r="AK37" s="217">
        <v>30921945.879999999</v>
      </c>
      <c r="AL37" s="217">
        <v>58482134.030000001</v>
      </c>
      <c r="AM37" s="217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3">
        <v>63.43</v>
      </c>
      <c r="D38" s="213">
        <v>64.19</v>
      </c>
      <c r="E38" s="213">
        <v>68.989999999999995</v>
      </c>
      <c r="F38" s="213">
        <v>76.34</v>
      </c>
      <c r="G38" s="213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3">
        <v>43.26</v>
      </c>
      <c r="T38" s="214">
        <v>33.54</v>
      </c>
      <c r="U38" s="214">
        <v>37.840000000000003</v>
      </c>
      <c r="V38" s="214">
        <v>53.16</v>
      </c>
      <c r="W38" s="214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6">
        <v>23173738.510000002</v>
      </c>
      <c r="AJ38" s="217">
        <v>10173605.369999999</v>
      </c>
      <c r="AK38" s="217">
        <v>16610861.380000001</v>
      </c>
      <c r="AL38" s="217">
        <v>27747259.210000001</v>
      </c>
      <c r="AM38" s="217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3">
        <v>92.8</v>
      </c>
      <c r="D39" s="213">
        <v>102.24</v>
      </c>
      <c r="E39" s="213">
        <v>98.71</v>
      </c>
      <c r="F39" s="213">
        <v>114.5</v>
      </c>
      <c r="G39" s="213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3">
        <v>71.48</v>
      </c>
      <c r="T39" s="214">
        <v>50.94</v>
      </c>
      <c r="U39" s="214">
        <v>53.72</v>
      </c>
      <c r="V39" s="214">
        <v>88.72</v>
      </c>
      <c r="W39" s="214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6">
        <v>73857149.140000001</v>
      </c>
      <c r="AJ39" s="217">
        <v>28411183</v>
      </c>
      <c r="AK39" s="217">
        <v>34127770.07</v>
      </c>
      <c r="AL39" s="217">
        <v>88124626.280000001</v>
      </c>
      <c r="AM39" s="217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3">
        <v>55.1</v>
      </c>
      <c r="D40" s="213">
        <v>58.1</v>
      </c>
      <c r="E40" s="213">
        <v>74.28</v>
      </c>
      <c r="F40" s="213">
        <v>64.23</v>
      </c>
      <c r="G40" s="213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3">
        <v>39.85</v>
      </c>
      <c r="T40" s="214">
        <v>22.7</v>
      </c>
      <c r="U40" s="214">
        <v>29.35</v>
      </c>
      <c r="V40" s="214">
        <v>43.18</v>
      </c>
      <c r="W40" s="214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6">
        <v>20449761.57</v>
      </c>
      <c r="AJ40" s="217">
        <v>7215296.4500000002</v>
      </c>
      <c r="AK40" s="217">
        <v>12828760.220000001</v>
      </c>
      <c r="AL40" s="217">
        <v>20416665.23</v>
      </c>
      <c r="AM40" s="217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5" t="s">
        <v>55</v>
      </c>
      <c r="C42" s="305"/>
      <c r="D42" s="305"/>
      <c r="E42" s="305"/>
      <c r="F42" s="305"/>
      <c r="G42" s="305"/>
      <c r="H42" s="305"/>
      <c r="I42" s="305"/>
      <c r="R42" s="305" t="s">
        <v>55</v>
      </c>
      <c r="S42" s="305"/>
      <c r="T42" s="305"/>
      <c r="U42" s="305"/>
      <c r="V42" s="305"/>
      <c r="W42" s="305"/>
      <c r="X42" s="305"/>
      <c r="Y42" s="305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5" t="s">
        <v>165</v>
      </c>
      <c r="C43" s="265"/>
      <c r="D43" s="265"/>
      <c r="E43" s="265"/>
      <c r="F43" s="265"/>
      <c r="G43" s="265"/>
      <c r="H43" s="265"/>
      <c r="I43" s="265"/>
      <c r="R43" s="265" t="s">
        <v>166</v>
      </c>
      <c r="S43" s="265"/>
      <c r="T43" s="265"/>
      <c r="U43" s="265"/>
      <c r="V43" s="265"/>
      <c r="W43" s="265"/>
      <c r="X43" s="265"/>
      <c r="Y43" s="265"/>
      <c r="AH43" s="306" t="s">
        <v>167</v>
      </c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</row>
    <row r="44" spans="2:44" ht="24" customHeight="1" x14ac:dyDescent="0.25">
      <c r="B44" s="265" t="s">
        <v>168</v>
      </c>
      <c r="C44" s="265"/>
      <c r="D44" s="265"/>
      <c r="E44" s="265"/>
      <c r="F44" s="265"/>
      <c r="G44" s="265"/>
      <c r="H44" s="265"/>
      <c r="I44" s="265"/>
      <c r="R44" s="307" t="s">
        <v>169</v>
      </c>
      <c r="S44" s="307"/>
      <c r="T44" s="307"/>
      <c r="U44" s="307"/>
      <c r="V44" s="307"/>
      <c r="W44" s="307"/>
      <c r="X44" s="307"/>
      <c r="Y44" s="307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CCBDE-9A10-4904-8ED5-B4080C5C294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29254-30DC-409D-9EFA-59205F52D66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0"/>
      <c r="G1" s="220"/>
      <c r="H1" s="220"/>
      <c r="J1" s="220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1" t="s">
        <v>173</v>
      </c>
      <c r="C6" s="222">
        <v>250224</v>
      </c>
      <c r="D6" s="222">
        <v>89173</v>
      </c>
      <c r="E6" s="222">
        <v>140346</v>
      </c>
      <c r="F6" s="222">
        <v>257117</v>
      </c>
      <c r="G6" s="223">
        <f t="shared" ref="G6:G11" si="0">F6/E6-1</f>
        <v>0.83202228777450027</v>
      </c>
      <c r="H6" s="222">
        <f t="shared" ref="H6:H11" si="1">F6-E6</f>
        <v>116771</v>
      </c>
      <c r="I6" s="223"/>
      <c r="J6" s="222">
        <v>278594</v>
      </c>
      <c r="K6" s="223">
        <f t="shared" ref="K6:K11" si="2">J6/F6-1</f>
        <v>8.3530066078866927E-2</v>
      </c>
      <c r="L6" s="222">
        <f t="shared" ref="L6:L11" si="3">J6-F6</f>
        <v>21477</v>
      </c>
      <c r="M6" s="223"/>
      <c r="N6" s="222">
        <v>287810</v>
      </c>
      <c r="O6" s="223">
        <f t="shared" ref="O6:O11" si="4">N6/J6-1</f>
        <v>3.3080396562739978E-2</v>
      </c>
      <c r="P6" s="222">
        <f t="shared" ref="P6:P11" si="5">N6-J6</f>
        <v>9216</v>
      </c>
      <c r="Q6" s="223">
        <f>N6/C6-1</f>
        <v>0.15020941236651963</v>
      </c>
      <c r="R6" s="222">
        <f>N6-C6</f>
        <v>37586</v>
      </c>
      <c r="S6" s="223"/>
      <c r="T6" s="223"/>
      <c r="V6" s="29"/>
      <c r="AE6" s="1"/>
    </row>
    <row r="7" spans="1:31" ht="18.75" x14ac:dyDescent="0.3">
      <c r="A7" s="4"/>
      <c r="B7" s="221" t="s">
        <v>174</v>
      </c>
      <c r="C7" s="222">
        <v>45577</v>
      </c>
      <c r="D7" s="222">
        <v>21825</v>
      </c>
      <c r="E7" s="222">
        <v>45216</v>
      </c>
      <c r="F7" s="222">
        <v>29061</v>
      </c>
      <c r="G7" s="223">
        <f t="shared" si="0"/>
        <v>-0.35728503184713378</v>
      </c>
      <c r="H7" s="222">
        <f t="shared" si="1"/>
        <v>-16155</v>
      </c>
      <c r="I7" s="223">
        <f>F7/$F$7</f>
        <v>1</v>
      </c>
      <c r="J7" s="222">
        <v>32018</v>
      </c>
      <c r="K7" s="223">
        <f t="shared" si="2"/>
        <v>0.10175148824885594</v>
      </c>
      <c r="L7" s="222">
        <f t="shared" si="3"/>
        <v>2957</v>
      </c>
      <c r="M7" s="223">
        <f>J7/$J$7</f>
        <v>1</v>
      </c>
      <c r="N7" s="222">
        <v>29188</v>
      </c>
      <c r="O7" s="223">
        <f t="shared" si="4"/>
        <v>-8.838778187269658E-2</v>
      </c>
      <c r="P7" s="222">
        <f t="shared" si="5"/>
        <v>-2830</v>
      </c>
      <c r="Q7" s="223">
        <f t="shared" ref="Q7:Q11" si="6">N7/C7-1</f>
        <v>-0.35958926651600587</v>
      </c>
      <c r="R7" s="222">
        <f t="shared" ref="R7:R11" si="7">N7-C7</f>
        <v>-16389</v>
      </c>
      <c r="S7" s="223">
        <f>N7/$N$7</f>
        <v>1</v>
      </c>
      <c r="T7" s="223">
        <f>N7/$N$6</f>
        <v>0.10141412737569924</v>
      </c>
      <c r="V7" s="29"/>
      <c r="W7" s="79"/>
      <c r="AE7" s="1" t="s">
        <v>175</v>
      </c>
    </row>
    <row r="8" spans="1:31" ht="15.75" x14ac:dyDescent="0.25">
      <c r="A8" s="4"/>
      <c r="B8" s="224" t="s">
        <v>100</v>
      </c>
      <c r="C8" s="225">
        <v>20687</v>
      </c>
      <c r="D8" s="225">
        <v>5616</v>
      </c>
      <c r="E8" s="225">
        <v>11021</v>
      </c>
      <c r="F8" s="225">
        <v>9118</v>
      </c>
      <c r="G8" s="226">
        <f t="shared" si="0"/>
        <v>-0.17267035659196084</v>
      </c>
      <c r="H8" s="225">
        <f t="shared" si="1"/>
        <v>-1903</v>
      </c>
      <c r="I8" s="226">
        <f>F8/$F$7</f>
        <v>0.31375382815457142</v>
      </c>
      <c r="J8" s="225">
        <v>11280</v>
      </c>
      <c r="K8" s="226">
        <f t="shared" si="2"/>
        <v>0.23711340206185572</v>
      </c>
      <c r="L8" s="225">
        <f t="shared" si="3"/>
        <v>2162</v>
      </c>
      <c r="M8" s="226">
        <f>J8/$J$7</f>
        <v>0.35230183022050099</v>
      </c>
      <c r="N8" s="225">
        <v>10812</v>
      </c>
      <c r="O8" s="226">
        <f t="shared" si="4"/>
        <v>-4.1489361702127692E-2</v>
      </c>
      <c r="P8" s="225">
        <f t="shared" si="5"/>
        <v>-468</v>
      </c>
      <c r="Q8" s="226">
        <f t="shared" si="6"/>
        <v>-0.4773529269589597</v>
      </c>
      <c r="R8" s="225">
        <f t="shared" si="7"/>
        <v>-9875</v>
      </c>
      <c r="S8" s="226">
        <f>N8/$N$7</f>
        <v>0.37042620254899272</v>
      </c>
      <c r="T8" s="226">
        <f>N8/$N$6</f>
        <v>3.7566450088600122E-2</v>
      </c>
      <c r="V8" s="29"/>
      <c r="W8" s="79"/>
      <c r="AE8" s="1" t="s">
        <v>176</v>
      </c>
    </row>
    <row r="9" spans="1:31" s="4" customFormat="1" x14ac:dyDescent="0.25">
      <c r="B9" s="227" t="s">
        <v>103</v>
      </c>
      <c r="C9" s="228">
        <v>24890</v>
      </c>
      <c r="D9" s="228">
        <v>16209</v>
      </c>
      <c r="E9" s="228">
        <v>34195</v>
      </c>
      <c r="F9" s="228">
        <v>19943</v>
      </c>
      <c r="G9" s="229">
        <f t="shared" si="0"/>
        <v>-0.41678607983623339</v>
      </c>
      <c r="H9" s="230">
        <f t="shared" si="1"/>
        <v>-14252</v>
      </c>
      <c r="I9" s="231">
        <f>F9/$F$7</f>
        <v>0.68624617184542858</v>
      </c>
      <c r="J9" s="228">
        <v>20738</v>
      </c>
      <c r="K9" s="229">
        <f t="shared" si="2"/>
        <v>3.9863611292182632E-2</v>
      </c>
      <c r="L9" s="230">
        <f t="shared" si="3"/>
        <v>795</v>
      </c>
      <c r="M9" s="231">
        <f>J9/$J$7</f>
        <v>0.64769816977949901</v>
      </c>
      <c r="N9" s="228">
        <v>18376</v>
      </c>
      <c r="O9" s="229">
        <f t="shared" si="4"/>
        <v>-0.1138971935577201</v>
      </c>
      <c r="P9" s="230">
        <f t="shared" si="5"/>
        <v>-2362</v>
      </c>
      <c r="Q9" s="229">
        <f t="shared" si="6"/>
        <v>-0.26171153073523501</v>
      </c>
      <c r="R9" s="230">
        <f t="shared" si="7"/>
        <v>-6514</v>
      </c>
      <c r="S9" s="231">
        <f>N9/$N$7</f>
        <v>0.62957379745100728</v>
      </c>
      <c r="T9" s="231">
        <f>N9/$N$6</f>
        <v>6.3847677287099128E-2</v>
      </c>
      <c r="V9" s="29"/>
      <c r="W9" s="79"/>
      <c r="AE9" s="1" t="s">
        <v>177</v>
      </c>
    </row>
    <row r="10" spans="1:31" s="4" customFormat="1" x14ac:dyDescent="0.25">
      <c r="B10" s="232" t="s">
        <v>178</v>
      </c>
      <c r="C10" s="29">
        <v>24626</v>
      </c>
      <c r="D10" s="29">
        <v>15821</v>
      </c>
      <c r="E10" s="29">
        <v>22992</v>
      </c>
      <c r="F10" s="29">
        <v>14901</v>
      </c>
      <c r="G10" s="22">
        <f t="shared" si="0"/>
        <v>-0.35190501043841338</v>
      </c>
      <c r="H10" s="20">
        <f t="shared" si="1"/>
        <v>-8091</v>
      </c>
      <c r="I10" s="31">
        <f>F10/$F$7</f>
        <v>0.51274904511200581</v>
      </c>
      <c r="J10" s="29">
        <v>18512</v>
      </c>
      <c r="K10" s="22">
        <f t="shared" si="2"/>
        <v>0.24233272934702366</v>
      </c>
      <c r="L10" s="20">
        <f t="shared" si="3"/>
        <v>3611</v>
      </c>
      <c r="M10" s="31">
        <f>J10/$J$7</f>
        <v>0.5781747766881129</v>
      </c>
      <c r="N10" s="29">
        <v>14724</v>
      </c>
      <c r="O10" s="22">
        <f t="shared" si="4"/>
        <v>-0.20462402765773557</v>
      </c>
      <c r="P10" s="20">
        <f t="shared" si="5"/>
        <v>-3788</v>
      </c>
      <c r="Q10" s="22">
        <f t="shared" si="6"/>
        <v>-0.40209534638187283</v>
      </c>
      <c r="R10" s="20">
        <f t="shared" si="7"/>
        <v>-9902</v>
      </c>
      <c r="S10" s="31">
        <f>N10/$N$7</f>
        <v>0.50445388515828427</v>
      </c>
      <c r="T10" s="31">
        <f>N10/$N$6</f>
        <v>5.1158750564608599E-2</v>
      </c>
      <c r="V10" s="29"/>
      <c r="W10" s="79"/>
      <c r="AE10" s="1" t="s">
        <v>179</v>
      </c>
    </row>
    <row r="11" spans="1:31" s="4" customFormat="1" x14ac:dyDescent="0.25">
      <c r="B11" s="232" t="s">
        <v>180</v>
      </c>
      <c r="C11" s="29">
        <f>C9-C10</f>
        <v>264</v>
      </c>
      <c r="D11" s="29">
        <f>D9-D10</f>
        <v>388</v>
      </c>
      <c r="E11" s="29">
        <f>E9-E10</f>
        <v>11203</v>
      </c>
      <c r="F11" s="29">
        <f>F9-F10</f>
        <v>5042</v>
      </c>
      <c r="G11" s="22">
        <f t="shared" si="0"/>
        <v>-0.54994197982683213</v>
      </c>
      <c r="H11" s="20">
        <f t="shared" si="1"/>
        <v>-6161</v>
      </c>
      <c r="I11" s="31">
        <f>F11/$F$7</f>
        <v>0.1734971267334228</v>
      </c>
      <c r="J11" s="29">
        <f>J9-J10</f>
        <v>2226</v>
      </c>
      <c r="K11" s="22">
        <f t="shared" si="2"/>
        <v>-0.55850852836176124</v>
      </c>
      <c r="L11" s="20">
        <f t="shared" si="3"/>
        <v>-2816</v>
      </c>
      <c r="M11" s="31">
        <f>J11/$J$7</f>
        <v>6.9523393091386096E-2</v>
      </c>
      <c r="N11" s="29">
        <f>N9-N10</f>
        <v>3652</v>
      </c>
      <c r="O11" s="22">
        <f t="shared" si="4"/>
        <v>0.6406109613656783</v>
      </c>
      <c r="P11" s="20">
        <f t="shared" si="5"/>
        <v>1426</v>
      </c>
      <c r="Q11" s="22">
        <f t="shared" si="6"/>
        <v>12.833333333333334</v>
      </c>
      <c r="R11" s="20">
        <f t="shared" si="7"/>
        <v>3388</v>
      </c>
      <c r="S11" s="31">
        <f>N11/$N$7</f>
        <v>0.12511991229272304</v>
      </c>
      <c r="T11" s="31">
        <f>N11/$N$6</f>
        <v>1.2688926722490532E-2</v>
      </c>
      <c r="V11" s="29"/>
      <c r="W11" s="79"/>
      <c r="AE11" s="1" t="s">
        <v>181</v>
      </c>
    </row>
    <row r="12" spans="1:31" s="4" customFormat="1" ht="7.5" customHeight="1" x14ac:dyDescent="0.25"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1" t="s">
        <v>173</v>
      </c>
      <c r="C40" s="221"/>
      <c r="D40" s="221"/>
      <c r="E40" s="222"/>
      <c r="F40" s="222"/>
      <c r="G40" s="222"/>
      <c r="H40" s="222"/>
      <c r="I40" s="222"/>
      <c r="J40" s="222">
        <v>1824653</v>
      </c>
      <c r="K40" s="222"/>
      <c r="L40" s="222"/>
      <c r="M40" s="223"/>
      <c r="N40" s="222">
        <v>2354005</v>
      </c>
      <c r="O40" s="223"/>
      <c r="P40" s="223">
        <v>1</v>
      </c>
      <c r="Q40" s="223">
        <v>0.2901110512519367</v>
      </c>
      <c r="R40" s="222">
        <v>529352</v>
      </c>
      <c r="S40" s="234"/>
      <c r="T40" s="234"/>
      <c r="AE40" s="1"/>
    </row>
    <row r="41" spans="2:31" ht="18.75" hidden="1" x14ac:dyDescent="0.3">
      <c r="B41" s="221" t="s">
        <v>174</v>
      </c>
      <c r="C41" s="221"/>
      <c r="D41" s="221"/>
      <c r="E41" s="222"/>
      <c r="F41" s="222"/>
      <c r="G41" s="222"/>
      <c r="H41" s="222"/>
      <c r="I41" s="222"/>
      <c r="J41" s="222">
        <v>603938</v>
      </c>
      <c r="K41" s="222"/>
      <c r="L41" s="222"/>
      <c r="M41" s="223">
        <v>1</v>
      </c>
      <c r="N41" s="222">
        <v>936181</v>
      </c>
      <c r="O41" s="223">
        <v>1</v>
      </c>
      <c r="P41" s="223">
        <v>0.39769711619134201</v>
      </c>
      <c r="Q41" s="223">
        <v>0.55012766211101138</v>
      </c>
      <c r="R41" s="222">
        <v>332243</v>
      </c>
      <c r="S41" s="234"/>
      <c r="T41" s="234"/>
      <c r="AE41" s="1" t="s">
        <v>175</v>
      </c>
    </row>
    <row r="42" spans="2:31" ht="15.75" hidden="1" x14ac:dyDescent="0.25">
      <c r="B42" s="224" t="s">
        <v>100</v>
      </c>
      <c r="C42" s="224"/>
      <c r="D42" s="224"/>
      <c r="E42" s="225"/>
      <c r="F42" s="225"/>
      <c r="G42" s="225"/>
      <c r="H42" s="225"/>
      <c r="I42" s="225"/>
      <c r="J42" s="225">
        <v>276550.36166633503</v>
      </c>
      <c r="K42" s="225"/>
      <c r="L42" s="225"/>
      <c r="M42" s="226">
        <v>0.45791184139155844</v>
      </c>
      <c r="N42" s="225">
        <v>430252.45635520399</v>
      </c>
      <c r="O42" s="226">
        <v>0.4595825554622493</v>
      </c>
      <c r="P42" s="226">
        <v>0.18277465695918402</v>
      </c>
      <c r="Q42" s="226">
        <v>0.55578337978930015</v>
      </c>
      <c r="R42" s="225">
        <v>153702.09468886897</v>
      </c>
      <c r="S42" s="235"/>
      <c r="T42" s="235"/>
      <c r="AE42" s="1" t="s">
        <v>176</v>
      </c>
    </row>
    <row r="43" spans="2:31" s="4" customFormat="1" hidden="1" x14ac:dyDescent="0.25">
      <c r="B43" s="227" t="s">
        <v>103</v>
      </c>
      <c r="C43" s="236"/>
      <c r="D43" s="236"/>
      <c r="E43" s="228"/>
      <c r="F43" s="228"/>
      <c r="G43" s="228"/>
      <c r="H43" s="228"/>
      <c r="I43" s="228"/>
      <c r="J43" s="228">
        <v>327387.63833385095</v>
      </c>
      <c r="K43" s="228"/>
      <c r="L43" s="228"/>
      <c r="M43" s="231">
        <v>0.54208815860874948</v>
      </c>
      <c r="N43" s="228">
        <v>505927.5436448183</v>
      </c>
      <c r="O43" s="231">
        <v>0.54041637636826456</v>
      </c>
      <c r="P43" s="231">
        <v>0.21492203442423372</v>
      </c>
      <c r="Q43" s="229">
        <v>0.54534711884540576</v>
      </c>
      <c r="R43" s="230">
        <v>178539.90531096736</v>
      </c>
      <c r="S43" s="237"/>
      <c r="T43" s="237"/>
      <c r="AE43" s="1" t="s">
        <v>177</v>
      </c>
    </row>
    <row r="44" spans="2:31" s="4" customFormat="1" hidden="1" x14ac:dyDescent="0.25">
      <c r="B44" s="232" t="s">
        <v>178</v>
      </c>
      <c r="C44" s="232"/>
      <c r="D44" s="23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2" t="s">
        <v>180</v>
      </c>
      <c r="C45" s="232"/>
      <c r="D45" s="23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3"/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AE46" s="1" t="s">
        <v>182</v>
      </c>
    </row>
    <row r="47" spans="2:31" s="4" customFormat="1" hidden="1" x14ac:dyDescent="0.25">
      <c r="B47" s="266" t="s">
        <v>183</v>
      </c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1" t="s">
        <v>173</v>
      </c>
      <c r="C124" s="222">
        <v>250224</v>
      </c>
      <c r="D124" s="222">
        <v>96681</v>
      </c>
      <c r="E124" s="222">
        <v>140346</v>
      </c>
      <c r="F124" s="222">
        <v>257117</v>
      </c>
      <c r="G124" s="223">
        <f t="shared" ref="G124:G129" si="8">F124/E124-1</f>
        <v>0.83202228777450027</v>
      </c>
      <c r="H124" s="222">
        <f t="shared" ref="H124:H129" si="9">F124-E124</f>
        <v>116771</v>
      </c>
      <c r="I124" s="223"/>
      <c r="J124" s="222">
        <v>278594</v>
      </c>
      <c r="K124" s="223"/>
      <c r="L124" s="223">
        <f t="shared" ref="L124:L129" si="10">J124/F124-1</f>
        <v>8.3530066078866927E-2</v>
      </c>
      <c r="M124" s="222">
        <f t="shared" ref="M124:M129" si="11">J124-F124</f>
        <v>21477</v>
      </c>
      <c r="N124" s="223">
        <f t="shared" ref="N124:N129" si="12">J124/D124-1</f>
        <v>1.8815796278482844</v>
      </c>
      <c r="O124" s="222">
        <f t="shared" ref="O124:O129" si="13">J124-D124</f>
        <v>181913</v>
      </c>
      <c r="Z124" s="1"/>
      <c r="AE124"/>
    </row>
    <row r="125" spans="2:31" ht="18.75" x14ac:dyDescent="0.3">
      <c r="B125" s="221" t="s">
        <v>174</v>
      </c>
      <c r="C125" s="222">
        <v>45577</v>
      </c>
      <c r="D125" s="222">
        <v>26839</v>
      </c>
      <c r="E125" s="222">
        <v>45216</v>
      </c>
      <c r="F125" s="222">
        <v>29061</v>
      </c>
      <c r="G125" s="223">
        <f t="shared" si="8"/>
        <v>-0.35728503184713378</v>
      </c>
      <c r="H125" s="222">
        <f t="shared" si="9"/>
        <v>-16155</v>
      </c>
      <c r="I125" s="223">
        <f>F125/$F$7</f>
        <v>1</v>
      </c>
      <c r="J125" s="222">
        <v>32018</v>
      </c>
      <c r="K125" s="223">
        <f>J125/$J$125</f>
        <v>1</v>
      </c>
      <c r="L125" s="223">
        <f t="shared" si="10"/>
        <v>0.10175148824885594</v>
      </c>
      <c r="M125" s="222">
        <f t="shared" si="11"/>
        <v>2957</v>
      </c>
      <c r="N125" s="223">
        <f t="shared" si="12"/>
        <v>0.19296546071016052</v>
      </c>
      <c r="O125" s="222">
        <f t="shared" si="13"/>
        <v>5179</v>
      </c>
      <c r="Z125" s="1"/>
      <c r="AE125"/>
    </row>
    <row r="126" spans="2:31" ht="15.75" x14ac:dyDescent="0.25">
      <c r="B126" s="224" t="s">
        <v>100</v>
      </c>
      <c r="C126" s="225">
        <v>20687</v>
      </c>
      <c r="D126" s="225">
        <v>6781</v>
      </c>
      <c r="E126" s="225">
        <v>11021</v>
      </c>
      <c r="F126" s="225">
        <v>9118</v>
      </c>
      <c r="G126" s="226">
        <f t="shared" si="8"/>
        <v>-0.17267035659196084</v>
      </c>
      <c r="H126" s="225">
        <f t="shared" si="9"/>
        <v>-1903</v>
      </c>
      <c r="I126" s="226">
        <f>F126/$F$7</f>
        <v>0.31375382815457142</v>
      </c>
      <c r="J126" s="225">
        <v>11280</v>
      </c>
      <c r="K126" s="226">
        <f>J126/$J$125</f>
        <v>0.35230183022050099</v>
      </c>
      <c r="L126" s="226">
        <f t="shared" si="10"/>
        <v>0.23711340206185572</v>
      </c>
      <c r="M126" s="225">
        <f t="shared" si="11"/>
        <v>2162</v>
      </c>
      <c r="N126" s="226">
        <f t="shared" si="12"/>
        <v>0.66347146438578375</v>
      </c>
      <c r="O126" s="225">
        <f t="shared" si="13"/>
        <v>4499</v>
      </c>
      <c r="Z126" s="1"/>
      <c r="AE126"/>
    </row>
    <row r="127" spans="2:31" x14ac:dyDescent="0.25">
      <c r="B127" s="227" t="s">
        <v>103</v>
      </c>
      <c r="C127" s="228">
        <v>24890</v>
      </c>
      <c r="D127" s="228">
        <v>20058</v>
      </c>
      <c r="E127" s="228">
        <v>34195</v>
      </c>
      <c r="F127" s="228">
        <v>19943</v>
      </c>
      <c r="G127" s="229">
        <f t="shared" si="8"/>
        <v>-0.41678607983623339</v>
      </c>
      <c r="H127" s="230">
        <f t="shared" si="9"/>
        <v>-14252</v>
      </c>
      <c r="I127" s="231">
        <f>F127/$F$7</f>
        <v>0.68624617184542858</v>
      </c>
      <c r="J127" s="228">
        <v>20738</v>
      </c>
      <c r="K127" s="231">
        <f>J127/$J$125</f>
        <v>0.64769816977949901</v>
      </c>
      <c r="L127" s="229">
        <f t="shared" si="10"/>
        <v>3.9863611292182632E-2</v>
      </c>
      <c r="M127" s="230">
        <f t="shared" si="11"/>
        <v>795</v>
      </c>
      <c r="N127" s="229">
        <f t="shared" si="12"/>
        <v>3.3901685113171709E-2</v>
      </c>
      <c r="O127" s="230">
        <f t="shared" si="13"/>
        <v>680</v>
      </c>
      <c r="Z127" s="1"/>
      <c r="AE127"/>
    </row>
    <row r="128" spans="2:31" x14ac:dyDescent="0.25">
      <c r="B128" s="232" t="s">
        <v>178</v>
      </c>
      <c r="C128" s="29">
        <v>24626</v>
      </c>
      <c r="D128" s="29">
        <v>19550</v>
      </c>
      <c r="E128" s="29">
        <v>22992</v>
      </c>
      <c r="F128" s="29">
        <v>14901</v>
      </c>
      <c r="G128" s="22">
        <f t="shared" si="8"/>
        <v>-0.35190501043841338</v>
      </c>
      <c r="H128" s="20">
        <f t="shared" si="9"/>
        <v>-8091</v>
      </c>
      <c r="I128" s="31">
        <f>F128/$F$7</f>
        <v>0.51274904511200581</v>
      </c>
      <c r="J128" s="29">
        <v>18512</v>
      </c>
      <c r="K128" s="31">
        <f>J128/$J$125</f>
        <v>0.5781747766881129</v>
      </c>
      <c r="L128" s="22">
        <f t="shared" si="10"/>
        <v>0.24233272934702366</v>
      </c>
      <c r="M128" s="20">
        <f t="shared" si="11"/>
        <v>3611</v>
      </c>
      <c r="N128" s="22">
        <f t="shared" si="12"/>
        <v>-5.3094629156010265E-2</v>
      </c>
      <c r="O128" s="20">
        <f t="shared" si="13"/>
        <v>-1038</v>
      </c>
      <c r="Z128" s="1"/>
      <c r="AE128"/>
    </row>
    <row r="129" spans="2:31" x14ac:dyDescent="0.25">
      <c r="B129" s="232" t="s">
        <v>180</v>
      </c>
      <c r="C129" s="29">
        <f>C127-C128</f>
        <v>264</v>
      </c>
      <c r="D129" s="29">
        <f>D127-D128</f>
        <v>508</v>
      </c>
      <c r="E129" s="29">
        <f>E127-E128</f>
        <v>11203</v>
      </c>
      <c r="F129" s="29">
        <f>F127-F128</f>
        <v>5042</v>
      </c>
      <c r="G129" s="22">
        <f t="shared" si="8"/>
        <v>-0.54994197982683213</v>
      </c>
      <c r="H129" s="20">
        <f t="shared" si="9"/>
        <v>-6161</v>
      </c>
      <c r="I129" s="31">
        <f>F129/$F$7</f>
        <v>0.1734971267334228</v>
      </c>
      <c r="J129" s="29">
        <f>J127-J128</f>
        <v>2226</v>
      </c>
      <c r="K129" s="31">
        <f>J129/$J$125</f>
        <v>6.9523393091386096E-2</v>
      </c>
      <c r="L129" s="22">
        <f t="shared" si="10"/>
        <v>-0.55850852836176124</v>
      </c>
      <c r="M129" s="20">
        <f t="shared" si="11"/>
        <v>-2816</v>
      </c>
      <c r="N129" s="22">
        <f t="shared" si="12"/>
        <v>3.3818897637795278</v>
      </c>
      <c r="O129" s="20">
        <f t="shared" si="13"/>
        <v>1718</v>
      </c>
      <c r="Z129" s="1"/>
      <c r="AE129"/>
    </row>
    <row r="130" spans="2:31" x14ac:dyDescent="0.25"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DFB5-07B4-4015-935F-E697569088A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191</v>
      </c>
      <c r="C6" s="240">
        <v>45577</v>
      </c>
      <c r="D6" s="240">
        <v>21825</v>
      </c>
      <c r="E6" s="240">
        <v>45216</v>
      </c>
      <c r="F6" s="241">
        <f>E6/$E$6</f>
        <v>1</v>
      </c>
      <c r="G6" s="240">
        <v>29061</v>
      </c>
      <c r="H6" s="241">
        <f>G6/E6-1</f>
        <v>-0.35728503184713378</v>
      </c>
      <c r="I6" s="240">
        <f>G6-E6</f>
        <v>-16155</v>
      </c>
      <c r="J6" s="241">
        <f>G6/$G$6</f>
        <v>1</v>
      </c>
      <c r="K6" s="240">
        <v>32018</v>
      </c>
      <c r="L6" s="241">
        <f t="shared" ref="L6:L12" si="0">K6/G6-1</f>
        <v>0.10175148824885594</v>
      </c>
      <c r="M6" s="240">
        <f t="shared" ref="M6:M12" si="1">K6-G6</f>
        <v>2957</v>
      </c>
      <c r="N6" s="241">
        <f>K6/$K$6</f>
        <v>1</v>
      </c>
      <c r="O6" s="240">
        <v>29188</v>
      </c>
      <c r="P6" s="241">
        <f t="shared" ref="P6:P11" si="2">O6/K6-1</f>
        <v>-8.838778187269658E-2</v>
      </c>
      <c r="Q6" s="240">
        <f t="shared" ref="Q6:Q12" si="3">O6-K6</f>
        <v>-2830</v>
      </c>
      <c r="R6" s="241">
        <f>O6/C6-1</f>
        <v>-0.35958926651600587</v>
      </c>
      <c r="S6" s="240">
        <f>O6-C6</f>
        <v>-16389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42" t="s">
        <v>192</v>
      </c>
      <c r="C7" s="243">
        <v>35173</v>
      </c>
      <c r="D7" s="243">
        <v>18253</v>
      </c>
      <c r="E7" s="243">
        <v>37770</v>
      </c>
      <c r="F7" s="244">
        <f t="shared" ref="F7:F12" si="4">E7/$E$6</f>
        <v>0.835323779193206</v>
      </c>
      <c r="G7" s="243">
        <v>21329</v>
      </c>
      <c r="H7" s="245">
        <f>G7/E7-1</f>
        <v>-0.43529256023298912</v>
      </c>
      <c r="I7" s="246">
        <f>G7-E7</f>
        <v>-16441</v>
      </c>
      <c r="J7" s="244">
        <f>G7/$G$6</f>
        <v>0.73393895598912628</v>
      </c>
      <c r="K7" s="243">
        <v>23163</v>
      </c>
      <c r="L7" s="247">
        <f t="shared" si="0"/>
        <v>8.5986215950114797E-2</v>
      </c>
      <c r="M7" s="248">
        <f t="shared" si="1"/>
        <v>1834</v>
      </c>
      <c r="N7" s="244">
        <f>K7/$K$6</f>
        <v>0.72343681679055527</v>
      </c>
      <c r="O7" s="243">
        <v>21463</v>
      </c>
      <c r="P7" s="245">
        <f t="shared" si="2"/>
        <v>-7.3392911108232983E-2</v>
      </c>
      <c r="Q7" s="246">
        <f t="shared" si="3"/>
        <v>-1700</v>
      </c>
      <c r="R7" s="245">
        <f t="shared" ref="R7:R10" si="5">O7/C7-1</f>
        <v>-0.38978762118670573</v>
      </c>
      <c r="S7" s="246">
        <f t="shared" ref="S7:S10" si="6">O7-C7</f>
        <v>-13710</v>
      </c>
      <c r="T7" s="244">
        <f>O7/$O$6</f>
        <v>0.73533643963272577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49">
        <v>8311</v>
      </c>
      <c r="D8" s="249">
        <v>2454</v>
      </c>
      <c r="E8" s="249">
        <v>6270</v>
      </c>
      <c r="F8" s="250">
        <f t="shared" si="4"/>
        <v>0.13866772823779194</v>
      </c>
      <c r="G8" s="249">
        <v>5486</v>
      </c>
      <c r="H8" s="251">
        <f>IFERROR(G8/E8-1,"-")</f>
        <v>-0.12503987240829351</v>
      </c>
      <c r="I8" s="252">
        <f t="shared" ref="I8:I12" si="7">G8-E8</f>
        <v>-784</v>
      </c>
      <c r="J8" s="250">
        <f t="shared" ref="J8:J12" si="8">G8/$G$6</f>
        <v>0.18877533464092772</v>
      </c>
      <c r="K8" s="249">
        <v>7999</v>
      </c>
      <c r="L8" s="253">
        <f>IFERROR(K8/G8-1,"-")</f>
        <v>0.45807510025519504</v>
      </c>
      <c r="M8" s="254">
        <f>IF(G8=0,"nd",K8-G8)</f>
        <v>2513</v>
      </c>
      <c r="N8" s="255">
        <f t="shared" ref="N8:N12" si="9">K8/$K$6</f>
        <v>0.24982822162533574</v>
      </c>
      <c r="O8" s="249">
        <v>6701</v>
      </c>
      <c r="P8" s="253">
        <f>IFERROR(O8/K8-1,"-")</f>
        <v>-0.16227028378547315</v>
      </c>
      <c r="Q8" s="256">
        <f t="shared" si="3"/>
        <v>-1298</v>
      </c>
      <c r="R8" s="253">
        <f>IFERROR(O8/C8-1,"-")</f>
        <v>-0.19371916736854766</v>
      </c>
      <c r="S8" s="256">
        <f t="shared" si="6"/>
        <v>-1610</v>
      </c>
      <c r="T8" s="255">
        <f t="shared" ref="T8:T12" si="10">O8/$O$6</f>
        <v>0.22958064958202001</v>
      </c>
      <c r="V8" s="29"/>
      <c r="W8" s="79"/>
      <c r="AE8" s="1"/>
    </row>
    <row r="9" spans="1:31" s="4" customFormat="1" x14ac:dyDescent="0.25">
      <c r="B9" s="97" t="s">
        <v>61</v>
      </c>
      <c r="C9" s="249">
        <v>26862</v>
      </c>
      <c r="D9" s="249">
        <v>6197</v>
      </c>
      <c r="E9" s="249">
        <v>14861</v>
      </c>
      <c r="F9" s="255">
        <f t="shared" si="4"/>
        <v>0.32866684359518755</v>
      </c>
      <c r="G9" s="249">
        <v>15843</v>
      </c>
      <c r="H9" s="251">
        <f>IFERROR(G9/E9-1,"-")</f>
        <v>6.6078998721485815E-2</v>
      </c>
      <c r="I9" s="256">
        <f t="shared" si="7"/>
        <v>982</v>
      </c>
      <c r="J9" s="255">
        <f t="shared" si="8"/>
        <v>0.54516362134819862</v>
      </c>
      <c r="K9" s="249">
        <v>15164</v>
      </c>
      <c r="L9" s="253">
        <f>IFERROR(K9/G9-1,"-")</f>
        <v>-4.2858044562267272E-2</v>
      </c>
      <c r="M9" s="254">
        <f>IF(G9=0,"nd",K9-G9)</f>
        <v>-679</v>
      </c>
      <c r="N9" s="255">
        <f t="shared" si="9"/>
        <v>0.47360859516521958</v>
      </c>
      <c r="O9" s="249">
        <v>14762</v>
      </c>
      <c r="P9" s="253">
        <f t="shared" si="2"/>
        <v>-2.6510155631759402E-2</v>
      </c>
      <c r="Q9" s="256">
        <f t="shared" si="3"/>
        <v>-402</v>
      </c>
      <c r="R9" s="257">
        <f t="shared" si="5"/>
        <v>-0.4504504504504504</v>
      </c>
      <c r="S9" s="256">
        <f t="shared" si="6"/>
        <v>-12100</v>
      </c>
      <c r="T9" s="255">
        <f t="shared" si="10"/>
        <v>0.50575579005070581</v>
      </c>
      <c r="V9" s="29"/>
      <c r="W9" s="79"/>
      <c r="AE9" s="1"/>
    </row>
    <row r="10" spans="1:31" s="4" customFormat="1" x14ac:dyDescent="0.25">
      <c r="B10" s="242" t="s">
        <v>193</v>
      </c>
      <c r="C10" s="258">
        <v>10404</v>
      </c>
      <c r="D10" s="258">
        <v>3572</v>
      </c>
      <c r="E10" s="258">
        <v>7446</v>
      </c>
      <c r="F10" s="259">
        <f>IFERROR(E10/$E$6,"-")</f>
        <v>0.16467622080679406</v>
      </c>
      <c r="G10" s="258">
        <v>7732</v>
      </c>
      <c r="H10" s="247">
        <f>IFERROR(G10/E10-1,"-")</f>
        <v>3.8409884501745983E-2</v>
      </c>
      <c r="I10" s="248">
        <f>IFERROR(G10-E10,"-")</f>
        <v>286</v>
      </c>
      <c r="J10" s="259">
        <f>IFERROR(G10/$G$6,"-")</f>
        <v>0.26606104401087366</v>
      </c>
      <c r="K10" s="258">
        <v>8855</v>
      </c>
      <c r="L10" s="247">
        <f>IFERROR(K10/G10-1,"-")</f>
        <v>0.14524055871702024</v>
      </c>
      <c r="M10" s="248">
        <f>IFERROR(K10-G10,"-")</f>
        <v>1123</v>
      </c>
      <c r="N10" s="259">
        <f>IFERROR(K10/$K$6,"-")</f>
        <v>0.27656318320944467</v>
      </c>
      <c r="O10" s="258">
        <v>7725</v>
      </c>
      <c r="P10" s="247">
        <f>IFERROR(O10/K10-1,"-")</f>
        <v>-0.12761151891586675</v>
      </c>
      <c r="Q10" s="248">
        <f>IFERROR(O10-K10,"-")</f>
        <v>-1130</v>
      </c>
      <c r="R10" s="247">
        <f t="shared" si="5"/>
        <v>-0.25749711649365625</v>
      </c>
      <c r="S10" s="248">
        <f t="shared" si="6"/>
        <v>-2679</v>
      </c>
      <c r="T10" s="259">
        <f>IFERROR(O10/$O$6,"-")</f>
        <v>0.26466356036727423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2691</v>
      </c>
      <c r="D11" s="249">
        <v>586</v>
      </c>
      <c r="E11" s="249">
        <v>2775</v>
      </c>
      <c r="F11" s="255">
        <f t="shared" si="4"/>
        <v>6.137208067940552E-2</v>
      </c>
      <c r="G11" s="249">
        <v>2468</v>
      </c>
      <c r="H11" s="257">
        <f t="shared" ref="H11:H12" si="11">G11/E11-1</f>
        <v>-0.11063063063063061</v>
      </c>
      <c r="I11" s="256">
        <f t="shared" si="7"/>
        <v>-307</v>
      </c>
      <c r="J11" s="255">
        <f t="shared" si="8"/>
        <v>8.4924813323698431E-2</v>
      </c>
      <c r="K11" s="249">
        <v>2755</v>
      </c>
      <c r="L11" s="253">
        <f>K11/G11-1</f>
        <v>0.11628849270664499</v>
      </c>
      <c r="M11" s="256">
        <f t="shared" si="1"/>
        <v>287</v>
      </c>
      <c r="N11" s="255">
        <f t="shared" si="9"/>
        <v>8.604534949091136E-2</v>
      </c>
      <c r="O11" s="249">
        <v>2048</v>
      </c>
      <c r="P11" s="257">
        <f t="shared" si="2"/>
        <v>-0.2566243194192378</v>
      </c>
      <c r="Q11" s="256">
        <f t="shared" si="3"/>
        <v>-707</v>
      </c>
      <c r="R11" s="257">
        <f t="shared" ref="R11:R12" si="12">O11/D11-1</f>
        <v>2.4948805460750854</v>
      </c>
      <c r="S11" s="256">
        <f t="shared" ref="S11:S12" si="13">O11-D11</f>
        <v>1462</v>
      </c>
      <c r="T11" s="255">
        <f t="shared" si="10"/>
        <v>7.0165821570508422E-2</v>
      </c>
      <c r="V11" s="29"/>
      <c r="W11" s="79"/>
      <c r="AE11" s="1"/>
    </row>
    <row r="12" spans="1:31" s="4" customFormat="1" hidden="1" x14ac:dyDescent="0.25">
      <c r="B12" s="97" t="s">
        <v>61</v>
      </c>
      <c r="C12" s="249">
        <v>0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21,463 viajeros 
cuota: 73.5%</v>
      </c>
    </row>
    <row r="20" spans="1:27" x14ac:dyDescent="0.25">
      <c r="AA20" t="str">
        <f>CONCATENATE("Apartamentos: 
",FIXED(O10,0)," viajeros
cuota: ",FIXED(T10*100,1),"%")</f>
        <v>Apartamentos: 
7,725 viajeros
cuota: 26.5%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1" t="s">
        <v>173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174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175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176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177</v>
      </c>
    </row>
    <row r="45" spans="2:31" s="4" customFormat="1" hidden="1" x14ac:dyDescent="0.25">
      <c r="B45" s="232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2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182</v>
      </c>
    </row>
    <row r="48" spans="2:31" s="4" customFormat="1" hidden="1" x14ac:dyDescent="0.25">
      <c r="B48" s="266" t="s">
        <v>183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191</v>
      </c>
      <c r="C134" s="240">
        <v>45577</v>
      </c>
      <c r="D134" s="225">
        <v>6781</v>
      </c>
      <c r="E134" s="225">
        <v>11021</v>
      </c>
      <c r="F134" s="225">
        <v>9118</v>
      </c>
      <c r="G134" s="226">
        <f>F134/E134-1</f>
        <v>-0.17267035659196084</v>
      </c>
      <c r="H134" s="225">
        <f>F134-E134</f>
        <v>-1903</v>
      </c>
      <c r="I134" s="226">
        <f>F134/F$134</f>
        <v>1</v>
      </c>
      <c r="J134" s="225">
        <v>11280</v>
      </c>
      <c r="K134" s="226">
        <f>J134/J$134</f>
        <v>1</v>
      </c>
      <c r="L134" s="226">
        <f>J134/F134-1</f>
        <v>0.23711340206185572</v>
      </c>
      <c r="M134" s="225">
        <f>J134-F134</f>
        <v>2162</v>
      </c>
      <c r="N134" s="226">
        <f>J134/D134-1</f>
        <v>0.66347146438578375</v>
      </c>
      <c r="O134" s="225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2" t="s">
        <v>192</v>
      </c>
      <c r="C135" s="243">
        <v>35173</v>
      </c>
      <c r="D135" s="243">
        <v>6066</v>
      </c>
      <c r="E135" s="243">
        <v>8246</v>
      </c>
      <c r="F135" s="243">
        <v>6650</v>
      </c>
      <c r="G135" s="247">
        <f>IFERROR(F135/E135-1,"-")</f>
        <v>-0.19354838709677424</v>
      </c>
      <c r="H135" s="243">
        <f t="shared" ref="H135:H138" si="14">F135-E135</f>
        <v>-1596</v>
      </c>
      <c r="I135" s="245">
        <f>F135/F$134</f>
        <v>0.72932660671199823</v>
      </c>
      <c r="J135" s="243">
        <v>8525</v>
      </c>
      <c r="K135" s="244">
        <f t="shared" ref="K135:K138" si="15">J135/J$134</f>
        <v>0.75576241134751776</v>
      </c>
      <c r="L135" s="245">
        <f t="shared" ref="L135:L138" si="16">J135/F135-1</f>
        <v>0.28195488721804507</v>
      </c>
      <c r="M135" s="246">
        <f t="shared" ref="M135:M138" si="17">J135-F135</f>
        <v>1875</v>
      </c>
      <c r="N135" s="244">
        <f t="shared" ref="N135:N138" si="18">J135/D135-1</f>
        <v>0.40537421694691722</v>
      </c>
      <c r="O135" s="243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49">
        <v>8311</v>
      </c>
      <c r="D136" s="249">
        <v>0</v>
      </c>
      <c r="E136" s="249">
        <v>0</v>
      </c>
      <c r="F136" s="249">
        <v>71</v>
      </c>
      <c r="G136" s="253" t="str">
        <f t="shared" ref="G136:G138" si="20">IFERROR(F136/E136-1,"-")</f>
        <v>-</v>
      </c>
      <c r="H136" s="249">
        <f t="shared" si="14"/>
        <v>71</v>
      </c>
      <c r="I136" s="257">
        <f t="shared" ref="I136:I138" si="21">F136/F$134</f>
        <v>7.7867953498574251E-3</v>
      </c>
      <c r="J136" s="249">
        <v>0</v>
      </c>
      <c r="K136" s="255">
        <f t="shared" si="15"/>
        <v>0</v>
      </c>
      <c r="L136" s="257">
        <f t="shared" si="16"/>
        <v>-1</v>
      </c>
      <c r="M136" s="256">
        <f t="shared" si="17"/>
        <v>-71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17996</v>
      </c>
      <c r="D137" s="249">
        <v>0</v>
      </c>
      <c r="E137" s="249">
        <v>8246</v>
      </c>
      <c r="F137" s="249">
        <v>6579</v>
      </c>
      <c r="G137" s="251">
        <f t="shared" si="20"/>
        <v>-0.20215862236235749</v>
      </c>
      <c r="H137" s="249">
        <f t="shared" si="14"/>
        <v>-1667</v>
      </c>
      <c r="I137" s="261">
        <f t="shared" si="21"/>
        <v>0.72153981136214085</v>
      </c>
      <c r="J137" s="249">
        <v>8525</v>
      </c>
      <c r="K137" s="255">
        <f t="shared" si="15"/>
        <v>0.75576241134751776</v>
      </c>
      <c r="L137" s="257">
        <f t="shared" si="16"/>
        <v>0.29578963368293043</v>
      </c>
      <c r="M137" s="256">
        <f t="shared" si="17"/>
        <v>1946</v>
      </c>
      <c r="N137" s="255" t="e">
        <f t="shared" si="18"/>
        <v>#DIV/0!</v>
      </c>
      <c r="O137" s="249">
        <f t="shared" si="19"/>
        <v>8525</v>
      </c>
      <c r="Q137" s="29"/>
      <c r="R137" s="79"/>
      <c r="Z137" s="1"/>
    </row>
    <row r="138" spans="1:31" s="4" customFormat="1" x14ac:dyDescent="0.25">
      <c r="B138" s="242" t="s">
        <v>193</v>
      </c>
      <c r="C138" s="243">
        <v>2691</v>
      </c>
      <c r="D138" s="243">
        <v>715</v>
      </c>
      <c r="E138" s="243">
        <v>2775</v>
      </c>
      <c r="F138" s="243">
        <v>2468</v>
      </c>
      <c r="G138" s="247">
        <f t="shared" si="20"/>
        <v>-0.11063063063063061</v>
      </c>
      <c r="H138" s="243">
        <f t="shared" si="14"/>
        <v>-307</v>
      </c>
      <c r="I138" s="245">
        <f t="shared" si="21"/>
        <v>0.27067339328800177</v>
      </c>
      <c r="J138" s="243">
        <v>2755</v>
      </c>
      <c r="K138" s="244">
        <f t="shared" si="15"/>
        <v>0.24423758865248227</v>
      </c>
      <c r="L138" s="245">
        <f t="shared" si="16"/>
        <v>0.11628849270664499</v>
      </c>
      <c r="M138" s="246">
        <f t="shared" si="17"/>
        <v>287</v>
      </c>
      <c r="N138" s="244">
        <f t="shared" si="18"/>
        <v>2.8531468531468533</v>
      </c>
      <c r="O138" s="243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92E5-9C91-42FF-B164-D429649138A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197</v>
      </c>
      <c r="C6" s="240">
        <v>20687</v>
      </c>
      <c r="D6" s="240">
        <v>5616</v>
      </c>
      <c r="E6" s="240">
        <v>11021</v>
      </c>
      <c r="F6" s="241">
        <f>E6/$E$6</f>
        <v>1</v>
      </c>
      <c r="G6" s="240">
        <v>9118</v>
      </c>
      <c r="H6" s="241">
        <f>G6/E6-1</f>
        <v>-0.17267035659196084</v>
      </c>
      <c r="I6" s="240">
        <f>G6-E6</f>
        <v>-1903</v>
      </c>
      <c r="J6" s="241">
        <f>G6/$G$6</f>
        <v>1</v>
      </c>
      <c r="K6" s="240">
        <v>11280</v>
      </c>
      <c r="L6" s="241">
        <f t="shared" ref="L6:L12" si="0">K6/G6-1</f>
        <v>0.23711340206185572</v>
      </c>
      <c r="M6" s="240">
        <f t="shared" ref="M6:M12" si="1">K6-G6</f>
        <v>2162</v>
      </c>
      <c r="N6" s="241">
        <f>K6/$K$6</f>
        <v>1</v>
      </c>
      <c r="O6" s="240">
        <v>10812</v>
      </c>
      <c r="P6" s="241">
        <f t="shared" ref="P6:P11" si="2">O6/K6-1</f>
        <v>-4.1489361702127692E-2</v>
      </c>
      <c r="Q6" s="240">
        <f t="shared" ref="Q6:Q12" si="3">O6-K6</f>
        <v>-468</v>
      </c>
      <c r="R6" s="241">
        <f>O6/C6-1</f>
        <v>-0.4773529269589597</v>
      </c>
      <c r="S6" s="240">
        <f>O6-C6</f>
        <v>-9875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42" t="s">
        <v>192</v>
      </c>
      <c r="C7" s="243">
        <v>17996</v>
      </c>
      <c r="D7" s="243">
        <v>5030</v>
      </c>
      <c r="E7" s="243">
        <v>8246</v>
      </c>
      <c r="F7" s="244">
        <f t="shared" ref="F7:F12" si="4">E7/$E$6</f>
        <v>0.74820796660920064</v>
      </c>
      <c r="G7" s="243">
        <v>6650</v>
      </c>
      <c r="H7" s="245">
        <f>G7/E7-1</f>
        <v>-0.19354838709677424</v>
      </c>
      <c r="I7" s="246">
        <f>G7-E7</f>
        <v>-1596</v>
      </c>
      <c r="J7" s="244">
        <f>G7/$G$6</f>
        <v>0.72932660671199823</v>
      </c>
      <c r="K7" s="243">
        <v>8525</v>
      </c>
      <c r="L7" s="247">
        <f t="shared" si="0"/>
        <v>0.28195488721804507</v>
      </c>
      <c r="M7" s="248">
        <f t="shared" si="1"/>
        <v>1875</v>
      </c>
      <c r="N7" s="244">
        <f>K7/$K$6</f>
        <v>0.75576241134751776</v>
      </c>
      <c r="O7" s="243">
        <v>8441</v>
      </c>
      <c r="P7" s="245">
        <f t="shared" si="2"/>
        <v>-9.8533724340176265E-3</v>
      </c>
      <c r="Q7" s="246">
        <f t="shared" si="3"/>
        <v>-84</v>
      </c>
      <c r="R7" s="245">
        <f t="shared" ref="R7:R10" si="5">O7/C7-1</f>
        <v>-0.53095132251611465</v>
      </c>
      <c r="S7" s="246">
        <f t="shared" ref="S7:S10" si="6">O7-C7</f>
        <v>-9555</v>
      </c>
      <c r="T7" s="244">
        <f>O7/$O$6</f>
        <v>0.78070662227155008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49">
        <v>0</v>
      </c>
      <c r="D8" s="249">
        <v>0</v>
      </c>
      <c r="E8" s="249">
        <v>0</v>
      </c>
      <c r="F8" s="250">
        <f t="shared" si="4"/>
        <v>0</v>
      </c>
      <c r="G8" s="249">
        <v>71</v>
      </c>
      <c r="H8" s="251" t="str">
        <f>IFERROR(G8/E8-1,"-")</f>
        <v>-</v>
      </c>
      <c r="I8" s="252">
        <f t="shared" ref="I8:I12" si="7">G8-E8</f>
        <v>71</v>
      </c>
      <c r="J8" s="250">
        <f t="shared" ref="J8:J12" si="8">G8/$G$6</f>
        <v>7.7867953498574251E-3</v>
      </c>
      <c r="K8" s="249">
        <v>0</v>
      </c>
      <c r="L8" s="253">
        <f>IFERROR(K8/G8-1,"-")</f>
        <v>-1</v>
      </c>
      <c r="M8" s="254">
        <f>IF(G8=0,"nd",K8-G8)</f>
        <v>-71</v>
      </c>
      <c r="N8" s="255">
        <f t="shared" ref="N8:N12" si="9">K8/$K$6</f>
        <v>0</v>
      </c>
      <c r="O8" s="249">
        <v>0</v>
      </c>
      <c r="P8" s="253" t="str">
        <f>IFERROR(O8/K8-1,"-")</f>
        <v>-</v>
      </c>
      <c r="Q8" s="256">
        <f t="shared" si="3"/>
        <v>0</v>
      </c>
      <c r="R8" s="253" t="str">
        <f>IFERROR(O8/C8-1,"-")</f>
        <v>-</v>
      </c>
      <c r="S8" s="256">
        <f t="shared" si="6"/>
        <v>0</v>
      </c>
      <c r="T8" s="255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9">
        <v>17996</v>
      </c>
      <c r="D9" s="249">
        <v>2669</v>
      </c>
      <c r="E9" s="249">
        <v>6151</v>
      </c>
      <c r="F9" s="255">
        <f t="shared" si="4"/>
        <v>0.55811632338263317</v>
      </c>
      <c r="G9" s="249">
        <v>6579</v>
      </c>
      <c r="H9" s="251">
        <f>IFERROR(G9/E9-1,"-")</f>
        <v>6.958218175906361E-2</v>
      </c>
      <c r="I9" s="256">
        <f t="shared" si="7"/>
        <v>428</v>
      </c>
      <c r="J9" s="255">
        <f t="shared" si="8"/>
        <v>0.72153981136214085</v>
      </c>
      <c r="K9" s="249">
        <v>8525</v>
      </c>
      <c r="L9" s="253">
        <f>IFERROR(K9/G9-1,"-")</f>
        <v>0.29578963368293043</v>
      </c>
      <c r="M9" s="254">
        <f>IF(G9=0,"nd",K9-G9)</f>
        <v>1946</v>
      </c>
      <c r="N9" s="255">
        <f t="shared" si="9"/>
        <v>0.75576241134751776</v>
      </c>
      <c r="O9" s="249">
        <v>8441</v>
      </c>
      <c r="P9" s="253">
        <f t="shared" si="2"/>
        <v>-9.8533724340176265E-3</v>
      </c>
      <c r="Q9" s="256">
        <f t="shared" si="3"/>
        <v>-84</v>
      </c>
      <c r="R9" s="257">
        <f t="shared" si="5"/>
        <v>-0.53095132251611465</v>
      </c>
      <c r="S9" s="256">
        <f t="shared" si="6"/>
        <v>-9555</v>
      </c>
      <c r="T9" s="255">
        <f t="shared" si="10"/>
        <v>0.78070662227155008</v>
      </c>
      <c r="V9" s="29"/>
      <c r="W9" s="79"/>
      <c r="AE9" s="1"/>
    </row>
    <row r="10" spans="1:31" s="4" customFormat="1" x14ac:dyDescent="0.25">
      <c r="B10" s="242" t="s">
        <v>193</v>
      </c>
      <c r="C10" s="258">
        <v>2691</v>
      </c>
      <c r="D10" s="258">
        <v>586</v>
      </c>
      <c r="E10" s="258">
        <v>2775</v>
      </c>
      <c r="F10" s="259">
        <f>IFERROR(E10/$E$6,"-")</f>
        <v>0.25179203339079936</v>
      </c>
      <c r="G10" s="258">
        <v>2468</v>
      </c>
      <c r="H10" s="247">
        <f>IFERROR(G10/E10-1,"-")</f>
        <v>-0.11063063063063061</v>
      </c>
      <c r="I10" s="248">
        <f>IFERROR(G10-E10,"-")</f>
        <v>-307</v>
      </c>
      <c r="J10" s="259">
        <f>IFERROR(G10/$G$6,"-")</f>
        <v>0.27067339328800177</v>
      </c>
      <c r="K10" s="258">
        <v>2755</v>
      </c>
      <c r="L10" s="247">
        <f>IFERROR(K10/G10-1,"-")</f>
        <v>0.11628849270664499</v>
      </c>
      <c r="M10" s="248">
        <f>IFERROR(K10-G10,"-")</f>
        <v>287</v>
      </c>
      <c r="N10" s="259">
        <f>IFERROR(K10/$K$6,"-")</f>
        <v>0.24423758865248227</v>
      </c>
      <c r="O10" s="258">
        <v>2371</v>
      </c>
      <c r="P10" s="247">
        <f>IFERROR(O10/K10-1,"-")</f>
        <v>-0.13938294010889296</v>
      </c>
      <c r="Q10" s="248">
        <f>IFERROR(O10-K10,"-")</f>
        <v>-384</v>
      </c>
      <c r="R10" s="247">
        <f t="shared" si="5"/>
        <v>-0.11891490152359718</v>
      </c>
      <c r="S10" s="248">
        <f t="shared" si="6"/>
        <v>-320</v>
      </c>
      <c r="T10" s="259">
        <f>IFERROR(O10/$O$6,"-")</f>
        <v>0.21929337772844987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2691</v>
      </c>
      <c r="D11" s="249">
        <v>586</v>
      </c>
      <c r="E11" s="249">
        <v>2775</v>
      </c>
      <c r="F11" s="255">
        <f t="shared" si="4"/>
        <v>0.25179203339079936</v>
      </c>
      <c r="G11" s="249">
        <v>2468</v>
      </c>
      <c r="H11" s="257">
        <f t="shared" ref="H11:H12" si="11">G11/E11-1</f>
        <v>-0.11063063063063061</v>
      </c>
      <c r="I11" s="256">
        <f t="shared" si="7"/>
        <v>-307</v>
      </c>
      <c r="J11" s="255">
        <f t="shared" si="8"/>
        <v>0.27067339328800177</v>
      </c>
      <c r="K11" s="249">
        <v>2755</v>
      </c>
      <c r="L11" s="253">
        <f>K11/G11-1</f>
        <v>0.11628849270664499</v>
      </c>
      <c r="M11" s="256">
        <f t="shared" si="1"/>
        <v>287</v>
      </c>
      <c r="N11" s="255">
        <f t="shared" si="9"/>
        <v>0.24423758865248227</v>
      </c>
      <c r="O11" s="249">
        <v>2048</v>
      </c>
      <c r="P11" s="257">
        <f t="shared" si="2"/>
        <v>-0.2566243194192378</v>
      </c>
      <c r="Q11" s="256">
        <f t="shared" si="3"/>
        <v>-707</v>
      </c>
      <c r="R11" s="257">
        <f t="shared" ref="R11:R12" si="12">O11/D11-1</f>
        <v>2.4948805460750854</v>
      </c>
      <c r="S11" s="256">
        <f t="shared" ref="S11:S12" si="13">O11-D11</f>
        <v>1462</v>
      </c>
      <c r="T11" s="255">
        <f t="shared" si="10"/>
        <v>0.18941916389197189</v>
      </c>
      <c r="V11" s="29"/>
      <c r="W11" s="79"/>
      <c r="AE11" s="1"/>
    </row>
    <row r="12" spans="1:31" s="4" customFormat="1" hidden="1" x14ac:dyDescent="0.25">
      <c r="B12" s="97" t="s">
        <v>61</v>
      </c>
      <c r="C12" s="249">
        <v>0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8,441 viajeros 
cuota: 78.1%</v>
      </c>
    </row>
    <row r="20" spans="27:27" x14ac:dyDescent="0.25">
      <c r="AA20" t="str">
        <f>CONCATENATE("Apartamentos: 
",FIXED(O10,0)," viajeros
cuota: ",FIXED(T10*100,1),"%")</f>
        <v>Apartamentos: 
2,371 viajeros
cuota: 21.9%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1" t="s">
        <v>173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174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175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176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177</v>
      </c>
    </row>
    <row r="45" spans="2:31" s="4" customFormat="1" hidden="1" x14ac:dyDescent="0.25">
      <c r="B45" s="232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2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182</v>
      </c>
    </row>
    <row r="48" spans="2:31" s="4" customFormat="1" hidden="1" x14ac:dyDescent="0.25">
      <c r="B48" s="266" t="s">
        <v>183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197</v>
      </c>
      <c r="C134" s="225">
        <v>20687</v>
      </c>
      <c r="D134" s="225">
        <v>6781</v>
      </c>
      <c r="E134" s="225">
        <v>11021</v>
      </c>
      <c r="F134" s="225">
        <v>9118</v>
      </c>
      <c r="G134" s="226">
        <f>F134/E134-1</f>
        <v>-0.17267035659196084</v>
      </c>
      <c r="H134" s="225">
        <f>F134-E134</f>
        <v>-1903</v>
      </c>
      <c r="I134" s="226">
        <f>F134/F$134</f>
        <v>1</v>
      </c>
      <c r="J134" s="225">
        <v>11280</v>
      </c>
      <c r="K134" s="226">
        <f>J134/J$134</f>
        <v>1</v>
      </c>
      <c r="L134" s="226">
        <f>J134/F134-1</f>
        <v>0.23711340206185572</v>
      </c>
      <c r="M134" s="225">
        <f>J134-F134</f>
        <v>2162</v>
      </c>
      <c r="N134" s="226">
        <f>J134/D134-1</f>
        <v>0.66347146438578375</v>
      </c>
      <c r="O134" s="225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2" t="s">
        <v>192</v>
      </c>
      <c r="C135" s="243">
        <v>17996</v>
      </c>
      <c r="D135" s="243">
        <v>6066</v>
      </c>
      <c r="E135" s="243">
        <v>8246</v>
      </c>
      <c r="F135" s="243">
        <v>6650</v>
      </c>
      <c r="G135" s="247">
        <f>IFERROR(F135/E135-1,"-")</f>
        <v>-0.19354838709677424</v>
      </c>
      <c r="H135" s="243">
        <f t="shared" ref="H135:H138" si="14">F135-E135</f>
        <v>-1596</v>
      </c>
      <c r="I135" s="245">
        <f>F135/F$134</f>
        <v>0.72932660671199823</v>
      </c>
      <c r="J135" s="243">
        <v>8525</v>
      </c>
      <c r="K135" s="244">
        <f t="shared" ref="K135:K138" si="15">J135/J$134</f>
        <v>0.75576241134751776</v>
      </c>
      <c r="L135" s="245">
        <f t="shared" ref="L135:L138" si="16">J135/F135-1</f>
        <v>0.28195488721804507</v>
      </c>
      <c r="M135" s="246">
        <f t="shared" ref="M135:M138" si="17">J135-F135</f>
        <v>1875</v>
      </c>
      <c r="N135" s="244">
        <f t="shared" ref="N135:N138" si="18">J135/D135-1</f>
        <v>0.40537421694691722</v>
      </c>
      <c r="O135" s="243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49">
        <v>0</v>
      </c>
      <c r="D136" s="249">
        <v>0</v>
      </c>
      <c r="E136" s="249">
        <v>0</v>
      </c>
      <c r="F136" s="249">
        <v>71</v>
      </c>
      <c r="G136" s="253" t="str">
        <f t="shared" ref="G136:G138" si="20">IFERROR(F136/E136-1,"-")</f>
        <v>-</v>
      </c>
      <c r="H136" s="249">
        <f t="shared" si="14"/>
        <v>71</v>
      </c>
      <c r="I136" s="257">
        <f t="shared" ref="I136:I138" si="21">F136/F$134</f>
        <v>7.7867953498574251E-3</v>
      </c>
      <c r="J136" s="249">
        <v>0</v>
      </c>
      <c r="K136" s="255">
        <f t="shared" si="15"/>
        <v>0</v>
      </c>
      <c r="L136" s="257">
        <f t="shared" si="16"/>
        <v>-1</v>
      </c>
      <c r="M136" s="256">
        <f t="shared" si="17"/>
        <v>-71</v>
      </c>
      <c r="N136" s="255" t="e">
        <f t="shared" si="18"/>
        <v>#DIV/0!</v>
      </c>
      <c r="O136" s="249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17996</v>
      </c>
      <c r="D137" s="249">
        <v>0</v>
      </c>
      <c r="E137" s="249">
        <v>8246</v>
      </c>
      <c r="F137" s="249">
        <v>6579</v>
      </c>
      <c r="G137" s="251">
        <f t="shared" si="20"/>
        <v>-0.20215862236235749</v>
      </c>
      <c r="H137" s="249">
        <f t="shared" si="14"/>
        <v>-1667</v>
      </c>
      <c r="I137" s="261">
        <f t="shared" si="21"/>
        <v>0.72153981136214085</v>
      </c>
      <c r="J137" s="249">
        <v>8525</v>
      </c>
      <c r="K137" s="255">
        <f t="shared" si="15"/>
        <v>0.75576241134751776</v>
      </c>
      <c r="L137" s="257">
        <f t="shared" si="16"/>
        <v>0.29578963368293043</v>
      </c>
      <c r="M137" s="256">
        <f t="shared" si="17"/>
        <v>1946</v>
      </c>
      <c r="N137" s="255" t="e">
        <f t="shared" si="18"/>
        <v>#DIV/0!</v>
      </c>
      <c r="O137" s="249">
        <f t="shared" si="19"/>
        <v>8525</v>
      </c>
      <c r="Q137" s="29"/>
      <c r="R137" s="79"/>
      <c r="Z137" s="1"/>
    </row>
    <row r="138" spans="1:31" s="4" customFormat="1" x14ac:dyDescent="0.25">
      <c r="B138" s="242" t="s">
        <v>193</v>
      </c>
      <c r="C138" s="243">
        <v>2691</v>
      </c>
      <c r="D138" s="243">
        <v>715</v>
      </c>
      <c r="E138" s="243">
        <v>2775</v>
      </c>
      <c r="F138" s="243">
        <v>2468</v>
      </c>
      <c r="G138" s="247">
        <f t="shared" si="20"/>
        <v>-0.11063063063063061</v>
      </c>
      <c r="H138" s="243">
        <f t="shared" si="14"/>
        <v>-307</v>
      </c>
      <c r="I138" s="245">
        <f t="shared" si="21"/>
        <v>0.27067339328800177</v>
      </c>
      <c r="J138" s="243">
        <v>2755</v>
      </c>
      <c r="K138" s="244">
        <f t="shared" si="15"/>
        <v>0.24423758865248227</v>
      </c>
      <c r="L138" s="245">
        <f t="shared" si="16"/>
        <v>0.11628849270664499</v>
      </c>
      <c r="M138" s="246">
        <f t="shared" si="17"/>
        <v>287</v>
      </c>
      <c r="N138" s="244">
        <f t="shared" si="18"/>
        <v>2.8531468531468533</v>
      </c>
      <c r="O138" s="243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07996-49D1-4004-B23F-467751BF47E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AF0A5-8C4E-4E4F-B651-279B21E95CA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199</v>
      </c>
      <c r="C6" s="240">
        <v>24890</v>
      </c>
      <c r="D6" s="240">
        <v>16209</v>
      </c>
      <c r="E6" s="240">
        <v>34195</v>
      </c>
      <c r="F6" s="241">
        <f>E6/$E$6</f>
        <v>1</v>
      </c>
      <c r="G6" s="240">
        <v>19943</v>
      </c>
      <c r="H6" s="241">
        <f>G6/E6-1</f>
        <v>-0.41678607983623339</v>
      </c>
      <c r="I6" s="240">
        <f>G6-E6</f>
        <v>-14252</v>
      </c>
      <c r="J6" s="241">
        <f>G6/$G$6</f>
        <v>1</v>
      </c>
      <c r="K6" s="240">
        <v>20738</v>
      </c>
      <c r="L6" s="241">
        <f t="shared" ref="L6:L12" si="0">K6/G6-1</f>
        <v>3.9863611292182632E-2</v>
      </c>
      <c r="M6" s="240">
        <f t="shared" ref="M6:M12" si="1">K6-G6</f>
        <v>795</v>
      </c>
      <c r="N6" s="241">
        <f>K6/$K$6</f>
        <v>1</v>
      </c>
      <c r="O6" s="240">
        <v>18376</v>
      </c>
      <c r="P6" s="241">
        <f t="shared" ref="P6:P11" si="2">O6/K6-1</f>
        <v>-0.1138971935577201</v>
      </c>
      <c r="Q6" s="240">
        <f t="shared" ref="Q6:Q12" si="3">O6-K6</f>
        <v>-2362</v>
      </c>
      <c r="R6" s="241">
        <f>O6/C6-1</f>
        <v>-0.26171153073523501</v>
      </c>
      <c r="S6" s="240">
        <f>O6-C6</f>
        <v>-6514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42" t="s">
        <v>192</v>
      </c>
      <c r="C7" s="243">
        <v>17177</v>
      </c>
      <c r="D7" s="243">
        <v>13223</v>
      </c>
      <c r="E7" s="243">
        <v>29524</v>
      </c>
      <c r="F7" s="244">
        <f t="shared" ref="F7:F12" si="4">E7/$E$6</f>
        <v>0.86340108202953647</v>
      </c>
      <c r="G7" s="243">
        <v>14679</v>
      </c>
      <c r="H7" s="245">
        <f>G7/E7-1</f>
        <v>-0.50281127218534072</v>
      </c>
      <c r="I7" s="246">
        <f>G7-E7</f>
        <v>-14845</v>
      </c>
      <c r="J7" s="244">
        <f>G7/$G$6</f>
        <v>0.7360477360477361</v>
      </c>
      <c r="K7" s="243">
        <v>14638</v>
      </c>
      <c r="L7" s="247">
        <f t="shared" si="0"/>
        <v>-2.7931057973976658E-3</v>
      </c>
      <c r="M7" s="248">
        <f t="shared" si="1"/>
        <v>-41</v>
      </c>
      <c r="N7" s="244">
        <f>K7/$K$6</f>
        <v>0.70585398784839426</v>
      </c>
      <c r="O7" s="243">
        <v>13022</v>
      </c>
      <c r="P7" s="245">
        <f t="shared" si="2"/>
        <v>-0.11039759529990434</v>
      </c>
      <c r="Q7" s="246">
        <f t="shared" si="3"/>
        <v>-1616</v>
      </c>
      <c r="R7" s="245">
        <f t="shared" ref="R7:R10" si="5">O7/C7-1</f>
        <v>-0.24189322931827439</v>
      </c>
      <c r="S7" s="246">
        <f t="shared" ref="S7:S10" si="6">O7-C7</f>
        <v>-4155</v>
      </c>
      <c r="T7" s="244">
        <f>O7/$O$6</f>
        <v>0.70864170657379189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49">
        <v>8311</v>
      </c>
      <c r="D8" s="249">
        <v>2454</v>
      </c>
      <c r="E8" s="249">
        <v>6270</v>
      </c>
      <c r="F8" s="250">
        <f t="shared" si="4"/>
        <v>0.18336014037139933</v>
      </c>
      <c r="G8" s="249">
        <v>5415</v>
      </c>
      <c r="H8" s="251">
        <f>IFERROR(G8/E8-1,"-")</f>
        <v>-0.13636363636363635</v>
      </c>
      <c r="I8" s="252">
        <f t="shared" ref="I8:I12" si="7">G8-E8</f>
        <v>-855</v>
      </c>
      <c r="J8" s="250">
        <f t="shared" ref="J8:J12" si="8">G8/$G$6</f>
        <v>0.27152384295241438</v>
      </c>
      <c r="K8" s="249">
        <v>7999</v>
      </c>
      <c r="L8" s="253">
        <f>IFERROR(K8/G8-1,"-")</f>
        <v>0.47719298245614028</v>
      </c>
      <c r="M8" s="254">
        <f>IF(G8=0,"nd",K8-G8)</f>
        <v>2584</v>
      </c>
      <c r="N8" s="255">
        <f t="shared" ref="N8:N12" si="9">K8/$K$6</f>
        <v>0.3857170411804417</v>
      </c>
      <c r="O8" s="249">
        <v>6701</v>
      </c>
      <c r="P8" s="253">
        <f>IFERROR(O8/K8-1,"-")</f>
        <v>-0.16227028378547315</v>
      </c>
      <c r="Q8" s="256">
        <f t="shared" si="3"/>
        <v>-1298</v>
      </c>
      <c r="R8" s="253">
        <f>IFERROR(O8/C8-1,"-")</f>
        <v>-0.19371916736854766</v>
      </c>
      <c r="S8" s="256">
        <f t="shared" si="6"/>
        <v>-1610</v>
      </c>
      <c r="T8" s="255">
        <f t="shared" ref="T8:T12" si="10">O8/$O$6</f>
        <v>0.364660426643448</v>
      </c>
      <c r="V8" s="29"/>
      <c r="W8" s="79"/>
      <c r="AE8" s="1"/>
    </row>
    <row r="9" spans="1:31" s="4" customFormat="1" x14ac:dyDescent="0.25">
      <c r="B9" s="97" t="s">
        <v>61</v>
      </c>
      <c r="C9" s="249">
        <v>8866</v>
      </c>
      <c r="D9" s="249">
        <v>3528</v>
      </c>
      <c r="E9" s="249">
        <v>8710</v>
      </c>
      <c r="F9" s="255">
        <f t="shared" si="4"/>
        <v>0.25471560169615443</v>
      </c>
      <c r="G9" s="249">
        <v>9264</v>
      </c>
      <c r="H9" s="251">
        <f>IFERROR(G9/E9-1,"-")</f>
        <v>6.3605051664753054E-2</v>
      </c>
      <c r="I9" s="256">
        <f t="shared" si="7"/>
        <v>554</v>
      </c>
      <c r="J9" s="255">
        <f t="shared" si="8"/>
        <v>0.46452389309532166</v>
      </c>
      <c r="K9" s="249">
        <v>6639</v>
      </c>
      <c r="L9" s="253">
        <f>IFERROR(K9/G9-1,"-")</f>
        <v>-0.28335492227979275</v>
      </c>
      <c r="M9" s="254">
        <f>IF(G9=0,"nd",K9-G9)</f>
        <v>-2625</v>
      </c>
      <c r="N9" s="255">
        <f t="shared" si="9"/>
        <v>0.32013694666795256</v>
      </c>
      <c r="O9" s="249">
        <v>6321</v>
      </c>
      <c r="P9" s="253">
        <f t="shared" si="2"/>
        <v>-4.7898779936737412E-2</v>
      </c>
      <c r="Q9" s="256">
        <f t="shared" si="3"/>
        <v>-318</v>
      </c>
      <c r="R9" s="257">
        <f t="shared" si="5"/>
        <v>-0.28705165801939991</v>
      </c>
      <c r="S9" s="256">
        <f t="shared" si="6"/>
        <v>-2545</v>
      </c>
      <c r="T9" s="255">
        <f t="shared" si="10"/>
        <v>0.34398127993034394</v>
      </c>
      <c r="V9" s="29"/>
      <c r="W9" s="79"/>
      <c r="AE9" s="1"/>
    </row>
    <row r="10" spans="1:31" s="4" customFormat="1" x14ac:dyDescent="0.25">
      <c r="B10" s="242" t="s">
        <v>193</v>
      </c>
      <c r="C10" s="258">
        <v>7713</v>
      </c>
      <c r="D10" s="258">
        <v>2986</v>
      </c>
      <c r="E10" s="258">
        <v>4671</v>
      </c>
      <c r="F10" s="259">
        <f>IFERROR(E10/$E$6,"-")</f>
        <v>0.13659891797046353</v>
      </c>
      <c r="G10" s="258">
        <v>5264</v>
      </c>
      <c r="H10" s="247">
        <f>IFERROR(G10/E10-1,"-")</f>
        <v>0.12695354313851426</v>
      </c>
      <c r="I10" s="248">
        <f>IFERROR(G10-E10,"-")</f>
        <v>593</v>
      </c>
      <c r="J10" s="259">
        <f>IFERROR(G10/$G$6,"-")</f>
        <v>0.26395226395226395</v>
      </c>
      <c r="K10" s="258">
        <v>6100</v>
      </c>
      <c r="L10" s="247">
        <f>IFERROR(K10/G10-1,"-")</f>
        <v>0.15881458966565343</v>
      </c>
      <c r="M10" s="248">
        <f>IFERROR(K10-G10,"-")</f>
        <v>836</v>
      </c>
      <c r="N10" s="259">
        <f>IFERROR(K10/$K$6,"-")</f>
        <v>0.29414601215160574</v>
      </c>
      <c r="O10" s="258">
        <v>5354</v>
      </c>
      <c r="P10" s="247">
        <f>IFERROR(O10/K10-1,"-")</f>
        <v>-0.12229508196721306</v>
      </c>
      <c r="Q10" s="248">
        <f>IFERROR(O10-K10,"-")</f>
        <v>-746</v>
      </c>
      <c r="R10" s="247">
        <f t="shared" si="5"/>
        <v>-0.30584727084143648</v>
      </c>
      <c r="S10" s="248">
        <f t="shared" si="6"/>
        <v>-2359</v>
      </c>
      <c r="T10" s="259">
        <f>IFERROR(O10/$O$6,"-")</f>
        <v>0.29135829342620811</v>
      </c>
      <c r="V10" s="29"/>
      <c r="W10" s="79"/>
      <c r="AE10" s="1"/>
    </row>
    <row r="11" spans="1:31" s="4" customFormat="1" hidden="1" x14ac:dyDescent="0.25">
      <c r="B11" s="97" t="s">
        <v>62</v>
      </c>
      <c r="C11" s="249">
        <v>7713</v>
      </c>
      <c r="D11" s="249">
        <v>2986</v>
      </c>
      <c r="E11" s="249">
        <v>4671</v>
      </c>
      <c r="F11" s="255">
        <f t="shared" si="4"/>
        <v>0.13659891797046353</v>
      </c>
      <c r="G11" s="249">
        <v>5264</v>
      </c>
      <c r="H11" s="257">
        <f t="shared" ref="H11:H12" si="11">G11/E11-1</f>
        <v>0.12695354313851426</v>
      </c>
      <c r="I11" s="256">
        <f t="shared" si="7"/>
        <v>593</v>
      </c>
      <c r="J11" s="255">
        <f t="shared" si="8"/>
        <v>0.26395226395226395</v>
      </c>
      <c r="K11" s="249">
        <v>6100</v>
      </c>
      <c r="L11" s="253">
        <f>K11/G11-1</f>
        <v>0.15881458966565343</v>
      </c>
      <c r="M11" s="256">
        <f t="shared" si="1"/>
        <v>836</v>
      </c>
      <c r="N11" s="255">
        <f t="shared" si="9"/>
        <v>0.29414601215160574</v>
      </c>
      <c r="O11" s="249">
        <v>5033</v>
      </c>
      <c r="P11" s="257">
        <f t="shared" si="2"/>
        <v>-0.17491803278688522</v>
      </c>
      <c r="Q11" s="256">
        <f t="shared" si="3"/>
        <v>-1067</v>
      </c>
      <c r="R11" s="257">
        <f t="shared" ref="R11:R12" si="12">O11/D11-1</f>
        <v>0.68553248492967178</v>
      </c>
      <c r="S11" s="256">
        <f t="shared" ref="S11:S12" si="13">O11-D11</f>
        <v>2047</v>
      </c>
      <c r="T11" s="255">
        <f t="shared" si="10"/>
        <v>0.27388985633434915</v>
      </c>
      <c r="V11" s="29"/>
      <c r="W11" s="79"/>
      <c r="AE11" s="1"/>
    </row>
    <row r="12" spans="1:31" s="4" customFormat="1" hidden="1" x14ac:dyDescent="0.25">
      <c r="B12" s="97" t="s">
        <v>61</v>
      </c>
      <c r="C12" s="249">
        <v>0</v>
      </c>
      <c r="D12" s="249">
        <v>0</v>
      </c>
      <c r="E12" s="249">
        <v>0</v>
      </c>
      <c r="F12" s="255">
        <f t="shared" si="4"/>
        <v>0</v>
      </c>
      <c r="G12" s="249">
        <v>0</v>
      </c>
      <c r="H12" s="257" t="e">
        <f t="shared" si="11"/>
        <v>#DIV/0!</v>
      </c>
      <c r="I12" s="256">
        <f t="shared" si="7"/>
        <v>0</v>
      </c>
      <c r="J12" s="255">
        <f t="shared" si="8"/>
        <v>0</v>
      </c>
      <c r="K12" s="249">
        <v>0</v>
      </c>
      <c r="L12" s="253" t="e">
        <f t="shared" si="0"/>
        <v>#DIV/0!</v>
      </c>
      <c r="M12" s="256">
        <f t="shared" si="1"/>
        <v>0</v>
      </c>
      <c r="N12" s="255">
        <f t="shared" si="9"/>
        <v>0</v>
      </c>
      <c r="O12" s="249">
        <v>0</v>
      </c>
      <c r="P12" s="257" t="e">
        <f>O12/K12-1</f>
        <v>#DIV/0!</v>
      </c>
      <c r="Q12" s="256">
        <f t="shared" si="3"/>
        <v>0</v>
      </c>
      <c r="R12" s="257" t="e">
        <f t="shared" si="12"/>
        <v>#DIV/0!</v>
      </c>
      <c r="S12" s="256">
        <f t="shared" si="13"/>
        <v>0</v>
      </c>
      <c r="T12" s="255">
        <f t="shared" si="10"/>
        <v>0</v>
      </c>
      <c r="V12" s="29"/>
      <c r="W12" s="79"/>
      <c r="AE12" s="1"/>
    </row>
    <row r="13" spans="1:31" s="4" customFormat="1" ht="7.5" customHeight="1" x14ac:dyDescent="0.25"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60"/>
      <c r="M13" s="233"/>
      <c r="N13" s="233"/>
      <c r="O13" s="233"/>
      <c r="P13" s="233"/>
      <c r="Q13" s="233"/>
      <c r="R13" s="233"/>
      <c r="S13" s="233"/>
      <c r="T13" s="233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13,022 viajeros 
cuota: 70.9%</v>
      </c>
    </row>
    <row r="20" spans="27:27" x14ac:dyDescent="0.25">
      <c r="AA20" t="str">
        <f>CONCATENATE("Apartamentos: 
",FIXED(O10,0)," viajeros
cuota: ",FIXED(T10*100,1),"%")</f>
        <v>Apartamentos: 
5,354 viajeros
cuota: 29.1%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1" t="s">
        <v>173</v>
      </c>
      <c r="C41" s="222"/>
      <c r="D41" s="222"/>
      <c r="E41" s="222"/>
      <c r="F41" s="222"/>
      <c r="G41" s="222"/>
      <c r="H41" s="222"/>
      <c r="I41" s="222"/>
      <c r="J41" s="222"/>
      <c r="K41" s="222">
        <v>1824653</v>
      </c>
      <c r="L41" s="222"/>
      <c r="M41" s="222"/>
      <c r="N41" s="223"/>
      <c r="O41" s="222">
        <v>2354005</v>
      </c>
      <c r="P41" s="223"/>
      <c r="Q41" s="223">
        <v>1</v>
      </c>
      <c r="R41" s="223">
        <v>0.2901110512519367</v>
      </c>
      <c r="S41" s="222">
        <v>529352</v>
      </c>
      <c r="T41" s="234"/>
      <c r="AE41" s="1"/>
    </row>
    <row r="42" spans="2:31" ht="18.75" hidden="1" x14ac:dyDescent="0.3">
      <c r="B42" s="221" t="s">
        <v>174</v>
      </c>
      <c r="C42" s="222"/>
      <c r="D42" s="222"/>
      <c r="E42" s="222"/>
      <c r="F42" s="222"/>
      <c r="G42" s="222"/>
      <c r="H42" s="222"/>
      <c r="I42" s="222"/>
      <c r="J42" s="222"/>
      <c r="K42" s="222">
        <v>603938</v>
      </c>
      <c r="L42" s="222"/>
      <c r="M42" s="222"/>
      <c r="N42" s="223">
        <v>1</v>
      </c>
      <c r="O42" s="222">
        <v>936181</v>
      </c>
      <c r="P42" s="223">
        <v>1</v>
      </c>
      <c r="Q42" s="223">
        <v>0.39769711619134201</v>
      </c>
      <c r="R42" s="223">
        <v>0.55012766211101138</v>
      </c>
      <c r="S42" s="222">
        <v>332243</v>
      </c>
      <c r="T42" s="234"/>
      <c r="AE42" s="1" t="s">
        <v>175</v>
      </c>
    </row>
    <row r="43" spans="2:31" ht="15.75" hidden="1" x14ac:dyDescent="0.25">
      <c r="B43" s="224" t="s">
        <v>100</v>
      </c>
      <c r="C43" s="225"/>
      <c r="D43" s="225"/>
      <c r="E43" s="225"/>
      <c r="F43" s="225"/>
      <c r="G43" s="225"/>
      <c r="H43" s="225"/>
      <c r="I43" s="225"/>
      <c r="J43" s="225"/>
      <c r="K43" s="225">
        <v>276550.36166633503</v>
      </c>
      <c r="L43" s="225"/>
      <c r="M43" s="225"/>
      <c r="N43" s="226">
        <v>0.45791184139155844</v>
      </c>
      <c r="O43" s="225">
        <v>430252.45635520399</v>
      </c>
      <c r="P43" s="226">
        <v>0.4595825554622493</v>
      </c>
      <c r="Q43" s="226">
        <v>0.18277465695918402</v>
      </c>
      <c r="R43" s="226">
        <v>0.55578337978930015</v>
      </c>
      <c r="S43" s="225">
        <v>153702.09468886897</v>
      </c>
      <c r="T43" s="235"/>
      <c r="AE43" s="1" t="s">
        <v>176</v>
      </c>
    </row>
    <row r="44" spans="2:31" s="4" customFormat="1" hidden="1" x14ac:dyDescent="0.25">
      <c r="B44" s="227" t="s">
        <v>103</v>
      </c>
      <c r="C44" s="228"/>
      <c r="D44" s="228"/>
      <c r="E44" s="228"/>
      <c r="F44" s="228"/>
      <c r="G44" s="228"/>
      <c r="H44" s="228"/>
      <c r="I44" s="228"/>
      <c r="J44" s="228"/>
      <c r="K44" s="228">
        <v>327387.63833385095</v>
      </c>
      <c r="L44" s="228"/>
      <c r="M44" s="228"/>
      <c r="N44" s="231">
        <v>0.54208815860874948</v>
      </c>
      <c r="O44" s="228">
        <v>505927.5436448183</v>
      </c>
      <c r="P44" s="231">
        <v>0.54041637636826456</v>
      </c>
      <c r="Q44" s="231">
        <v>0.21492203442423372</v>
      </c>
      <c r="R44" s="229">
        <v>0.54534711884540576</v>
      </c>
      <c r="S44" s="230">
        <v>178539.90531096736</v>
      </c>
      <c r="T44" s="237"/>
      <c r="AE44" s="1" t="s">
        <v>177</v>
      </c>
    </row>
    <row r="45" spans="2:31" s="4" customFormat="1" hidden="1" x14ac:dyDescent="0.25">
      <c r="B45" s="232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2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AE47" s="1" t="s">
        <v>182</v>
      </c>
    </row>
    <row r="48" spans="2:31" s="4" customFormat="1" hidden="1" x14ac:dyDescent="0.25">
      <c r="B48" s="266" t="s">
        <v>183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9" t="str">
        <f>CONCATENATE("%/s total Tenerife ",RIGHT(F133,4))</f>
        <v>%/s total Tenerife 2022</v>
      </c>
      <c r="J133" s="182">
        <v>2023</v>
      </c>
      <c r="K133" s="239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1" t="s">
        <v>199</v>
      </c>
      <c r="C134" s="225">
        <v>24890</v>
      </c>
      <c r="D134" s="225">
        <v>20058</v>
      </c>
      <c r="E134" s="225">
        <v>34195</v>
      </c>
      <c r="F134" s="225">
        <v>19943</v>
      </c>
      <c r="G134" s="226">
        <f>F134/E134-1</f>
        <v>-0.41678607983623339</v>
      </c>
      <c r="H134" s="225">
        <f>F134-E134</f>
        <v>-14252</v>
      </c>
      <c r="I134" s="226">
        <f>F134/F$134</f>
        <v>1</v>
      </c>
      <c r="J134" s="225">
        <v>20738</v>
      </c>
      <c r="K134" s="226">
        <f>J134/J$134</f>
        <v>1</v>
      </c>
      <c r="L134" s="226">
        <f>J134/F134-1</f>
        <v>3.9863611292182632E-2</v>
      </c>
      <c r="M134" s="225">
        <f>J134-F134</f>
        <v>795</v>
      </c>
      <c r="N134" s="226">
        <f>J134/D134-1</f>
        <v>3.3901685113171709E-2</v>
      </c>
      <c r="O134" s="225">
        <f>J134-D134</f>
        <v>680</v>
      </c>
      <c r="Q134" s="29"/>
      <c r="R134" s="79"/>
      <c r="Z134" s="1" t="s">
        <v>175</v>
      </c>
      <c r="AE134"/>
    </row>
    <row r="135" spans="1:31" s="4" customFormat="1" x14ac:dyDescent="0.25">
      <c r="B135" s="242" t="s">
        <v>192</v>
      </c>
      <c r="C135" s="243">
        <v>17177</v>
      </c>
      <c r="D135" s="243">
        <v>16366</v>
      </c>
      <c r="E135" s="243">
        <v>29524</v>
      </c>
      <c r="F135" s="243">
        <v>14679</v>
      </c>
      <c r="G135" s="247">
        <f>IFERROR(F135/E135-1,"-")</f>
        <v>-0.50281127218534072</v>
      </c>
      <c r="H135" s="243">
        <f t="shared" ref="H135:H138" si="14">F135-E135</f>
        <v>-14845</v>
      </c>
      <c r="I135" s="245">
        <f>F135/F$134</f>
        <v>0.7360477360477361</v>
      </c>
      <c r="J135" s="243">
        <v>14638</v>
      </c>
      <c r="K135" s="244">
        <f t="shared" ref="K135:K138" si="15">J135/J$134</f>
        <v>0.70585398784839426</v>
      </c>
      <c r="L135" s="245">
        <f t="shared" ref="L135:L138" si="16">J135/F135-1</f>
        <v>-2.7931057973976658E-3</v>
      </c>
      <c r="M135" s="246">
        <f t="shared" ref="M135:M138" si="17">J135-F135</f>
        <v>-41</v>
      </c>
      <c r="N135" s="244">
        <f t="shared" ref="N135:N138" si="18">J135/D135-1</f>
        <v>-0.10558474886960767</v>
      </c>
      <c r="O135" s="243">
        <f t="shared" ref="O135:O138" si="19">J135-D135</f>
        <v>-1728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49">
        <v>8311</v>
      </c>
      <c r="D136" s="249">
        <v>0</v>
      </c>
      <c r="E136" s="249">
        <v>9339</v>
      </c>
      <c r="F136" s="249">
        <v>5415</v>
      </c>
      <c r="G136" s="253">
        <f t="shared" ref="G136:G138" si="20">IFERROR(F136/E136-1,"-")</f>
        <v>-0.42017346610986184</v>
      </c>
      <c r="H136" s="249">
        <f t="shared" si="14"/>
        <v>-3924</v>
      </c>
      <c r="I136" s="257">
        <f t="shared" ref="I136:I138" si="21">F136/F$134</f>
        <v>0.27152384295241438</v>
      </c>
      <c r="J136" s="249">
        <v>7999</v>
      </c>
      <c r="K136" s="255">
        <f t="shared" si="15"/>
        <v>0.3857170411804417</v>
      </c>
      <c r="L136" s="257">
        <f t="shared" si="16"/>
        <v>0.47719298245614028</v>
      </c>
      <c r="M136" s="256">
        <f t="shared" si="17"/>
        <v>2584</v>
      </c>
      <c r="N136" s="255" t="e">
        <f t="shared" si="18"/>
        <v>#DIV/0!</v>
      </c>
      <c r="O136" s="249">
        <f t="shared" si="19"/>
        <v>7999</v>
      </c>
      <c r="Q136" s="29"/>
      <c r="R136" s="79"/>
      <c r="Z136" s="1"/>
    </row>
    <row r="137" spans="1:31" s="4" customFormat="1" x14ac:dyDescent="0.25">
      <c r="B137" s="97" t="s">
        <v>61</v>
      </c>
      <c r="C137" s="249">
        <v>8866</v>
      </c>
      <c r="D137" s="249">
        <v>0</v>
      </c>
      <c r="E137" s="249">
        <v>20185</v>
      </c>
      <c r="F137" s="249">
        <v>9264</v>
      </c>
      <c r="G137" s="251">
        <f t="shared" si="20"/>
        <v>-0.54104533069110727</v>
      </c>
      <c r="H137" s="249">
        <f t="shared" si="14"/>
        <v>-10921</v>
      </c>
      <c r="I137" s="261">
        <f t="shared" si="21"/>
        <v>0.46452389309532166</v>
      </c>
      <c r="J137" s="249">
        <v>6639</v>
      </c>
      <c r="K137" s="255">
        <f t="shared" si="15"/>
        <v>0.32013694666795256</v>
      </c>
      <c r="L137" s="257">
        <f t="shared" si="16"/>
        <v>-0.28335492227979275</v>
      </c>
      <c r="M137" s="256">
        <f t="shared" si="17"/>
        <v>-2625</v>
      </c>
      <c r="N137" s="255" t="e">
        <f t="shared" si="18"/>
        <v>#DIV/0!</v>
      </c>
      <c r="O137" s="249">
        <f t="shared" si="19"/>
        <v>6639</v>
      </c>
      <c r="Q137" s="29"/>
      <c r="R137" s="79"/>
      <c r="Z137" s="1"/>
    </row>
    <row r="138" spans="1:31" s="4" customFormat="1" x14ac:dyDescent="0.25">
      <c r="B138" s="242" t="s">
        <v>193</v>
      </c>
      <c r="C138" s="243">
        <v>7713</v>
      </c>
      <c r="D138" s="243">
        <v>3692</v>
      </c>
      <c r="E138" s="243">
        <v>4671</v>
      </c>
      <c r="F138" s="243">
        <v>5264</v>
      </c>
      <c r="G138" s="247">
        <f t="shared" si="20"/>
        <v>0.12695354313851426</v>
      </c>
      <c r="H138" s="243">
        <f t="shared" si="14"/>
        <v>593</v>
      </c>
      <c r="I138" s="245">
        <f t="shared" si="21"/>
        <v>0.26395226395226395</v>
      </c>
      <c r="J138" s="243">
        <v>6100</v>
      </c>
      <c r="K138" s="244">
        <f t="shared" si="15"/>
        <v>0.29414601215160574</v>
      </c>
      <c r="L138" s="245">
        <f t="shared" si="16"/>
        <v>0.15881458966565343</v>
      </c>
      <c r="M138" s="246">
        <f t="shared" si="17"/>
        <v>836</v>
      </c>
      <c r="N138" s="244">
        <f t="shared" si="18"/>
        <v>0.65222101841820157</v>
      </c>
      <c r="O138" s="243">
        <f t="shared" si="19"/>
        <v>2408</v>
      </c>
      <c r="Q138" s="29"/>
      <c r="R138" s="79"/>
      <c r="Z138" s="1"/>
    </row>
    <row r="139" spans="1:31" s="4" customFormat="1" ht="7.5" customHeight="1" x14ac:dyDescent="0.25"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Z139" s="1" t="s">
        <v>182</v>
      </c>
    </row>
    <row r="140" spans="1:31" s="4" customFormat="1" ht="32.25" customHeight="1" x14ac:dyDescent="0.25">
      <c r="B140" s="308" t="s">
        <v>196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298E3-9656-49B3-8BFE-9496BFDE5ED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202</v>
      </c>
      <c r="C6" s="240">
        <v>1047557</v>
      </c>
      <c r="D6" s="240">
        <v>456675</v>
      </c>
      <c r="E6" s="240">
        <v>800301</v>
      </c>
      <c r="F6" s="241">
        <f>E6/$E$6</f>
        <v>1</v>
      </c>
      <c r="G6" s="240">
        <v>1016781</v>
      </c>
      <c r="H6" s="241">
        <f>G6/E6-1</f>
        <v>0.27049822504282761</v>
      </c>
      <c r="I6" s="240">
        <f>G6-E6</f>
        <v>216480</v>
      </c>
      <c r="J6" s="241">
        <f>G6/$G$6</f>
        <v>1</v>
      </c>
      <c r="K6" s="240">
        <v>1041269</v>
      </c>
      <c r="L6" s="241">
        <f>K6/G6-1</f>
        <v>2.4083848931087504E-2</v>
      </c>
      <c r="M6" s="240">
        <f>K6-G6</f>
        <v>24488</v>
      </c>
      <c r="N6" s="241">
        <f>K6/$K$6</f>
        <v>1</v>
      </c>
      <c r="O6" s="240">
        <v>1058434</v>
      </c>
      <c r="P6" s="241">
        <f>O6/K6-1</f>
        <v>1.6484693196474609E-2</v>
      </c>
      <c r="Q6" s="240">
        <f>O6-K6</f>
        <v>17165</v>
      </c>
      <c r="R6" s="241">
        <f>IFERROR(O6/C6-1,"-")</f>
        <v>1.03832058780573E-2</v>
      </c>
      <c r="S6" s="240">
        <f>O6-C6</f>
        <v>10877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32" t="s">
        <v>44</v>
      </c>
      <c r="C7" s="249">
        <v>222987</v>
      </c>
      <c r="D7" s="249">
        <v>101575</v>
      </c>
      <c r="E7" s="249">
        <v>247584</v>
      </c>
      <c r="F7" s="255">
        <f t="shared" ref="F7:F16" si="0">E7/$E$6</f>
        <v>0.30936360194476831</v>
      </c>
      <c r="G7" s="249">
        <v>207208</v>
      </c>
      <c r="H7" s="257">
        <f>G7/E7-1</f>
        <v>-0.16308000516996257</v>
      </c>
      <c r="I7" s="256">
        <f>G7-E7</f>
        <v>-40376</v>
      </c>
      <c r="J7" s="255">
        <f>G7/$G$6</f>
        <v>0.20378822971711705</v>
      </c>
      <c r="K7" s="249">
        <v>181512</v>
      </c>
      <c r="L7" s="257">
        <f>K7/G7-1</f>
        <v>-0.12401065595922933</v>
      </c>
      <c r="M7" s="256">
        <f>K7-G7</f>
        <v>-25696</v>
      </c>
      <c r="N7" s="255">
        <f>K7/$K$6</f>
        <v>0.17431806766551197</v>
      </c>
      <c r="O7" s="249">
        <v>161819</v>
      </c>
      <c r="P7" s="257">
        <f>O7/K7-1</f>
        <v>-0.10849420423994005</v>
      </c>
      <c r="Q7" s="256">
        <f>O7-K7</f>
        <v>-19693</v>
      </c>
      <c r="R7" s="257">
        <f t="shared" ref="R7:R16" si="1">IFERROR(O7/C7-1,"-")</f>
        <v>-0.27431195540547204</v>
      </c>
      <c r="S7" s="256">
        <f t="shared" ref="S7:S16" si="2">O7-C7</f>
        <v>-61168</v>
      </c>
      <c r="T7" s="255">
        <f>O7/$O$6</f>
        <v>0.15288530035883202</v>
      </c>
      <c r="V7" s="29"/>
      <c r="W7" s="79"/>
      <c r="AE7" s="1" t="s">
        <v>177</v>
      </c>
    </row>
    <row r="8" spans="1:31" s="4" customFormat="1" x14ac:dyDescent="0.25">
      <c r="B8" s="232" t="s">
        <v>45</v>
      </c>
      <c r="C8" s="249">
        <v>127819</v>
      </c>
      <c r="D8" s="249">
        <v>46908</v>
      </c>
      <c r="E8" s="249">
        <v>83468</v>
      </c>
      <c r="F8" s="255">
        <f t="shared" si="0"/>
        <v>0.10429575872078131</v>
      </c>
      <c r="G8" s="249">
        <v>123951</v>
      </c>
      <c r="H8" s="257">
        <f t="shared" ref="H8:H16" si="3">G8/E8-1</f>
        <v>0.48501222025207258</v>
      </c>
      <c r="I8" s="256">
        <f t="shared" ref="I8:I16" si="4">G8-E8</f>
        <v>40483</v>
      </c>
      <c r="J8" s="255">
        <f t="shared" ref="J8:J16" si="5">G8/$G$6</f>
        <v>0.12190530704251948</v>
      </c>
      <c r="K8" s="249">
        <v>118966</v>
      </c>
      <c r="L8" s="257">
        <f t="shared" ref="L8:L16" si="6">K8/G8-1</f>
        <v>-4.0217505304515511E-2</v>
      </c>
      <c r="M8" s="256">
        <f t="shared" ref="M8:M16" si="7">K8-G8</f>
        <v>-4985</v>
      </c>
      <c r="N8" s="255">
        <f t="shared" ref="N8:N16" si="8">K8/$K$6</f>
        <v>0.1142509764527706</v>
      </c>
      <c r="O8" s="249">
        <v>114660</v>
      </c>
      <c r="P8" s="257">
        <f t="shared" ref="P8:P16" si="9">O8/K8-1</f>
        <v>-3.6195215439705497E-2</v>
      </c>
      <c r="Q8" s="256">
        <f t="shared" ref="Q8:Q16" si="10">O8-K8</f>
        <v>-4306</v>
      </c>
      <c r="R8" s="257">
        <f t="shared" si="1"/>
        <v>-0.10295026560996412</v>
      </c>
      <c r="S8" s="256">
        <f t="shared" si="2"/>
        <v>-13159</v>
      </c>
      <c r="T8" s="255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2" t="s">
        <v>46</v>
      </c>
      <c r="C9" s="249">
        <v>10509</v>
      </c>
      <c r="D9" s="249">
        <v>2335</v>
      </c>
      <c r="E9" s="249">
        <v>4950</v>
      </c>
      <c r="F9" s="250">
        <f t="shared" si="0"/>
        <v>6.1851728287231926E-3</v>
      </c>
      <c r="G9" s="249">
        <v>6762</v>
      </c>
      <c r="H9" s="261">
        <f t="shared" si="3"/>
        <v>0.36606060606060598</v>
      </c>
      <c r="I9" s="252">
        <f t="shared" si="4"/>
        <v>1812</v>
      </c>
      <c r="J9" s="250">
        <f t="shared" si="5"/>
        <v>6.6503996435810665E-3</v>
      </c>
      <c r="K9" s="249">
        <v>20250</v>
      </c>
      <c r="L9" s="257">
        <f t="shared" si="6"/>
        <v>1.9946761313220942</v>
      </c>
      <c r="M9" s="256">
        <f t="shared" si="7"/>
        <v>13488</v>
      </c>
      <c r="N9" s="255">
        <f t="shared" si="8"/>
        <v>1.9447424248681178E-2</v>
      </c>
      <c r="O9" s="249">
        <v>11054</v>
      </c>
      <c r="P9" s="257">
        <f t="shared" si="9"/>
        <v>-0.45412345679012345</v>
      </c>
      <c r="Q9" s="256">
        <f t="shared" si="10"/>
        <v>-9196</v>
      </c>
      <c r="R9" s="257">
        <f t="shared" si="1"/>
        <v>5.1860310210295912E-2</v>
      </c>
      <c r="S9" s="256">
        <f t="shared" si="2"/>
        <v>545</v>
      </c>
      <c r="T9" s="255">
        <f t="shared" si="11"/>
        <v>1.044373102149024E-2</v>
      </c>
      <c r="V9" s="29"/>
      <c r="W9" s="79"/>
      <c r="AE9" s="1"/>
    </row>
    <row r="10" spans="1:31" s="4" customFormat="1" x14ac:dyDescent="0.25">
      <c r="B10" s="232" t="s">
        <v>48</v>
      </c>
      <c r="C10" s="249">
        <v>356283</v>
      </c>
      <c r="D10" s="249">
        <v>94044</v>
      </c>
      <c r="E10" s="249">
        <v>181693</v>
      </c>
      <c r="F10" s="255">
        <f t="shared" si="0"/>
        <v>0.22703082965034405</v>
      </c>
      <c r="G10" s="249">
        <v>342343</v>
      </c>
      <c r="H10" s="257">
        <f t="shared" si="3"/>
        <v>0.8841837605191174</v>
      </c>
      <c r="I10" s="256">
        <f t="shared" si="4"/>
        <v>160650</v>
      </c>
      <c r="J10" s="255">
        <f t="shared" si="5"/>
        <v>0.33669295551352751</v>
      </c>
      <c r="K10" s="249">
        <v>341923</v>
      </c>
      <c r="L10" s="257">
        <f t="shared" si="6"/>
        <v>-1.2268397484394011E-3</v>
      </c>
      <c r="M10" s="256">
        <f t="shared" si="7"/>
        <v>-420</v>
      </c>
      <c r="N10" s="255">
        <f t="shared" si="8"/>
        <v>0.32837143908058342</v>
      </c>
      <c r="O10" s="249">
        <v>382237</v>
      </c>
      <c r="P10" s="257">
        <f t="shared" si="9"/>
        <v>0.1179037385610211</v>
      </c>
      <c r="Q10" s="256">
        <f t="shared" si="10"/>
        <v>40314</v>
      </c>
      <c r="R10" s="257">
        <f t="shared" si="1"/>
        <v>7.2846585439103162E-2</v>
      </c>
      <c r="S10" s="256">
        <f t="shared" si="2"/>
        <v>25954</v>
      </c>
      <c r="T10" s="255">
        <f>O10/$O$6</f>
        <v>0.36113446846945579</v>
      </c>
      <c r="V10" s="29"/>
      <c r="W10" s="79"/>
      <c r="AE10" s="1"/>
    </row>
    <row r="11" spans="1:31" s="4" customFormat="1" x14ac:dyDescent="0.25">
      <c r="B11" s="232" t="s">
        <v>50</v>
      </c>
      <c r="C11" s="249">
        <v>31009</v>
      </c>
      <c r="D11" s="249">
        <v>30342</v>
      </c>
      <c r="E11" s="249">
        <v>44398</v>
      </c>
      <c r="F11" s="250">
        <f t="shared" si="0"/>
        <v>5.5476626919121683E-2</v>
      </c>
      <c r="G11" s="249">
        <v>48630</v>
      </c>
      <c r="H11" s="261">
        <f t="shared" si="3"/>
        <v>9.531960899139591E-2</v>
      </c>
      <c r="I11" s="252">
        <f t="shared" si="4"/>
        <v>4232</v>
      </c>
      <c r="J11" s="250">
        <f t="shared" si="5"/>
        <v>4.7827408261956111E-2</v>
      </c>
      <c r="K11" s="249">
        <v>55684</v>
      </c>
      <c r="L11" s="257">
        <f t="shared" si="6"/>
        <v>0.14505449311124829</v>
      </c>
      <c r="M11" s="256">
        <f t="shared" si="7"/>
        <v>7054</v>
      </c>
      <c r="N11" s="255">
        <f t="shared" si="8"/>
        <v>5.3477055400669757E-2</v>
      </c>
      <c r="O11" s="249">
        <v>49807</v>
      </c>
      <c r="P11" s="257">
        <f t="shared" si="9"/>
        <v>-0.10554198692622652</v>
      </c>
      <c r="Q11" s="256">
        <f t="shared" si="10"/>
        <v>-5877</v>
      </c>
      <c r="R11" s="257">
        <f t="shared" si="1"/>
        <v>0.60621110000322487</v>
      </c>
      <c r="S11" s="256">
        <f t="shared" si="2"/>
        <v>18798</v>
      </c>
      <c r="T11" s="255">
        <f t="shared" si="11"/>
        <v>4.7057256286173722E-2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120142</v>
      </c>
      <c r="D12" s="249">
        <v>52879</v>
      </c>
      <c r="E12" s="249">
        <v>104557</v>
      </c>
      <c r="F12" s="255">
        <f t="shared" si="0"/>
        <v>0.13064709403087088</v>
      </c>
      <c r="G12" s="249">
        <v>134886</v>
      </c>
      <c r="H12" s="257">
        <f t="shared" si="3"/>
        <v>0.29007144428397913</v>
      </c>
      <c r="I12" s="256">
        <f t="shared" si="4"/>
        <v>30329</v>
      </c>
      <c r="J12" s="255">
        <f t="shared" si="5"/>
        <v>0.13265983530376749</v>
      </c>
      <c r="K12" s="249">
        <v>146430</v>
      </c>
      <c r="L12" s="257">
        <f t="shared" si="6"/>
        <v>8.5583381522174262E-2</v>
      </c>
      <c r="M12" s="256">
        <f t="shared" si="7"/>
        <v>11544</v>
      </c>
      <c r="N12" s="255">
        <f t="shared" si="8"/>
        <v>0.14062648556713012</v>
      </c>
      <c r="O12" s="249">
        <v>156566</v>
      </c>
      <c r="P12" s="257">
        <f t="shared" si="9"/>
        <v>6.9220788089872309E-2</v>
      </c>
      <c r="Q12" s="256">
        <f t="shared" si="10"/>
        <v>10136</v>
      </c>
      <c r="R12" s="257">
        <f t="shared" si="1"/>
        <v>0.30317457675084492</v>
      </c>
      <c r="S12" s="256">
        <f t="shared" si="2"/>
        <v>36424</v>
      </c>
      <c r="T12" s="255">
        <f t="shared" si="11"/>
        <v>0.14792230786237026</v>
      </c>
      <c r="V12" s="29"/>
      <c r="W12" s="79"/>
      <c r="AE12" s="1"/>
    </row>
    <row r="13" spans="1:31" s="4" customFormat="1" x14ac:dyDescent="0.25">
      <c r="B13" s="232" t="s">
        <v>49</v>
      </c>
      <c r="C13" s="249">
        <v>37119</v>
      </c>
      <c r="D13" s="249">
        <v>14777</v>
      </c>
      <c r="E13" s="249">
        <v>21732</v>
      </c>
      <c r="F13" s="250">
        <f t="shared" si="0"/>
        <v>2.7154783012891398E-2</v>
      </c>
      <c r="G13" s="249">
        <v>33809</v>
      </c>
      <c r="H13" s="261">
        <f t="shared" si="3"/>
        <v>0.55572427756304066</v>
      </c>
      <c r="I13" s="252">
        <f t="shared" si="4"/>
        <v>12077</v>
      </c>
      <c r="J13" s="250">
        <f t="shared" si="5"/>
        <v>3.3251014721950939E-2</v>
      </c>
      <c r="K13" s="249">
        <v>37722</v>
      </c>
      <c r="L13" s="257">
        <f t="shared" si="6"/>
        <v>0.11573841284864983</v>
      </c>
      <c r="M13" s="256">
        <f t="shared" si="7"/>
        <v>3913</v>
      </c>
      <c r="N13" s="255">
        <f t="shared" si="8"/>
        <v>3.6226950000432162E-2</v>
      </c>
      <c r="O13" s="249">
        <v>35821</v>
      </c>
      <c r="P13" s="257">
        <f t="shared" si="9"/>
        <v>-5.0394994963151474E-2</v>
      </c>
      <c r="Q13" s="256">
        <f t="shared" si="10"/>
        <v>-1901</v>
      </c>
      <c r="R13" s="257">
        <f t="shared" si="1"/>
        <v>-3.4968614456208358E-2</v>
      </c>
      <c r="S13" s="256">
        <f t="shared" si="2"/>
        <v>-1298</v>
      </c>
      <c r="T13" s="255">
        <f t="shared" si="11"/>
        <v>3.3843395053446884E-2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45577</v>
      </c>
      <c r="D14" s="249">
        <v>21825</v>
      </c>
      <c r="E14" s="249">
        <v>45216</v>
      </c>
      <c r="F14" s="255">
        <f t="shared" si="0"/>
        <v>5.6498742348191494E-2</v>
      </c>
      <c r="G14" s="249">
        <v>29061</v>
      </c>
      <c r="H14" s="257">
        <f t="shared" si="3"/>
        <v>-0.35728503184713378</v>
      </c>
      <c r="I14" s="256">
        <f t="shared" si="4"/>
        <v>-16155</v>
      </c>
      <c r="J14" s="255">
        <f t="shared" si="5"/>
        <v>2.8581375930510109E-2</v>
      </c>
      <c r="K14" s="249">
        <v>32018</v>
      </c>
      <c r="L14" s="257">
        <f t="shared" si="6"/>
        <v>0.10175148824885594</v>
      </c>
      <c r="M14" s="256">
        <f t="shared" si="7"/>
        <v>2957</v>
      </c>
      <c r="N14" s="255">
        <f t="shared" si="8"/>
        <v>3.0749018745396241E-2</v>
      </c>
      <c r="O14" s="249">
        <v>29188</v>
      </c>
      <c r="P14" s="257">
        <f t="shared" si="9"/>
        <v>-8.838778187269658E-2</v>
      </c>
      <c r="Q14" s="256">
        <f t="shared" si="10"/>
        <v>-2830</v>
      </c>
      <c r="R14" s="257">
        <f t="shared" si="1"/>
        <v>-0.35958926651600587</v>
      </c>
      <c r="S14" s="256">
        <f t="shared" si="2"/>
        <v>-16389</v>
      </c>
      <c r="T14" s="255">
        <f t="shared" si="11"/>
        <v>2.7576589565338983E-2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41904</v>
      </c>
      <c r="D15" s="249">
        <v>22233</v>
      </c>
      <c r="E15" s="249">
        <v>26311</v>
      </c>
      <c r="F15" s="250">
        <f t="shared" si="0"/>
        <v>3.2876380261926449E-2</v>
      </c>
      <c r="G15" s="249">
        <v>32375</v>
      </c>
      <c r="H15" s="261">
        <f t="shared" si="3"/>
        <v>0.23047394625821904</v>
      </c>
      <c r="I15" s="252">
        <f t="shared" si="4"/>
        <v>6064</v>
      </c>
      <c r="J15" s="250">
        <f t="shared" si="5"/>
        <v>3.1840681523356555E-2</v>
      </c>
      <c r="K15" s="249">
        <v>47068</v>
      </c>
      <c r="L15" s="257">
        <f t="shared" si="6"/>
        <v>0.45383783783783782</v>
      </c>
      <c r="M15" s="256">
        <f t="shared" si="7"/>
        <v>14693</v>
      </c>
      <c r="N15" s="255">
        <f t="shared" si="8"/>
        <v>4.5202536520342007E-2</v>
      </c>
      <c r="O15" s="249">
        <v>61312</v>
      </c>
      <c r="P15" s="257">
        <f t="shared" si="9"/>
        <v>0.30262598793235318</v>
      </c>
      <c r="Q15" s="256">
        <f t="shared" si="10"/>
        <v>14244</v>
      </c>
      <c r="R15" s="257">
        <f t="shared" si="1"/>
        <v>0.46315387552500953</v>
      </c>
      <c r="S15" s="256">
        <f t="shared" si="2"/>
        <v>19408</v>
      </c>
      <c r="T15" s="255">
        <f t="shared" si="11"/>
        <v>5.7927088510006296E-2</v>
      </c>
      <c r="V15" s="29"/>
      <c r="W15" s="79"/>
      <c r="AE15" s="1"/>
    </row>
    <row r="16" spans="1:31" s="4" customFormat="1" x14ac:dyDescent="0.25">
      <c r="B16" s="232" t="s">
        <v>203</v>
      </c>
      <c r="C16" s="249">
        <f>C6-SUM(C7:C15)</f>
        <v>54208</v>
      </c>
      <c r="D16" s="249">
        <f>D6-SUM(D7:D15)</f>
        <v>69757</v>
      </c>
      <c r="E16" s="249">
        <f>E6-SUM(E7:E15)</f>
        <v>40392</v>
      </c>
      <c r="F16" s="255">
        <f t="shared" si="0"/>
        <v>5.0471010282381254E-2</v>
      </c>
      <c r="G16" s="249">
        <f>G6-SUM(G7:G15)</f>
        <v>57756</v>
      </c>
      <c r="H16" s="257">
        <f t="shared" si="3"/>
        <v>0.42988710635769456</v>
      </c>
      <c r="I16" s="256">
        <f t="shared" si="4"/>
        <v>17364</v>
      </c>
      <c r="J16" s="255">
        <f t="shared" si="5"/>
        <v>5.6802792341713704E-2</v>
      </c>
      <c r="K16" s="249">
        <f>K6-SUM(K7:K15)</f>
        <v>59696</v>
      </c>
      <c r="L16" s="257">
        <f t="shared" si="6"/>
        <v>3.3589583766188813E-2</v>
      </c>
      <c r="M16" s="256">
        <f t="shared" si="7"/>
        <v>1940</v>
      </c>
      <c r="N16" s="255">
        <f t="shared" si="8"/>
        <v>5.7330046318482542E-2</v>
      </c>
      <c r="O16" s="249">
        <f>O6-SUM(O7:O15)</f>
        <v>55970</v>
      </c>
      <c r="P16" s="257">
        <f t="shared" si="9"/>
        <v>-6.2416242294291102E-2</v>
      </c>
      <c r="Q16" s="256">
        <f t="shared" si="10"/>
        <v>-3726</v>
      </c>
      <c r="R16" s="257">
        <f t="shared" si="1"/>
        <v>3.2504427390791069E-2</v>
      </c>
      <c r="S16" s="256">
        <f t="shared" si="2"/>
        <v>1762</v>
      </c>
      <c r="T16" s="255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1" t="s">
        <v>173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174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175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176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177</v>
      </c>
    </row>
    <row r="49" spans="2:31" s="4" customFormat="1" hidden="1" x14ac:dyDescent="0.25">
      <c r="B49" s="232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2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182</v>
      </c>
    </row>
    <row r="52" spans="2:31" s="4" customFormat="1" hidden="1" x14ac:dyDescent="0.25">
      <c r="B52" s="266" t="s">
        <v>183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202</v>
      </c>
      <c r="C136" s="225">
        <v>1047557</v>
      </c>
      <c r="D136" s="225">
        <v>456683</v>
      </c>
      <c r="E136" s="225">
        <v>800301</v>
      </c>
      <c r="F136" s="225">
        <v>1016781</v>
      </c>
      <c r="G136" s="226">
        <f>F136/E136-1</f>
        <v>0.27049822504282761</v>
      </c>
      <c r="H136" s="225">
        <f>F136-E136</f>
        <v>216480</v>
      </c>
      <c r="I136" s="226">
        <f>F136/F$136</f>
        <v>1</v>
      </c>
      <c r="J136" s="225">
        <v>1041269</v>
      </c>
      <c r="K136" s="226">
        <f>H136/H$136</f>
        <v>1</v>
      </c>
      <c r="L136" s="226">
        <f>J136/F136-1</f>
        <v>2.4083848931087504E-2</v>
      </c>
      <c r="M136" s="225">
        <f>J136-F136</f>
        <v>24488</v>
      </c>
      <c r="N136" s="226">
        <f>J136/C136-1</f>
        <v>-6.0025373320974351E-3</v>
      </c>
      <c r="O136" s="225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2" t="s">
        <v>44</v>
      </c>
      <c r="C137" s="249">
        <v>222987</v>
      </c>
      <c r="D137" s="249">
        <v>117997</v>
      </c>
      <c r="E137" s="249">
        <v>247584</v>
      </c>
      <c r="F137" s="249">
        <v>207208</v>
      </c>
      <c r="G137" s="255">
        <f t="shared" ref="G137:G146" si="12">F137/E137-1</f>
        <v>-0.16308000516996257</v>
      </c>
      <c r="H137" s="262">
        <f t="shared" ref="H137:H146" si="13">F137-E137</f>
        <v>-40376</v>
      </c>
      <c r="I137" s="257">
        <f t="shared" ref="I137:K146" si="14">F137/F$136</f>
        <v>0.20378822971711705</v>
      </c>
      <c r="J137" s="249">
        <v>181512</v>
      </c>
      <c r="K137" s="257">
        <f t="shared" si="14"/>
        <v>-0.18651145602365116</v>
      </c>
      <c r="L137" s="257">
        <f t="shared" ref="L137:L146" si="15">J137/F137-1</f>
        <v>-0.12401065595922933</v>
      </c>
      <c r="M137" s="256">
        <f t="shared" ref="M137:M146" si="16">J137-F137</f>
        <v>-25696</v>
      </c>
      <c r="N137" s="255">
        <f t="shared" ref="N137:N146" si="17">J137/C137-1</f>
        <v>-0.18599738998237569</v>
      </c>
      <c r="O137" s="249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2" t="s">
        <v>45</v>
      </c>
      <c r="C138" s="249">
        <v>127819</v>
      </c>
      <c r="D138" s="249">
        <v>51760</v>
      </c>
      <c r="E138" s="249">
        <v>83468</v>
      </c>
      <c r="F138" s="249">
        <v>123951</v>
      </c>
      <c r="G138" s="255">
        <f t="shared" si="12"/>
        <v>0.48501222025207258</v>
      </c>
      <c r="H138" s="262">
        <f t="shared" si="13"/>
        <v>40483</v>
      </c>
      <c r="I138" s="257">
        <f t="shared" si="14"/>
        <v>0.12190530704251948</v>
      </c>
      <c r="J138" s="249">
        <v>118966</v>
      </c>
      <c r="K138" s="257">
        <f t="shared" si="14"/>
        <v>0.18700572801182558</v>
      </c>
      <c r="L138" s="257">
        <f t="shared" si="15"/>
        <v>-4.0217505304515511E-2</v>
      </c>
      <c r="M138" s="256">
        <f t="shared" si="16"/>
        <v>-4985</v>
      </c>
      <c r="N138" s="255">
        <f t="shared" si="17"/>
        <v>-6.926200330154364E-2</v>
      </c>
      <c r="O138" s="249">
        <f t="shared" si="18"/>
        <v>-8853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10509</v>
      </c>
      <c r="D139" s="249">
        <v>2339</v>
      </c>
      <c r="E139" s="249">
        <v>4950</v>
      </c>
      <c r="F139" s="249">
        <v>6762</v>
      </c>
      <c r="G139" s="255">
        <f t="shared" si="12"/>
        <v>0.36606060606060598</v>
      </c>
      <c r="H139" s="262">
        <f t="shared" si="13"/>
        <v>1812</v>
      </c>
      <c r="I139" s="257">
        <f t="shared" si="14"/>
        <v>6.6503996435810665E-3</v>
      </c>
      <c r="J139" s="249">
        <v>20250</v>
      </c>
      <c r="K139" s="261">
        <f t="shared" si="14"/>
        <v>8.3702882483370281E-3</v>
      </c>
      <c r="L139" s="257">
        <f t="shared" si="15"/>
        <v>1.9946761313220942</v>
      </c>
      <c r="M139" s="256">
        <f t="shared" si="16"/>
        <v>13488</v>
      </c>
      <c r="N139" s="255">
        <f t="shared" si="17"/>
        <v>0.92691978304310596</v>
      </c>
      <c r="O139" s="249">
        <f t="shared" si="18"/>
        <v>9741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356283</v>
      </c>
      <c r="D140" s="249">
        <v>103133</v>
      </c>
      <c r="E140" s="249">
        <v>181693</v>
      </c>
      <c r="F140" s="249">
        <v>342343</v>
      </c>
      <c r="G140" s="255">
        <f t="shared" si="12"/>
        <v>0.8841837605191174</v>
      </c>
      <c r="H140" s="262">
        <f t="shared" si="13"/>
        <v>160650</v>
      </c>
      <c r="I140" s="257">
        <f t="shared" si="14"/>
        <v>0.33669295551352751</v>
      </c>
      <c r="J140" s="249">
        <v>341923</v>
      </c>
      <c r="K140" s="257">
        <f t="shared" si="14"/>
        <v>0.74210088691796006</v>
      </c>
      <c r="L140" s="257">
        <f t="shared" si="15"/>
        <v>-1.2268397484394011E-3</v>
      </c>
      <c r="M140" s="256">
        <f t="shared" si="16"/>
        <v>-420</v>
      </c>
      <c r="N140" s="255">
        <f t="shared" si="17"/>
        <v>-4.0305038410477056E-2</v>
      </c>
      <c r="O140" s="249">
        <f t="shared" si="18"/>
        <v>-14360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31009</v>
      </c>
      <c r="D141" s="249">
        <v>30584</v>
      </c>
      <c r="E141" s="249">
        <v>44398</v>
      </c>
      <c r="F141" s="249">
        <v>48630</v>
      </c>
      <c r="G141" s="255">
        <f t="shared" si="12"/>
        <v>9.531960899139591E-2</v>
      </c>
      <c r="H141" s="262">
        <f t="shared" si="13"/>
        <v>4232</v>
      </c>
      <c r="I141" s="257">
        <f t="shared" si="14"/>
        <v>4.7827408261956111E-2</v>
      </c>
      <c r="J141" s="249">
        <v>55684</v>
      </c>
      <c r="K141" s="261">
        <f t="shared" si="14"/>
        <v>1.9549150036954916E-2</v>
      </c>
      <c r="L141" s="257">
        <f t="shared" si="15"/>
        <v>0.14505449311124829</v>
      </c>
      <c r="M141" s="256">
        <f t="shared" si="16"/>
        <v>7054</v>
      </c>
      <c r="N141" s="255">
        <f t="shared" si="17"/>
        <v>0.79573672159695574</v>
      </c>
      <c r="O141" s="249">
        <f t="shared" si="18"/>
        <v>24675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120142</v>
      </c>
      <c r="D142" s="249">
        <v>61571</v>
      </c>
      <c r="E142" s="249">
        <v>104557</v>
      </c>
      <c r="F142" s="249">
        <v>134886</v>
      </c>
      <c r="G142" s="255">
        <f t="shared" si="12"/>
        <v>0.29007144428397913</v>
      </c>
      <c r="H142" s="262">
        <f t="shared" si="13"/>
        <v>30329</v>
      </c>
      <c r="I142" s="257">
        <f t="shared" si="14"/>
        <v>0.13265983530376749</v>
      </c>
      <c r="J142" s="249">
        <v>146430</v>
      </c>
      <c r="K142" s="257">
        <f t="shared" si="14"/>
        <v>0.14010070214338508</v>
      </c>
      <c r="L142" s="257">
        <f t="shared" si="15"/>
        <v>8.5583381522174262E-2</v>
      </c>
      <c r="M142" s="256">
        <f t="shared" si="16"/>
        <v>11544</v>
      </c>
      <c r="N142" s="255">
        <f t="shared" si="17"/>
        <v>0.21880774416939963</v>
      </c>
      <c r="O142" s="249">
        <f t="shared" si="18"/>
        <v>26288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37119</v>
      </c>
      <c r="D143" s="249">
        <v>16023</v>
      </c>
      <c r="E143" s="249">
        <v>21732</v>
      </c>
      <c r="F143" s="249">
        <v>33809</v>
      </c>
      <c r="G143" s="255">
        <f t="shared" si="12"/>
        <v>0.55572427756304066</v>
      </c>
      <c r="H143" s="262">
        <f t="shared" si="13"/>
        <v>12077</v>
      </c>
      <c r="I143" s="257">
        <f t="shared" si="14"/>
        <v>3.3251014721950939E-2</v>
      </c>
      <c r="J143" s="249">
        <v>37722</v>
      </c>
      <c r="K143" s="261">
        <f t="shared" si="14"/>
        <v>5.5788063562453805E-2</v>
      </c>
      <c r="L143" s="257">
        <f t="shared" si="15"/>
        <v>0.11573841284864983</v>
      </c>
      <c r="M143" s="256">
        <f t="shared" si="16"/>
        <v>3913</v>
      </c>
      <c r="N143" s="255">
        <f t="shared" si="17"/>
        <v>1.6245049705002845E-2</v>
      </c>
      <c r="O143" s="249">
        <f t="shared" si="18"/>
        <v>603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45577</v>
      </c>
      <c r="D144" s="249">
        <v>26839</v>
      </c>
      <c r="E144" s="249">
        <v>45216</v>
      </c>
      <c r="F144" s="249">
        <v>29061</v>
      </c>
      <c r="G144" s="255">
        <f t="shared" si="12"/>
        <v>-0.35728503184713378</v>
      </c>
      <c r="H144" s="262">
        <f t="shared" si="13"/>
        <v>-16155</v>
      </c>
      <c r="I144" s="257">
        <f t="shared" si="14"/>
        <v>2.8581375930510109E-2</v>
      </c>
      <c r="J144" s="249">
        <v>32018</v>
      </c>
      <c r="K144" s="257">
        <f t="shared" si="14"/>
        <v>-7.4625831485587588E-2</v>
      </c>
      <c r="L144" s="257">
        <f t="shared" si="15"/>
        <v>0.10175148824885594</v>
      </c>
      <c r="M144" s="256">
        <f t="shared" si="16"/>
        <v>2957</v>
      </c>
      <c r="N144" s="255">
        <f t="shared" si="17"/>
        <v>-0.29749654430962991</v>
      </c>
      <c r="O144" s="249">
        <f t="shared" si="18"/>
        <v>-13559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41904</v>
      </c>
      <c r="D145" s="249">
        <v>24273</v>
      </c>
      <c r="E145" s="249">
        <v>26311</v>
      </c>
      <c r="F145" s="249">
        <v>32375</v>
      </c>
      <c r="G145" s="255">
        <f t="shared" si="12"/>
        <v>0.23047394625821904</v>
      </c>
      <c r="H145" s="262">
        <f t="shared" si="13"/>
        <v>6064</v>
      </c>
      <c r="I145" s="257">
        <f t="shared" si="14"/>
        <v>3.1840681523356555E-2</v>
      </c>
      <c r="J145" s="249">
        <v>47068</v>
      </c>
      <c r="K145" s="261">
        <f t="shared" si="14"/>
        <v>2.8011825572801182E-2</v>
      </c>
      <c r="L145" s="257">
        <f t="shared" si="15"/>
        <v>0.45383783783783782</v>
      </c>
      <c r="M145" s="256">
        <f t="shared" si="16"/>
        <v>14693</v>
      </c>
      <c r="N145" s="255">
        <f t="shared" si="17"/>
        <v>0.12323405880106919</v>
      </c>
      <c r="O145" s="249">
        <f t="shared" si="18"/>
        <v>5164</v>
      </c>
      <c r="Q145" s="29"/>
      <c r="R145" s="79"/>
      <c r="Z145" s="1"/>
    </row>
    <row r="146" spans="2:31" s="4" customFormat="1" x14ac:dyDescent="0.25">
      <c r="B146" s="232" t="s">
        <v>203</v>
      </c>
      <c r="C146" s="249">
        <f>C136-SUM(C137:C145)</f>
        <v>54208</v>
      </c>
      <c r="D146" s="249">
        <f>D136-SUM(D137:D145)</f>
        <v>22164</v>
      </c>
      <c r="E146" s="249">
        <f>E136-SUM(E137:E145)</f>
        <v>40392</v>
      </c>
      <c r="F146" s="249">
        <f>F136-SUM(F137:F145)</f>
        <v>57756</v>
      </c>
      <c r="G146" s="255">
        <f t="shared" si="12"/>
        <v>0.42988710635769456</v>
      </c>
      <c r="H146" s="262">
        <f t="shared" si="13"/>
        <v>17364</v>
      </c>
      <c r="I146" s="257">
        <f t="shared" si="14"/>
        <v>5.6802792341713704E-2</v>
      </c>
      <c r="J146" s="249">
        <f>J136-SUM(J137:J145)</f>
        <v>59696</v>
      </c>
      <c r="K146" s="257">
        <f t="shared" si="14"/>
        <v>8.0210643015521069E-2</v>
      </c>
      <c r="L146" s="257">
        <f t="shared" si="15"/>
        <v>3.3589583766188813E-2</v>
      </c>
      <c r="M146" s="256">
        <f t="shared" si="16"/>
        <v>1940</v>
      </c>
      <c r="N146" s="255">
        <f t="shared" si="17"/>
        <v>0.10123966942148765</v>
      </c>
      <c r="O146" s="249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F30FB-872B-4436-BD90-63F4F764D78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202</v>
      </c>
      <c r="C6" s="240">
        <v>632407</v>
      </c>
      <c r="D6" s="240">
        <v>248286</v>
      </c>
      <c r="E6" s="240">
        <v>384253</v>
      </c>
      <c r="F6" s="241">
        <f>E6/$E$6</f>
        <v>1</v>
      </c>
      <c r="G6" s="240">
        <v>593573</v>
      </c>
      <c r="H6" s="241">
        <f>G6/E6-1</f>
        <v>0.54474525898301374</v>
      </c>
      <c r="I6" s="240">
        <f>G6-E6</f>
        <v>209320</v>
      </c>
      <c r="J6" s="241">
        <f>G6/$G$6</f>
        <v>1</v>
      </c>
      <c r="K6" s="240">
        <v>612478</v>
      </c>
      <c r="L6" s="241">
        <f>K6/G6-1</f>
        <v>3.1849494501939857E-2</v>
      </c>
      <c r="M6" s="240">
        <f>K6-G6</f>
        <v>18905</v>
      </c>
      <c r="N6" s="241">
        <f>K6/$K$6</f>
        <v>1</v>
      </c>
      <c r="O6" s="240">
        <v>636461</v>
      </c>
      <c r="P6" s="241">
        <f>O6/K6-1</f>
        <v>3.915732483452472E-2</v>
      </c>
      <c r="Q6" s="240">
        <f>O6-K6</f>
        <v>23983</v>
      </c>
      <c r="R6" s="241">
        <f>IFERROR(O6/C6-1,"-")</f>
        <v>6.4104287270696503E-3</v>
      </c>
      <c r="S6" s="240">
        <f>O6-C6</f>
        <v>4054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32" t="s">
        <v>44</v>
      </c>
      <c r="C7" s="249">
        <v>109920</v>
      </c>
      <c r="D7" s="249">
        <v>43067</v>
      </c>
      <c r="E7" s="249">
        <v>120918</v>
      </c>
      <c r="F7" s="255">
        <f t="shared" ref="F7:F16" si="0">E7/$E$6</f>
        <v>0.3146832946001723</v>
      </c>
      <c r="G7" s="249">
        <v>120397</v>
      </c>
      <c r="H7" s="257">
        <f>G7/E7-1</f>
        <v>-4.3087050728592979E-3</v>
      </c>
      <c r="I7" s="256">
        <f>G7-E7</f>
        <v>-521</v>
      </c>
      <c r="J7" s="255">
        <f>G7/$G$6</f>
        <v>0.20283436072732419</v>
      </c>
      <c r="K7" s="249">
        <v>106138</v>
      </c>
      <c r="L7" s="257">
        <f>K7/G7-1</f>
        <v>-0.11843318355108512</v>
      </c>
      <c r="M7" s="256">
        <f>K7-G7</f>
        <v>-14259</v>
      </c>
      <c r="N7" s="255">
        <f>K7/$K$6</f>
        <v>0.17329275500507774</v>
      </c>
      <c r="O7" s="249">
        <v>101169</v>
      </c>
      <c r="P7" s="257">
        <f>O7/K7-1</f>
        <v>-4.6816408826245048E-2</v>
      </c>
      <c r="Q7" s="256">
        <f>O7-K7</f>
        <v>-4969</v>
      </c>
      <c r="R7" s="257">
        <f t="shared" ref="R7:R16" si="1">IFERROR(O7/C7-1,"-")</f>
        <v>-7.9612445414847133E-2</v>
      </c>
      <c r="S7" s="256">
        <f t="shared" ref="S7:S16" si="2">O7-C7</f>
        <v>-8751</v>
      </c>
      <c r="T7" s="255">
        <f>O7/$O$6</f>
        <v>0.15895553694570444</v>
      </c>
      <c r="V7" s="29"/>
      <c r="W7" s="79"/>
      <c r="AE7" s="1" t="s">
        <v>177</v>
      </c>
    </row>
    <row r="8" spans="1:31" s="4" customFormat="1" x14ac:dyDescent="0.25">
      <c r="B8" s="232" t="s">
        <v>45</v>
      </c>
      <c r="C8" s="249">
        <v>76491</v>
      </c>
      <c r="D8" s="249">
        <v>23619</v>
      </c>
      <c r="E8" s="249">
        <v>39986</v>
      </c>
      <c r="F8" s="255">
        <f t="shared" si="0"/>
        <v>0.10406164688369382</v>
      </c>
      <c r="G8" s="249">
        <v>75857</v>
      </c>
      <c r="H8" s="257">
        <f t="shared" ref="H8:H16" si="3">G8/E8-1</f>
        <v>0.89708898114340019</v>
      </c>
      <c r="I8" s="256">
        <f t="shared" ref="I8:I16" si="4">G8-E8</f>
        <v>35871</v>
      </c>
      <c r="J8" s="255">
        <f t="shared" ref="J8:J16" si="5">G8/$G$6</f>
        <v>0.12779725492904831</v>
      </c>
      <c r="K8" s="249">
        <v>67064</v>
      </c>
      <c r="L8" s="257">
        <f t="shared" ref="L8:L16" si="6">K8/G8-1</f>
        <v>-0.1159154725338466</v>
      </c>
      <c r="M8" s="256">
        <f t="shared" ref="M8:M16" si="7">K8-G8</f>
        <v>-8793</v>
      </c>
      <c r="N8" s="255">
        <f t="shared" ref="N8:N16" si="8">K8/$K$6</f>
        <v>0.10949617782189727</v>
      </c>
      <c r="O8" s="249">
        <v>64415</v>
      </c>
      <c r="P8" s="257">
        <f t="shared" ref="P8:P16" si="9">O8/K8-1</f>
        <v>-3.9499582488369267E-2</v>
      </c>
      <c r="Q8" s="256">
        <f t="shared" ref="Q8:Q16" si="10">O8-K8</f>
        <v>-2649</v>
      </c>
      <c r="R8" s="257">
        <f t="shared" si="1"/>
        <v>-0.15787478265416843</v>
      </c>
      <c r="S8" s="256">
        <f t="shared" si="2"/>
        <v>-12076</v>
      </c>
      <c r="T8" s="255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2" t="s">
        <v>46</v>
      </c>
      <c r="C9" s="249">
        <v>4565</v>
      </c>
      <c r="D9" s="249">
        <v>681</v>
      </c>
      <c r="E9" s="249">
        <v>2535</v>
      </c>
      <c r="F9" s="250">
        <f t="shared" si="0"/>
        <v>6.5972158968179819E-3</v>
      </c>
      <c r="G9" s="249">
        <v>3247</v>
      </c>
      <c r="H9" s="261">
        <f t="shared" si="3"/>
        <v>0.28086785009861925</v>
      </c>
      <c r="I9" s="252">
        <f t="shared" si="4"/>
        <v>712</v>
      </c>
      <c r="J9" s="250">
        <f t="shared" si="5"/>
        <v>5.4702622929277446E-3</v>
      </c>
      <c r="K9" s="249">
        <v>5439</v>
      </c>
      <c r="L9" s="257">
        <f t="shared" si="6"/>
        <v>0.67508469356328926</v>
      </c>
      <c r="M9" s="256">
        <f t="shared" si="7"/>
        <v>2192</v>
      </c>
      <c r="N9" s="255">
        <f t="shared" si="8"/>
        <v>8.8803189665587982E-3</v>
      </c>
      <c r="O9" s="249">
        <v>3803</v>
      </c>
      <c r="P9" s="257">
        <f t="shared" si="9"/>
        <v>-0.30079058650487223</v>
      </c>
      <c r="Q9" s="256">
        <f t="shared" si="10"/>
        <v>-1636</v>
      </c>
      <c r="R9" s="257">
        <f t="shared" si="1"/>
        <v>-0.16692223439211396</v>
      </c>
      <c r="S9" s="256">
        <f t="shared" si="2"/>
        <v>-762</v>
      </c>
      <c r="T9" s="255">
        <f t="shared" si="11"/>
        <v>5.9752286471598413E-3</v>
      </c>
      <c r="V9" s="29"/>
      <c r="W9" s="79"/>
      <c r="AE9" s="1"/>
    </row>
    <row r="10" spans="1:31" s="4" customFormat="1" x14ac:dyDescent="0.25">
      <c r="B10" s="232" t="s">
        <v>48</v>
      </c>
      <c r="C10" s="249">
        <v>284219</v>
      </c>
      <c r="D10" s="249">
        <v>68651</v>
      </c>
      <c r="E10" s="249">
        <v>114704</v>
      </c>
      <c r="F10" s="255">
        <f t="shared" si="0"/>
        <v>0.29851165768386972</v>
      </c>
      <c r="G10" s="249">
        <v>244952</v>
      </c>
      <c r="H10" s="257">
        <f t="shared" si="3"/>
        <v>1.1355140186915889</v>
      </c>
      <c r="I10" s="256">
        <f t="shared" si="4"/>
        <v>130248</v>
      </c>
      <c r="J10" s="255">
        <f t="shared" si="5"/>
        <v>0.4126737570610523</v>
      </c>
      <c r="K10" s="249">
        <v>249820</v>
      </c>
      <c r="L10" s="257">
        <f t="shared" si="6"/>
        <v>1.987328129592747E-2</v>
      </c>
      <c r="M10" s="256">
        <f t="shared" si="7"/>
        <v>4868</v>
      </c>
      <c r="N10" s="255">
        <f t="shared" si="8"/>
        <v>0.40788403828382408</v>
      </c>
      <c r="O10" s="249">
        <v>275953</v>
      </c>
      <c r="P10" s="257">
        <f t="shared" si="9"/>
        <v>0.1046073172684332</v>
      </c>
      <c r="Q10" s="256">
        <f t="shared" si="10"/>
        <v>26133</v>
      </c>
      <c r="R10" s="257">
        <f t="shared" si="1"/>
        <v>-2.9083206963644193E-2</v>
      </c>
      <c r="S10" s="256">
        <f t="shared" si="2"/>
        <v>-8266</v>
      </c>
      <c r="T10" s="255">
        <f>O10/$O$6</f>
        <v>0.43357409173539307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19123</v>
      </c>
      <c r="D11" s="249">
        <v>25510</v>
      </c>
      <c r="E11" s="249">
        <v>20278</v>
      </c>
      <c r="F11" s="250">
        <f t="shared" si="0"/>
        <v>5.2772522270483249E-2</v>
      </c>
      <c r="G11" s="249">
        <v>32271</v>
      </c>
      <c r="H11" s="261">
        <f t="shared" si="3"/>
        <v>0.59142913502317773</v>
      </c>
      <c r="I11" s="252">
        <f t="shared" si="4"/>
        <v>11993</v>
      </c>
      <c r="J11" s="250">
        <f t="shared" si="5"/>
        <v>5.4367365092414917E-2</v>
      </c>
      <c r="K11" s="249">
        <v>36164</v>
      </c>
      <c r="L11" s="257">
        <f t="shared" si="6"/>
        <v>0.12063462551516846</v>
      </c>
      <c r="M11" s="256">
        <f t="shared" si="7"/>
        <v>3893</v>
      </c>
      <c r="N11" s="255">
        <f t="shared" si="8"/>
        <v>5.9045386119991251E-2</v>
      </c>
      <c r="O11" s="249">
        <v>33708</v>
      </c>
      <c r="P11" s="257">
        <f t="shared" si="9"/>
        <v>-6.791284149983412E-2</v>
      </c>
      <c r="Q11" s="256">
        <f t="shared" si="10"/>
        <v>-2456</v>
      </c>
      <c r="R11" s="257">
        <f t="shared" si="1"/>
        <v>0.7626941379490666</v>
      </c>
      <c r="S11" s="256">
        <f t="shared" si="2"/>
        <v>14585</v>
      </c>
      <c r="T11" s="255">
        <f t="shared" si="11"/>
        <v>5.2961611159206924E-2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59066</v>
      </c>
      <c r="D12" s="249">
        <v>28803</v>
      </c>
      <c r="E12" s="249">
        <v>51310</v>
      </c>
      <c r="F12" s="255">
        <f t="shared" si="0"/>
        <v>0.13353181367484443</v>
      </c>
      <c r="G12" s="249">
        <v>65021</v>
      </c>
      <c r="H12" s="257">
        <f t="shared" si="3"/>
        <v>0.26721886571818354</v>
      </c>
      <c r="I12" s="256">
        <f t="shared" si="4"/>
        <v>13711</v>
      </c>
      <c r="J12" s="255">
        <f t="shared" si="5"/>
        <v>0.10954170759114717</v>
      </c>
      <c r="K12" s="249">
        <v>80309</v>
      </c>
      <c r="L12" s="257">
        <f t="shared" si="6"/>
        <v>0.23512403684963323</v>
      </c>
      <c r="M12" s="256">
        <f t="shared" si="7"/>
        <v>15288</v>
      </c>
      <c r="N12" s="255">
        <f t="shared" si="8"/>
        <v>0.1311214443620832</v>
      </c>
      <c r="O12" s="249">
        <v>80773</v>
      </c>
      <c r="P12" s="257">
        <f t="shared" si="9"/>
        <v>5.7776836967213807E-3</v>
      </c>
      <c r="Q12" s="256">
        <f t="shared" si="10"/>
        <v>464</v>
      </c>
      <c r="R12" s="257">
        <f t="shared" si="1"/>
        <v>0.36750414790234642</v>
      </c>
      <c r="S12" s="256">
        <f t="shared" si="2"/>
        <v>21707</v>
      </c>
      <c r="T12" s="255">
        <f t="shared" si="11"/>
        <v>0.12690958283382642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17966</v>
      </c>
      <c r="D13" s="249">
        <v>6752</v>
      </c>
      <c r="E13" s="249">
        <v>10731</v>
      </c>
      <c r="F13" s="250">
        <f t="shared" si="0"/>
        <v>2.7926912737180971E-2</v>
      </c>
      <c r="G13" s="249">
        <v>17520</v>
      </c>
      <c r="H13" s="261">
        <f t="shared" si="3"/>
        <v>0.63265306122448983</v>
      </c>
      <c r="I13" s="252">
        <f t="shared" si="4"/>
        <v>6789</v>
      </c>
      <c r="J13" s="250">
        <f t="shared" si="5"/>
        <v>2.951616734588669E-2</v>
      </c>
      <c r="K13" s="249">
        <v>25698</v>
      </c>
      <c r="L13" s="257">
        <f t="shared" si="6"/>
        <v>0.46678082191780823</v>
      </c>
      <c r="M13" s="256">
        <f t="shared" si="7"/>
        <v>8178</v>
      </c>
      <c r="N13" s="255">
        <f t="shared" si="8"/>
        <v>4.1957425409565728E-2</v>
      </c>
      <c r="O13" s="249">
        <v>23944</v>
      </c>
      <c r="P13" s="257">
        <f t="shared" si="9"/>
        <v>-6.8254338859055186E-2</v>
      </c>
      <c r="Q13" s="256">
        <f t="shared" si="10"/>
        <v>-1754</v>
      </c>
      <c r="R13" s="257">
        <f t="shared" si="1"/>
        <v>0.33273961928086382</v>
      </c>
      <c r="S13" s="256">
        <f t="shared" si="2"/>
        <v>5978</v>
      </c>
      <c r="T13" s="255">
        <f t="shared" si="11"/>
        <v>3.762052977323041E-2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20687</v>
      </c>
      <c r="D14" s="249">
        <v>5616</v>
      </c>
      <c r="E14" s="249">
        <v>11021</v>
      </c>
      <c r="F14" s="255">
        <f t="shared" si="0"/>
        <v>2.8681623825968828E-2</v>
      </c>
      <c r="G14" s="249">
        <v>9118</v>
      </c>
      <c r="H14" s="257">
        <f t="shared" si="3"/>
        <v>-0.17267035659196084</v>
      </c>
      <c r="I14" s="256">
        <f t="shared" si="4"/>
        <v>-1903</v>
      </c>
      <c r="J14" s="255">
        <f t="shared" si="5"/>
        <v>1.536121083674628E-2</v>
      </c>
      <c r="K14" s="249">
        <v>11280</v>
      </c>
      <c r="L14" s="257">
        <f t="shared" si="6"/>
        <v>0.23711340206185572</v>
      </c>
      <c r="M14" s="256">
        <f t="shared" si="7"/>
        <v>2162</v>
      </c>
      <c r="N14" s="255">
        <f t="shared" si="8"/>
        <v>1.8416988038754044E-2</v>
      </c>
      <c r="O14" s="249">
        <v>10812</v>
      </c>
      <c r="P14" s="257">
        <f t="shared" si="9"/>
        <v>-4.1489361702127692E-2</v>
      </c>
      <c r="Q14" s="256">
        <f t="shared" si="10"/>
        <v>-468</v>
      </c>
      <c r="R14" s="257">
        <f t="shared" si="1"/>
        <v>-0.4773529269589597</v>
      </c>
      <c r="S14" s="256">
        <f t="shared" si="2"/>
        <v>-9875</v>
      </c>
      <c r="T14" s="255">
        <f t="shared" si="11"/>
        <v>1.6987686598236185E-2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19152</v>
      </c>
      <c r="D15" s="249">
        <v>14211</v>
      </c>
      <c r="E15" s="249">
        <v>4744</v>
      </c>
      <c r="F15" s="250">
        <f t="shared" si="0"/>
        <v>1.2346032431757201E-2</v>
      </c>
      <c r="G15" s="249">
        <v>9037</v>
      </c>
      <c r="H15" s="261">
        <f t="shared" si="3"/>
        <v>0.9049325463743676</v>
      </c>
      <c r="I15" s="252">
        <f t="shared" si="4"/>
        <v>4293</v>
      </c>
      <c r="J15" s="250">
        <f t="shared" si="5"/>
        <v>1.5224749104153995E-2</v>
      </c>
      <c r="K15" s="249">
        <v>15069</v>
      </c>
      <c r="L15" s="257">
        <f t="shared" si="6"/>
        <v>0.66747814540223516</v>
      </c>
      <c r="M15" s="256">
        <f t="shared" si="7"/>
        <v>6032</v>
      </c>
      <c r="N15" s="255">
        <f t="shared" si="8"/>
        <v>2.4603332691133396E-2</v>
      </c>
      <c r="O15" s="249">
        <v>23750</v>
      </c>
      <c r="P15" s="257">
        <f t="shared" si="9"/>
        <v>0.57608334992368437</v>
      </c>
      <c r="Q15" s="256">
        <f t="shared" si="10"/>
        <v>8681</v>
      </c>
      <c r="R15" s="257">
        <f t="shared" si="1"/>
        <v>0.24007936507936511</v>
      </c>
      <c r="S15" s="256">
        <f t="shared" si="2"/>
        <v>4598</v>
      </c>
      <c r="T15" s="255">
        <f t="shared" si="11"/>
        <v>3.7315719266380817E-2</v>
      </c>
      <c r="V15" s="29"/>
      <c r="W15" s="79"/>
      <c r="AE15" s="1"/>
    </row>
    <row r="16" spans="1:31" s="4" customFormat="1" x14ac:dyDescent="0.25">
      <c r="B16" s="232" t="s">
        <v>203</v>
      </c>
      <c r="C16" s="249">
        <f>C6-SUM(C7:C15)</f>
        <v>21218</v>
      </c>
      <c r="D16" s="249">
        <f>D6-SUM(D7:D15)</f>
        <v>31376</v>
      </c>
      <c r="E16" s="249">
        <f>E6-SUM(E7:E15)</f>
        <v>8026</v>
      </c>
      <c r="F16" s="255">
        <f t="shared" si="0"/>
        <v>2.0887279995211488E-2</v>
      </c>
      <c r="G16" s="249">
        <f>G6-SUM(G7:G15)</f>
        <v>16153</v>
      </c>
      <c r="H16" s="257">
        <f t="shared" si="3"/>
        <v>1.012584101669574</v>
      </c>
      <c r="I16" s="256">
        <f t="shared" si="4"/>
        <v>8127</v>
      </c>
      <c r="J16" s="255">
        <f t="shared" si="5"/>
        <v>2.7213165019298383E-2</v>
      </c>
      <c r="K16" s="249">
        <f>K6-SUM(K7:K15)</f>
        <v>15497</v>
      </c>
      <c r="L16" s="257">
        <f t="shared" si="6"/>
        <v>-4.0611651086485456E-2</v>
      </c>
      <c r="M16" s="256">
        <f t="shared" si="7"/>
        <v>-656</v>
      </c>
      <c r="N16" s="255">
        <f t="shared" si="8"/>
        <v>2.5302133301114488E-2</v>
      </c>
      <c r="O16" s="249">
        <f>O6-SUM(O7:O15)</f>
        <v>18134</v>
      </c>
      <c r="P16" s="257">
        <f t="shared" si="9"/>
        <v>0.17016196683229001</v>
      </c>
      <c r="Q16" s="256">
        <f t="shared" si="10"/>
        <v>2637</v>
      </c>
      <c r="R16" s="257">
        <f t="shared" si="1"/>
        <v>-0.14534828918842491</v>
      </c>
      <c r="S16" s="256">
        <f t="shared" si="2"/>
        <v>-3084</v>
      </c>
      <c r="T16" s="255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1" t="s">
        <v>173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174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175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176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177</v>
      </c>
    </row>
    <row r="49" spans="2:31" s="4" customFormat="1" hidden="1" x14ac:dyDescent="0.25">
      <c r="B49" s="232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2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182</v>
      </c>
    </row>
    <row r="52" spans="2:31" s="4" customFormat="1" hidden="1" x14ac:dyDescent="0.25">
      <c r="B52" s="266" t="s">
        <v>183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202</v>
      </c>
      <c r="C136" s="225">
        <v>632407</v>
      </c>
      <c r="D136" s="225">
        <v>248294</v>
      </c>
      <c r="E136" s="225">
        <v>384253</v>
      </c>
      <c r="F136" s="225">
        <v>593573</v>
      </c>
      <c r="G136" s="226">
        <f>F136/E136-1</f>
        <v>0.54474525898301374</v>
      </c>
      <c r="H136" s="225">
        <f>F136-E136</f>
        <v>209320</v>
      </c>
      <c r="I136" s="226">
        <f>F136/F$136</f>
        <v>1</v>
      </c>
      <c r="J136" s="225">
        <v>612478</v>
      </c>
      <c r="K136" s="226">
        <f>H136/H$136</f>
        <v>1</v>
      </c>
      <c r="L136" s="226">
        <f>J136/F136-1</f>
        <v>3.1849494501939857E-2</v>
      </c>
      <c r="M136" s="225">
        <f>J136-F136</f>
        <v>18905</v>
      </c>
      <c r="N136" s="226">
        <f>J136/C136-1</f>
        <v>-3.1512933917556274E-2</v>
      </c>
      <c r="O136" s="225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2" t="s">
        <v>44</v>
      </c>
      <c r="C137" s="249">
        <v>109920</v>
      </c>
      <c r="D137" s="249">
        <v>49521</v>
      </c>
      <c r="E137" s="249">
        <v>120918</v>
      </c>
      <c r="F137" s="249">
        <v>120397</v>
      </c>
      <c r="G137" s="255">
        <f t="shared" ref="G137:G146" si="12">F137/E137-1</f>
        <v>-4.3087050728592979E-3</v>
      </c>
      <c r="H137" s="262">
        <f t="shared" ref="H137:H146" si="13">F137-E137</f>
        <v>-521</v>
      </c>
      <c r="I137" s="257">
        <f t="shared" ref="I137:K146" si="14">F137/F$136</f>
        <v>0.20283436072732419</v>
      </c>
      <c r="J137" s="249">
        <v>106138</v>
      </c>
      <c r="K137" s="257">
        <f t="shared" si="14"/>
        <v>-2.4890120389833748E-3</v>
      </c>
      <c r="L137" s="257">
        <f t="shared" ref="L137:L146" si="15">J137/F137-1</f>
        <v>-0.11843318355108512</v>
      </c>
      <c r="M137" s="256">
        <f t="shared" ref="M137:M146" si="16">J137-F137</f>
        <v>-14259</v>
      </c>
      <c r="N137" s="255">
        <f t="shared" ref="N137:N145" si="17">J137/C137-1</f>
        <v>-3.4406841339155725E-2</v>
      </c>
      <c r="O137" s="249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2" t="s">
        <v>45</v>
      </c>
      <c r="C138" s="249">
        <v>76491</v>
      </c>
      <c r="D138" s="249">
        <v>26848</v>
      </c>
      <c r="E138" s="249">
        <v>39986</v>
      </c>
      <c r="F138" s="249">
        <v>75857</v>
      </c>
      <c r="G138" s="255">
        <f t="shared" si="12"/>
        <v>0.89708898114340019</v>
      </c>
      <c r="H138" s="262">
        <f t="shared" si="13"/>
        <v>35871</v>
      </c>
      <c r="I138" s="257">
        <f t="shared" si="14"/>
        <v>0.12779725492904831</v>
      </c>
      <c r="J138" s="249">
        <v>67064</v>
      </c>
      <c r="K138" s="257">
        <f t="shared" si="14"/>
        <v>0.17136919549015861</v>
      </c>
      <c r="L138" s="257">
        <f t="shared" si="15"/>
        <v>-0.1159154725338466</v>
      </c>
      <c r="M138" s="256">
        <f t="shared" si="16"/>
        <v>-8793</v>
      </c>
      <c r="N138" s="255">
        <f t="shared" si="17"/>
        <v>-0.12324325737668484</v>
      </c>
      <c r="O138" s="249">
        <f t="shared" si="18"/>
        <v>-9427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4565</v>
      </c>
      <c r="D139" s="249">
        <v>681</v>
      </c>
      <c r="E139" s="249">
        <v>2535</v>
      </c>
      <c r="F139" s="249">
        <v>3247</v>
      </c>
      <c r="G139" s="255">
        <f t="shared" si="12"/>
        <v>0.28086785009861925</v>
      </c>
      <c r="H139" s="263">
        <f t="shared" si="13"/>
        <v>712</v>
      </c>
      <c r="I139" s="261">
        <f t="shared" si="14"/>
        <v>5.4702622929277446E-3</v>
      </c>
      <c r="J139" s="249">
        <v>5439</v>
      </c>
      <c r="K139" s="261">
        <f t="shared" si="14"/>
        <v>3.4014905407987769E-3</v>
      </c>
      <c r="L139" s="257">
        <f t="shared" si="15"/>
        <v>0.67508469356328926</v>
      </c>
      <c r="M139" s="256">
        <f t="shared" si="16"/>
        <v>2192</v>
      </c>
      <c r="N139" s="255">
        <f t="shared" si="17"/>
        <v>0.1914567360350492</v>
      </c>
      <c r="O139" s="249">
        <f t="shared" si="18"/>
        <v>874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284219</v>
      </c>
      <c r="D140" s="249">
        <v>74813</v>
      </c>
      <c r="E140" s="249">
        <v>114704</v>
      </c>
      <c r="F140" s="249">
        <v>244952</v>
      </c>
      <c r="G140" s="255">
        <f t="shared" si="12"/>
        <v>1.1355140186915889</v>
      </c>
      <c r="H140" s="262">
        <f t="shared" si="13"/>
        <v>130248</v>
      </c>
      <c r="I140" s="257">
        <f t="shared" si="14"/>
        <v>0.4126737570610523</v>
      </c>
      <c r="J140" s="249">
        <v>249820</v>
      </c>
      <c r="K140" s="257">
        <f t="shared" si="14"/>
        <v>0.62224345499713363</v>
      </c>
      <c r="L140" s="257">
        <f t="shared" si="15"/>
        <v>1.987328129592747E-2</v>
      </c>
      <c r="M140" s="256">
        <f t="shared" si="16"/>
        <v>4868</v>
      </c>
      <c r="N140" s="255">
        <f t="shared" si="17"/>
        <v>-0.12102991003416375</v>
      </c>
      <c r="O140" s="249">
        <f t="shared" si="18"/>
        <v>-34399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19123</v>
      </c>
      <c r="D141" s="249">
        <v>25621</v>
      </c>
      <c r="E141" s="249">
        <v>20278</v>
      </c>
      <c r="F141" s="249">
        <v>32271</v>
      </c>
      <c r="G141" s="255">
        <f t="shared" si="12"/>
        <v>0.59142913502317773</v>
      </c>
      <c r="H141" s="263">
        <f t="shared" si="13"/>
        <v>11993</v>
      </c>
      <c r="I141" s="261">
        <f t="shared" si="14"/>
        <v>5.4367365092414917E-2</v>
      </c>
      <c r="J141" s="249">
        <v>36164</v>
      </c>
      <c r="K141" s="261">
        <f t="shared" si="14"/>
        <v>5.7295050640168162E-2</v>
      </c>
      <c r="L141" s="257">
        <f t="shared" si="15"/>
        <v>0.12063462551516846</v>
      </c>
      <c r="M141" s="256">
        <f t="shared" si="16"/>
        <v>3893</v>
      </c>
      <c r="N141" s="255">
        <f t="shared" si="17"/>
        <v>0.89112586937196037</v>
      </c>
      <c r="O141" s="249">
        <f t="shared" si="18"/>
        <v>17041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59066</v>
      </c>
      <c r="D142" s="249">
        <v>33780</v>
      </c>
      <c r="E142" s="249">
        <v>51310</v>
      </c>
      <c r="F142" s="249">
        <v>65021</v>
      </c>
      <c r="G142" s="255">
        <f t="shared" si="12"/>
        <v>0.26721886571818354</v>
      </c>
      <c r="H142" s="262">
        <f t="shared" si="13"/>
        <v>13711</v>
      </c>
      <c r="I142" s="257">
        <f t="shared" si="14"/>
        <v>0.10954170759114717</v>
      </c>
      <c r="J142" s="249">
        <v>80309</v>
      </c>
      <c r="K142" s="257">
        <f t="shared" si="14"/>
        <v>6.5502579782151724E-2</v>
      </c>
      <c r="L142" s="257">
        <f t="shared" si="15"/>
        <v>0.23512403684963323</v>
      </c>
      <c r="M142" s="256">
        <f t="shared" si="16"/>
        <v>15288</v>
      </c>
      <c r="N142" s="255">
        <f t="shared" si="17"/>
        <v>0.3596485287644331</v>
      </c>
      <c r="O142" s="249">
        <f t="shared" si="18"/>
        <v>21243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17966</v>
      </c>
      <c r="D143" s="249">
        <v>7339</v>
      </c>
      <c r="E143" s="249">
        <v>10731</v>
      </c>
      <c r="F143" s="249">
        <v>17520</v>
      </c>
      <c r="G143" s="255">
        <f t="shared" si="12"/>
        <v>0.63265306122448983</v>
      </c>
      <c r="H143" s="263">
        <f t="shared" si="13"/>
        <v>6789</v>
      </c>
      <c r="I143" s="261">
        <f t="shared" si="14"/>
        <v>2.951616734588669E-2</v>
      </c>
      <c r="J143" s="249">
        <v>25698</v>
      </c>
      <c r="K143" s="261">
        <f t="shared" si="14"/>
        <v>3.243359449646474E-2</v>
      </c>
      <c r="L143" s="257">
        <f t="shared" si="15"/>
        <v>0.46678082191780823</v>
      </c>
      <c r="M143" s="256">
        <f t="shared" si="16"/>
        <v>8178</v>
      </c>
      <c r="N143" s="255">
        <f t="shared" si="17"/>
        <v>0.43036847378381382</v>
      </c>
      <c r="O143" s="249">
        <f t="shared" si="18"/>
        <v>7732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20687</v>
      </c>
      <c r="D144" s="249">
        <v>6781</v>
      </c>
      <c r="E144" s="249">
        <v>11021</v>
      </c>
      <c r="F144" s="249">
        <v>9118</v>
      </c>
      <c r="G144" s="255">
        <f t="shared" si="12"/>
        <v>-0.17267035659196084</v>
      </c>
      <c r="H144" s="262">
        <f t="shared" si="13"/>
        <v>-1903</v>
      </c>
      <c r="I144" s="257">
        <f t="shared" si="14"/>
        <v>1.536121083674628E-2</v>
      </c>
      <c r="J144" s="249">
        <v>11280</v>
      </c>
      <c r="K144" s="257">
        <f t="shared" si="14"/>
        <v>-9.0913433976686411E-3</v>
      </c>
      <c r="L144" s="257">
        <f t="shared" si="15"/>
        <v>0.23711340206185572</v>
      </c>
      <c r="M144" s="256">
        <f t="shared" si="16"/>
        <v>2162</v>
      </c>
      <c r="N144" s="255">
        <f t="shared" si="17"/>
        <v>-0.45473002368637305</v>
      </c>
      <c r="O144" s="249">
        <f t="shared" si="18"/>
        <v>-9407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19152</v>
      </c>
      <c r="D145" s="249">
        <v>15343</v>
      </c>
      <c r="E145" s="249">
        <v>4744</v>
      </c>
      <c r="F145" s="249">
        <v>9037</v>
      </c>
      <c r="G145" s="255">
        <f t="shared" si="12"/>
        <v>0.9049325463743676</v>
      </c>
      <c r="H145" s="263">
        <f t="shared" si="13"/>
        <v>4293</v>
      </c>
      <c r="I145" s="261">
        <f t="shared" si="14"/>
        <v>1.5224749104153995E-2</v>
      </c>
      <c r="J145" s="249">
        <v>15069</v>
      </c>
      <c r="K145" s="261">
        <f t="shared" si="14"/>
        <v>2.0509268106248806E-2</v>
      </c>
      <c r="L145" s="257">
        <f t="shared" si="15"/>
        <v>0.66747814540223516</v>
      </c>
      <c r="M145" s="256">
        <f t="shared" si="16"/>
        <v>6032</v>
      </c>
      <c r="N145" s="255">
        <f t="shared" si="17"/>
        <v>-0.21318922305764409</v>
      </c>
      <c r="O145" s="249">
        <f t="shared" si="18"/>
        <v>-4083</v>
      </c>
      <c r="Q145" s="29"/>
      <c r="R145" s="79"/>
      <c r="Z145" s="1"/>
    </row>
    <row r="146" spans="2:31" s="4" customFormat="1" x14ac:dyDescent="0.25">
      <c r="B146" s="232" t="s">
        <v>203</v>
      </c>
      <c r="C146" s="249">
        <f>C136-SUM(C137:C145)</f>
        <v>21218</v>
      </c>
      <c r="D146" s="249">
        <f>D136-SUM(D137:D145)</f>
        <v>7567</v>
      </c>
      <c r="E146" s="249">
        <f>E136-SUM(E137:E145)</f>
        <v>8026</v>
      </c>
      <c r="F146" s="249">
        <f>F136-SUM(F137:F145)</f>
        <v>16153</v>
      </c>
      <c r="G146" s="255">
        <f t="shared" si="12"/>
        <v>1.012584101669574</v>
      </c>
      <c r="H146" s="262">
        <f t="shared" si="13"/>
        <v>8127</v>
      </c>
      <c r="I146" s="257">
        <f t="shared" si="14"/>
        <v>2.7213165019298383E-2</v>
      </c>
      <c r="J146" s="249">
        <f>J136-SUM(J137:J145)</f>
        <v>15497</v>
      </c>
      <c r="K146" s="257">
        <f t="shared" si="14"/>
        <v>3.8825721383527613E-2</v>
      </c>
      <c r="L146" s="257">
        <f t="shared" si="15"/>
        <v>-4.0611651086485456E-2</v>
      </c>
      <c r="M146" s="256">
        <f t="shared" si="16"/>
        <v>-656</v>
      </c>
      <c r="N146" s="255">
        <f>J146/C146-1</f>
        <v>-0.26962955980771042</v>
      </c>
      <c r="O146" s="249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E970-E4D7-448D-81F8-FAEE28B372E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0"/>
      <c r="H1" s="220"/>
      <c r="I1" s="220"/>
      <c r="K1" s="220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8" t="s">
        <v>262</v>
      </c>
      <c r="D5" s="238" t="s">
        <v>263</v>
      </c>
      <c r="E5" s="238" t="s">
        <v>269</v>
      </c>
      <c r="F5" s="239" t="str">
        <f>CONCATENATE("%/s total Tenerife ",RIGHT(E5,4))</f>
        <v>%/s total Tenerife 2021</v>
      </c>
      <c r="G5" s="238" t="s">
        <v>264</v>
      </c>
      <c r="H5" s="239" t="str">
        <f>CONCATENATE("var. ",RIGHT(G5,2),"/",RIGHT(E5,2))</f>
        <v>var. 22/21</v>
      </c>
      <c r="I5" s="239" t="str">
        <f>CONCATENATE("dif. ",RIGHT(G5,2),"/",RIGHT(E5,2))</f>
        <v>dif. 22/21</v>
      </c>
      <c r="J5" s="239" t="str">
        <f>CONCATENATE("%/s total Tenerife ",RIGHT(G5,4))</f>
        <v>%/s total Tenerife 2022</v>
      </c>
      <c r="K5" s="238" t="s">
        <v>265</v>
      </c>
      <c r="L5" s="239" t="str">
        <f>CONCATENATE("var. ",RIGHT(K5,2),"/",RIGHT(G5,2))</f>
        <v>var. 23/22</v>
      </c>
      <c r="M5" s="239" t="str">
        <f>CONCATENATE("dif. ",RIGHT(K5,2),"/",RIGHT(G5,2))</f>
        <v>dif. 23/22</v>
      </c>
      <c r="N5" s="239" t="str">
        <f>CONCATENATE("%/s total Tenerife ",RIGHT(K5,4))</f>
        <v>%/s total Tenerife 2023</v>
      </c>
      <c r="O5" s="238" t="s">
        <v>266</v>
      </c>
      <c r="P5" s="239" t="str">
        <f>CONCATENATE("var. ",RIGHT(O5,2),"/",RIGHT(K5,2))</f>
        <v>var. 24/23</v>
      </c>
      <c r="Q5" s="239" t="str">
        <f>CONCATENATE("dif. ",RIGHT(O5,2),"/",RIGHT(K5,2))</f>
        <v>dif. 24/23</v>
      </c>
      <c r="R5" s="239" t="str">
        <f>CONCATENATE("var. ",RIGHT(O5,2),"/",RIGHT(C5,2))</f>
        <v>var. 24/19</v>
      </c>
      <c r="S5" s="239" t="str">
        <f>CONCATENATE("dif. ",RIGHT(O5,2),"/",RIGHT(C5,2))</f>
        <v>dif. 24/19</v>
      </c>
      <c r="T5" s="239" t="str">
        <f>CONCATENATE("%/s total Tenerife ",RIGHT(O5,4))</f>
        <v>%/s total Tenerife 2024</v>
      </c>
      <c r="AE5" s="1"/>
    </row>
    <row r="6" spans="1:31" ht="18.75" x14ac:dyDescent="0.3">
      <c r="A6" s="4"/>
      <c r="B6" s="221" t="s">
        <v>202</v>
      </c>
      <c r="C6" s="240">
        <v>415150</v>
      </c>
      <c r="D6" s="240">
        <v>208389</v>
      </c>
      <c r="E6" s="240">
        <v>416048</v>
      </c>
      <c r="F6" s="241">
        <f>E6/$E$6</f>
        <v>1</v>
      </c>
      <c r="G6" s="240">
        <v>423208</v>
      </c>
      <c r="H6" s="241">
        <f>G6/E6-1</f>
        <v>1.7209552743914225E-2</v>
      </c>
      <c r="I6" s="240">
        <f>G6-E6</f>
        <v>7160</v>
      </c>
      <c r="J6" s="241">
        <f>G6/$G$6</f>
        <v>1</v>
      </c>
      <c r="K6" s="240">
        <v>428791</v>
      </c>
      <c r="L6" s="241">
        <f>K6/G6-1</f>
        <v>1.3192094667397569E-2</v>
      </c>
      <c r="M6" s="240">
        <f>K6-G6</f>
        <v>5583</v>
      </c>
      <c r="N6" s="241">
        <f>K6/$K$6</f>
        <v>1</v>
      </c>
      <c r="O6" s="240">
        <v>421973</v>
      </c>
      <c r="P6" s="241">
        <f>O6/K6-1</f>
        <v>-1.5900520300099585E-2</v>
      </c>
      <c r="Q6" s="240">
        <f>O6-K6</f>
        <v>-6818</v>
      </c>
      <c r="R6" s="241">
        <f>IFERROR(O6/C6-1,"-")</f>
        <v>1.6435023485487088E-2</v>
      </c>
      <c r="S6" s="240">
        <f>O6-C6</f>
        <v>6823</v>
      </c>
      <c r="T6" s="241">
        <f>O6/$O$6</f>
        <v>1</v>
      </c>
      <c r="V6" s="29"/>
      <c r="W6" s="79"/>
      <c r="AE6" s="1" t="s">
        <v>175</v>
      </c>
    </row>
    <row r="7" spans="1:31" s="4" customFormat="1" x14ac:dyDescent="0.25">
      <c r="B7" s="232" t="s">
        <v>44</v>
      </c>
      <c r="C7" s="249">
        <v>113067</v>
      </c>
      <c r="D7" s="249">
        <v>58508</v>
      </c>
      <c r="E7" s="249">
        <v>126666</v>
      </c>
      <c r="F7" s="255">
        <f t="shared" ref="F7:F16" si="0">E7/$E$6</f>
        <v>0.30445044802522786</v>
      </c>
      <c r="G7" s="249">
        <v>86811</v>
      </c>
      <c r="H7" s="257">
        <f>G7/E7-1</f>
        <v>-0.31464639287575202</v>
      </c>
      <c r="I7" s="256">
        <f>G7-E7</f>
        <v>-39855</v>
      </c>
      <c r="J7" s="255">
        <f>G7/$G$6</f>
        <v>0.20512608457307044</v>
      </c>
      <c r="K7" s="249">
        <v>75374</v>
      </c>
      <c r="L7" s="257">
        <f>K7/G7-1</f>
        <v>-0.13174597689232936</v>
      </c>
      <c r="M7" s="256">
        <f>K7-G7</f>
        <v>-11437</v>
      </c>
      <c r="N7" s="255">
        <f>K7/$K$6</f>
        <v>0.17578260737748694</v>
      </c>
      <c r="O7" s="249">
        <v>60650</v>
      </c>
      <c r="P7" s="257">
        <f>O7/K7-1</f>
        <v>-0.19534587523549229</v>
      </c>
      <c r="Q7" s="256">
        <f>O7-K7</f>
        <v>-14724</v>
      </c>
      <c r="R7" s="257">
        <f t="shared" ref="R7:R16" si="1">IFERROR(O7/C7-1,"-")</f>
        <v>-0.46359238327717189</v>
      </c>
      <c r="S7" s="256">
        <f t="shared" ref="S7:S16" si="2">O7-C7</f>
        <v>-52417</v>
      </c>
      <c r="T7" s="255">
        <f>O7/$O$6</f>
        <v>0.14372957511499551</v>
      </c>
      <c r="V7" s="29"/>
      <c r="W7" s="79"/>
      <c r="AE7" s="1" t="s">
        <v>177</v>
      </c>
    </row>
    <row r="8" spans="1:31" s="4" customFormat="1" x14ac:dyDescent="0.25">
      <c r="B8" s="232" t="s">
        <v>45</v>
      </c>
      <c r="C8" s="249">
        <v>51328</v>
      </c>
      <c r="D8" s="249">
        <v>23289</v>
      </c>
      <c r="E8" s="249">
        <v>43482</v>
      </c>
      <c r="F8" s="255">
        <f t="shared" si="0"/>
        <v>0.1045119793869938</v>
      </c>
      <c r="G8" s="249">
        <v>48094</v>
      </c>
      <c r="H8" s="257">
        <f t="shared" ref="H8:H16" si="3">G8/E8-1</f>
        <v>0.10606687824847061</v>
      </c>
      <c r="I8" s="256">
        <f t="shared" ref="I8:I16" si="4">G8-E8</f>
        <v>4612</v>
      </c>
      <c r="J8" s="255">
        <f t="shared" ref="J8:J16" si="5">G8/$G$6</f>
        <v>0.11364151906391183</v>
      </c>
      <c r="K8" s="249">
        <v>51902</v>
      </c>
      <c r="L8" s="257">
        <f t="shared" ref="L8:L16" si="6">K8/G8-1</f>
        <v>7.9178275876408799E-2</v>
      </c>
      <c r="M8" s="256">
        <f t="shared" ref="M8:M16" si="7">K8-G8</f>
        <v>3808</v>
      </c>
      <c r="N8" s="255">
        <f t="shared" ref="N8:N16" si="8">K8/$K$6</f>
        <v>0.12104265248104555</v>
      </c>
      <c r="O8" s="249">
        <v>50245</v>
      </c>
      <c r="P8" s="257">
        <f t="shared" ref="P8:P16" si="9">O8/K8-1</f>
        <v>-3.1925552001849655E-2</v>
      </c>
      <c r="Q8" s="256">
        <f t="shared" ref="Q8:Q16" si="10">O8-K8</f>
        <v>-1657</v>
      </c>
      <c r="R8" s="257">
        <f t="shared" si="1"/>
        <v>-2.1099594763092311E-2</v>
      </c>
      <c r="S8" s="256">
        <f t="shared" si="2"/>
        <v>-1083</v>
      </c>
      <c r="T8" s="255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2" t="s">
        <v>46</v>
      </c>
      <c r="C9" s="249">
        <v>5944</v>
      </c>
      <c r="D9" s="249">
        <v>1654</v>
      </c>
      <c r="E9" s="249">
        <v>2415</v>
      </c>
      <c r="F9" s="250">
        <f t="shared" si="0"/>
        <v>5.8046186978425564E-3</v>
      </c>
      <c r="G9" s="249">
        <v>3515</v>
      </c>
      <c r="H9" s="261">
        <f t="shared" si="3"/>
        <v>0.45548654244306408</v>
      </c>
      <c r="I9" s="252">
        <f t="shared" si="4"/>
        <v>1100</v>
      </c>
      <c r="J9" s="250">
        <f t="shared" si="5"/>
        <v>8.3056085896296861E-3</v>
      </c>
      <c r="K9" s="249">
        <v>14811</v>
      </c>
      <c r="L9" s="257">
        <f t="shared" si="6"/>
        <v>3.2136557610241825</v>
      </c>
      <c r="M9" s="256">
        <f t="shared" si="7"/>
        <v>11296</v>
      </c>
      <c r="N9" s="255">
        <f t="shared" si="8"/>
        <v>3.4541303338922691E-2</v>
      </c>
      <c r="O9" s="249">
        <v>7251</v>
      </c>
      <c r="P9" s="257">
        <f t="shared" si="9"/>
        <v>-0.51043143609479436</v>
      </c>
      <c r="Q9" s="256">
        <f t="shared" si="10"/>
        <v>-7560</v>
      </c>
      <c r="R9" s="257">
        <f t="shared" si="1"/>
        <v>0.21988559892328396</v>
      </c>
      <c r="S9" s="256">
        <f t="shared" si="2"/>
        <v>1307</v>
      </c>
      <c r="T9" s="255">
        <f t="shared" si="11"/>
        <v>1.7183563877309686E-2</v>
      </c>
      <c r="V9" s="29"/>
      <c r="W9" s="79"/>
      <c r="AE9" s="1"/>
    </row>
    <row r="10" spans="1:31" s="4" customFormat="1" x14ac:dyDescent="0.25">
      <c r="B10" s="232" t="s">
        <v>48</v>
      </c>
      <c r="C10" s="249">
        <v>72064</v>
      </c>
      <c r="D10" s="249">
        <v>25393</v>
      </c>
      <c r="E10" s="249">
        <v>66989</v>
      </c>
      <c r="F10" s="255">
        <f t="shared" si="0"/>
        <v>0.16101267161481367</v>
      </c>
      <c r="G10" s="249">
        <v>97391</v>
      </c>
      <c r="H10" s="257">
        <f t="shared" si="3"/>
        <v>0.45383570436937415</v>
      </c>
      <c r="I10" s="256">
        <f t="shared" si="4"/>
        <v>30402</v>
      </c>
      <c r="J10" s="255">
        <f t="shared" si="5"/>
        <v>0.23012561199221188</v>
      </c>
      <c r="K10" s="249">
        <v>92103</v>
      </c>
      <c r="L10" s="257">
        <f t="shared" si="6"/>
        <v>-5.4296598248298134E-2</v>
      </c>
      <c r="M10" s="256">
        <f t="shared" si="7"/>
        <v>-5288</v>
      </c>
      <c r="N10" s="255">
        <f t="shared" si="8"/>
        <v>0.21479695236140683</v>
      </c>
      <c r="O10" s="249">
        <v>106284</v>
      </c>
      <c r="P10" s="257">
        <f t="shared" si="9"/>
        <v>0.15396892609361257</v>
      </c>
      <c r="Q10" s="256">
        <f t="shared" si="10"/>
        <v>14181</v>
      </c>
      <c r="R10" s="257">
        <f t="shared" si="1"/>
        <v>0.4748556838365896</v>
      </c>
      <c r="S10" s="256">
        <f t="shared" si="2"/>
        <v>34220</v>
      </c>
      <c r="T10" s="255">
        <f>O10/$O$6</f>
        <v>0.25187393506219591</v>
      </c>
      <c r="V10" s="29"/>
      <c r="W10" s="79"/>
      <c r="AE10" s="1"/>
    </row>
    <row r="11" spans="1:31" s="4" customFormat="1" x14ac:dyDescent="0.25">
      <c r="B11" s="232" t="s">
        <v>50</v>
      </c>
      <c r="C11" s="249">
        <v>11886</v>
      </c>
      <c r="D11" s="249">
        <v>4832</v>
      </c>
      <c r="E11" s="249">
        <v>24120</v>
      </c>
      <c r="F11" s="250">
        <f t="shared" si="0"/>
        <v>5.7974079913856093E-2</v>
      </c>
      <c r="G11" s="249">
        <v>16359</v>
      </c>
      <c r="H11" s="261">
        <f t="shared" si="3"/>
        <v>-0.32176616915422884</v>
      </c>
      <c r="I11" s="252">
        <f t="shared" si="4"/>
        <v>-7761</v>
      </c>
      <c r="J11" s="250">
        <f t="shared" si="5"/>
        <v>3.8654751327952215E-2</v>
      </c>
      <c r="K11" s="249">
        <v>19520</v>
      </c>
      <c r="L11" s="257">
        <f t="shared" si="6"/>
        <v>0.19322696986368371</v>
      </c>
      <c r="M11" s="256">
        <f t="shared" si="7"/>
        <v>3161</v>
      </c>
      <c r="N11" s="255">
        <f t="shared" si="8"/>
        <v>4.5523343540326174E-2</v>
      </c>
      <c r="O11" s="249">
        <v>16099</v>
      </c>
      <c r="P11" s="257">
        <f t="shared" si="9"/>
        <v>-0.17525614754098362</v>
      </c>
      <c r="Q11" s="256">
        <f t="shared" si="10"/>
        <v>-3421</v>
      </c>
      <c r="R11" s="257">
        <f t="shared" si="1"/>
        <v>0.35445061416792867</v>
      </c>
      <c r="S11" s="256">
        <f t="shared" si="2"/>
        <v>4213</v>
      </c>
      <c r="T11" s="255">
        <f t="shared" si="11"/>
        <v>3.8151730086996086E-2</v>
      </c>
      <c r="V11" s="29"/>
      <c r="W11" s="79"/>
      <c r="AE11" s="1"/>
    </row>
    <row r="12" spans="1:31" s="4" customFormat="1" x14ac:dyDescent="0.25">
      <c r="B12" s="232" t="s">
        <v>51</v>
      </c>
      <c r="C12" s="249">
        <v>61076</v>
      </c>
      <c r="D12" s="249">
        <v>24076</v>
      </c>
      <c r="E12" s="249">
        <v>53247</v>
      </c>
      <c r="F12" s="255">
        <f t="shared" si="0"/>
        <v>0.12798282890435719</v>
      </c>
      <c r="G12" s="249">
        <v>69865</v>
      </c>
      <c r="H12" s="257">
        <f t="shared" si="3"/>
        <v>0.31209270005821921</v>
      </c>
      <c r="I12" s="256">
        <f t="shared" si="4"/>
        <v>16618</v>
      </c>
      <c r="J12" s="255">
        <f t="shared" si="5"/>
        <v>0.16508430842517155</v>
      </c>
      <c r="K12" s="249">
        <v>66121</v>
      </c>
      <c r="L12" s="257">
        <f t="shared" si="6"/>
        <v>-5.3589064624633198E-2</v>
      </c>
      <c r="M12" s="256">
        <f t="shared" si="7"/>
        <v>-3744</v>
      </c>
      <c r="N12" s="255">
        <f t="shared" si="8"/>
        <v>0.1542033298273518</v>
      </c>
      <c r="O12" s="249">
        <v>75793</v>
      </c>
      <c r="P12" s="257">
        <f t="shared" si="9"/>
        <v>0.14627727953297742</v>
      </c>
      <c r="Q12" s="256">
        <f t="shared" si="10"/>
        <v>9672</v>
      </c>
      <c r="R12" s="257">
        <f t="shared" si="1"/>
        <v>0.24096208003143627</v>
      </c>
      <c r="S12" s="256">
        <f t="shared" si="2"/>
        <v>14717</v>
      </c>
      <c r="T12" s="255">
        <f t="shared" si="11"/>
        <v>0.17961575740627955</v>
      </c>
      <c r="V12" s="29"/>
      <c r="W12" s="79"/>
      <c r="AE12" s="1"/>
    </row>
    <row r="13" spans="1:31" s="4" customFormat="1" x14ac:dyDescent="0.25">
      <c r="B13" s="232" t="s">
        <v>49</v>
      </c>
      <c r="C13" s="249">
        <v>19153</v>
      </c>
      <c r="D13" s="249">
        <v>8025</v>
      </c>
      <c r="E13" s="249">
        <v>11001</v>
      </c>
      <c r="F13" s="250">
        <f t="shared" si="0"/>
        <v>2.6441660577625658E-2</v>
      </c>
      <c r="G13" s="249">
        <v>16289</v>
      </c>
      <c r="H13" s="261">
        <f t="shared" si="3"/>
        <v>0.48068357422052532</v>
      </c>
      <c r="I13" s="252">
        <f t="shared" si="4"/>
        <v>5288</v>
      </c>
      <c r="J13" s="250">
        <f t="shared" si="5"/>
        <v>3.8489348027447495E-2</v>
      </c>
      <c r="K13" s="249">
        <v>12024</v>
      </c>
      <c r="L13" s="257">
        <f t="shared" si="6"/>
        <v>-0.261833138928111</v>
      </c>
      <c r="M13" s="256">
        <f t="shared" si="7"/>
        <v>-4265</v>
      </c>
      <c r="N13" s="255">
        <f t="shared" si="8"/>
        <v>2.8041633336520589E-2</v>
      </c>
      <c r="O13" s="249">
        <v>11877</v>
      </c>
      <c r="P13" s="257">
        <f t="shared" si="9"/>
        <v>-1.2225548902195627E-2</v>
      </c>
      <c r="Q13" s="256">
        <f t="shared" si="10"/>
        <v>-147</v>
      </c>
      <c r="R13" s="257">
        <f t="shared" si="1"/>
        <v>-0.37988826815642462</v>
      </c>
      <c r="S13" s="256">
        <f t="shared" si="2"/>
        <v>-7276</v>
      </c>
      <c r="T13" s="255">
        <f t="shared" si="11"/>
        <v>2.8146350595891205E-2</v>
      </c>
      <c r="V13" s="29"/>
      <c r="W13" s="79"/>
      <c r="AE13" s="1"/>
    </row>
    <row r="14" spans="1:31" s="4" customFormat="1" x14ac:dyDescent="0.25">
      <c r="B14" s="232" t="s">
        <v>52</v>
      </c>
      <c r="C14" s="249">
        <v>24890</v>
      </c>
      <c r="D14" s="249">
        <v>16209</v>
      </c>
      <c r="E14" s="249">
        <v>34195</v>
      </c>
      <c r="F14" s="255">
        <f t="shared" si="0"/>
        <v>8.219003576510403E-2</v>
      </c>
      <c r="G14" s="249">
        <v>19943</v>
      </c>
      <c r="H14" s="257">
        <f t="shared" si="3"/>
        <v>-0.41678607983623339</v>
      </c>
      <c r="I14" s="256">
        <f t="shared" si="4"/>
        <v>-14252</v>
      </c>
      <c r="J14" s="255">
        <f t="shared" si="5"/>
        <v>4.7123400313793688E-2</v>
      </c>
      <c r="K14" s="249">
        <v>20738</v>
      </c>
      <c r="L14" s="257">
        <f t="shared" si="6"/>
        <v>3.9863611292182632E-2</v>
      </c>
      <c r="M14" s="256">
        <f t="shared" si="7"/>
        <v>795</v>
      </c>
      <c r="N14" s="255">
        <f t="shared" si="8"/>
        <v>4.8363888234594477E-2</v>
      </c>
      <c r="O14" s="249">
        <v>18376</v>
      </c>
      <c r="P14" s="257">
        <f t="shared" si="9"/>
        <v>-0.1138971935577201</v>
      </c>
      <c r="Q14" s="256">
        <f t="shared" si="10"/>
        <v>-2362</v>
      </c>
      <c r="R14" s="257">
        <f t="shared" si="1"/>
        <v>-0.26171153073523501</v>
      </c>
      <c r="S14" s="256">
        <f t="shared" si="2"/>
        <v>-6514</v>
      </c>
      <c r="T14" s="255">
        <f t="shared" si="11"/>
        <v>4.354780993096715E-2</v>
      </c>
      <c r="V14" s="29"/>
      <c r="W14" s="79"/>
      <c r="AE14" s="1"/>
    </row>
    <row r="15" spans="1:31" s="4" customFormat="1" x14ac:dyDescent="0.25">
      <c r="B15" s="232" t="s">
        <v>47</v>
      </c>
      <c r="C15" s="249">
        <v>22752</v>
      </c>
      <c r="D15" s="249">
        <v>8022</v>
      </c>
      <c r="E15" s="249">
        <v>21567</v>
      </c>
      <c r="F15" s="250">
        <f t="shared" si="0"/>
        <v>5.1837768718993961E-2</v>
      </c>
      <c r="G15" s="249">
        <v>23338</v>
      </c>
      <c r="H15" s="261">
        <f t="shared" si="3"/>
        <v>8.2116196040246781E-2</v>
      </c>
      <c r="I15" s="252">
        <f t="shared" si="4"/>
        <v>1771</v>
      </c>
      <c r="J15" s="250">
        <f t="shared" si="5"/>
        <v>5.5145460388272435E-2</v>
      </c>
      <c r="K15" s="249">
        <v>31999</v>
      </c>
      <c r="L15" s="257">
        <f t="shared" si="6"/>
        <v>0.37111149198731685</v>
      </c>
      <c r="M15" s="256">
        <f t="shared" si="7"/>
        <v>8661</v>
      </c>
      <c r="N15" s="255">
        <f t="shared" si="8"/>
        <v>7.4626099894820552E-2</v>
      </c>
      <c r="O15" s="249">
        <v>37562</v>
      </c>
      <c r="P15" s="257">
        <f t="shared" si="9"/>
        <v>0.17384918278696215</v>
      </c>
      <c r="Q15" s="256">
        <f t="shared" si="10"/>
        <v>5563</v>
      </c>
      <c r="R15" s="257">
        <f t="shared" si="1"/>
        <v>0.65093178621659642</v>
      </c>
      <c r="S15" s="256">
        <f t="shared" si="2"/>
        <v>14810</v>
      </c>
      <c r="T15" s="255">
        <f t="shared" si="11"/>
        <v>8.9015173956627558E-2</v>
      </c>
      <c r="V15" s="29"/>
      <c r="W15" s="79"/>
      <c r="AE15" s="1"/>
    </row>
    <row r="16" spans="1:31" s="4" customFormat="1" x14ac:dyDescent="0.25">
      <c r="B16" s="232" t="s">
        <v>203</v>
      </c>
      <c r="C16" s="249">
        <f>C6-SUM(C7:C15)</f>
        <v>32990</v>
      </c>
      <c r="D16" s="249">
        <f>D6-SUM(D7:D15)</f>
        <v>38381</v>
      </c>
      <c r="E16" s="249">
        <f>E6-SUM(E7:E15)</f>
        <v>32366</v>
      </c>
      <c r="F16" s="255">
        <f t="shared" si="0"/>
        <v>7.7793908395185171E-2</v>
      </c>
      <c r="G16" s="249">
        <f>G6-SUM(G7:G15)</f>
        <v>41603</v>
      </c>
      <c r="H16" s="257">
        <f t="shared" si="3"/>
        <v>0.28539207810665523</v>
      </c>
      <c r="I16" s="256">
        <f t="shared" si="4"/>
        <v>9237</v>
      </c>
      <c r="J16" s="255">
        <f t="shared" si="5"/>
        <v>9.8303907298538787E-2</v>
      </c>
      <c r="K16" s="249">
        <f>K6-SUM(K7:K15)</f>
        <v>44199</v>
      </c>
      <c r="L16" s="257">
        <f t="shared" si="6"/>
        <v>6.2399346200995076E-2</v>
      </c>
      <c r="M16" s="256">
        <f t="shared" si="7"/>
        <v>2596</v>
      </c>
      <c r="N16" s="255">
        <f t="shared" si="8"/>
        <v>0.10307818960752441</v>
      </c>
      <c r="O16" s="249">
        <f>O6-SUM(O7:O15)</f>
        <v>37836</v>
      </c>
      <c r="P16" s="257">
        <f t="shared" si="9"/>
        <v>-0.14396253308898388</v>
      </c>
      <c r="Q16" s="256">
        <f t="shared" si="10"/>
        <v>-6363</v>
      </c>
      <c r="R16" s="257">
        <f t="shared" si="1"/>
        <v>0.1468929978781448</v>
      </c>
      <c r="S16" s="256">
        <f t="shared" si="2"/>
        <v>4846</v>
      </c>
      <c r="T16" s="255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1" t="s">
        <v>173</v>
      </c>
      <c r="C45" s="222"/>
      <c r="D45" s="222"/>
      <c r="E45" s="222"/>
      <c r="F45" s="222"/>
      <c r="G45" s="222"/>
      <c r="H45" s="222"/>
      <c r="I45" s="222"/>
      <c r="J45" s="222"/>
      <c r="K45" s="222">
        <v>1824653</v>
      </c>
      <c r="L45" s="222"/>
      <c r="M45" s="222"/>
      <c r="N45" s="223"/>
      <c r="O45" s="222">
        <v>2354005</v>
      </c>
      <c r="P45" s="223"/>
      <c r="Q45" s="223">
        <v>1</v>
      </c>
      <c r="R45" s="223">
        <v>0.2901110512519367</v>
      </c>
      <c r="S45" s="222">
        <v>529352</v>
      </c>
      <c r="T45" s="234"/>
      <c r="AE45" s="1"/>
    </row>
    <row r="46" spans="2:31" ht="18.75" hidden="1" x14ac:dyDescent="0.3">
      <c r="B46" s="221" t="s">
        <v>174</v>
      </c>
      <c r="C46" s="222"/>
      <c r="D46" s="222"/>
      <c r="E46" s="222"/>
      <c r="F46" s="222"/>
      <c r="G46" s="222"/>
      <c r="H46" s="222"/>
      <c r="I46" s="222"/>
      <c r="J46" s="222"/>
      <c r="K46" s="222">
        <v>603938</v>
      </c>
      <c r="L46" s="222"/>
      <c r="M46" s="222"/>
      <c r="N46" s="223">
        <v>1</v>
      </c>
      <c r="O46" s="222">
        <v>936181</v>
      </c>
      <c r="P46" s="223">
        <v>1</v>
      </c>
      <c r="Q46" s="223">
        <v>0.39769711619134201</v>
      </c>
      <c r="R46" s="223">
        <v>0.55012766211101138</v>
      </c>
      <c r="S46" s="222">
        <v>332243</v>
      </c>
      <c r="T46" s="234"/>
      <c r="AE46" s="1" t="s">
        <v>175</v>
      </c>
    </row>
    <row r="47" spans="2:31" ht="15.75" hidden="1" x14ac:dyDescent="0.25">
      <c r="B47" s="224" t="s">
        <v>100</v>
      </c>
      <c r="C47" s="225"/>
      <c r="D47" s="225"/>
      <c r="E47" s="225"/>
      <c r="F47" s="225"/>
      <c r="G47" s="225"/>
      <c r="H47" s="225"/>
      <c r="I47" s="225"/>
      <c r="J47" s="225"/>
      <c r="K47" s="225">
        <v>276550.36166633503</v>
      </c>
      <c r="L47" s="225"/>
      <c r="M47" s="225"/>
      <c r="N47" s="226">
        <v>0.45791184139155844</v>
      </c>
      <c r="O47" s="225">
        <v>430252.45635520399</v>
      </c>
      <c r="P47" s="226">
        <v>0.4595825554622493</v>
      </c>
      <c r="Q47" s="226">
        <v>0.18277465695918402</v>
      </c>
      <c r="R47" s="226">
        <v>0.55578337978930015</v>
      </c>
      <c r="S47" s="225">
        <v>153702.09468886897</v>
      </c>
      <c r="T47" s="235"/>
      <c r="AE47" s="1" t="s">
        <v>176</v>
      </c>
    </row>
    <row r="48" spans="2:31" s="4" customFormat="1" hidden="1" x14ac:dyDescent="0.25">
      <c r="B48" s="227" t="s">
        <v>103</v>
      </c>
      <c r="C48" s="228"/>
      <c r="D48" s="228"/>
      <c r="E48" s="228"/>
      <c r="F48" s="228"/>
      <c r="G48" s="228"/>
      <c r="H48" s="228"/>
      <c r="I48" s="228"/>
      <c r="J48" s="228"/>
      <c r="K48" s="228">
        <v>327387.63833385095</v>
      </c>
      <c r="L48" s="228"/>
      <c r="M48" s="228"/>
      <c r="N48" s="231">
        <v>0.54208815860874948</v>
      </c>
      <c r="O48" s="228">
        <v>505927.5436448183</v>
      </c>
      <c r="P48" s="231">
        <v>0.54041637636826456</v>
      </c>
      <c r="Q48" s="231">
        <v>0.21492203442423372</v>
      </c>
      <c r="R48" s="229">
        <v>0.54534711884540576</v>
      </c>
      <c r="S48" s="230">
        <v>178539.90531096736</v>
      </c>
      <c r="T48" s="237"/>
      <c r="AE48" s="1" t="s">
        <v>177</v>
      </c>
    </row>
    <row r="49" spans="2:31" s="4" customFormat="1" hidden="1" x14ac:dyDescent="0.25">
      <c r="B49" s="232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2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AE51" s="1" t="s">
        <v>182</v>
      </c>
    </row>
    <row r="52" spans="2:31" s="4" customFormat="1" hidden="1" x14ac:dyDescent="0.25">
      <c r="B52" s="266" t="s">
        <v>183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1" t="s">
        <v>202</v>
      </c>
      <c r="C136" s="225">
        <v>415150</v>
      </c>
      <c r="D136" s="225">
        <v>208389</v>
      </c>
      <c r="E136" s="225">
        <v>416048</v>
      </c>
      <c r="F136" s="225">
        <v>423208</v>
      </c>
      <c r="G136" s="226">
        <f>F136/E136-1</f>
        <v>1.7209552743914225E-2</v>
      </c>
      <c r="H136" s="225">
        <f>F136-E136</f>
        <v>7160</v>
      </c>
      <c r="I136" s="226">
        <f>F136/F$136</f>
        <v>1</v>
      </c>
      <c r="J136" s="225">
        <v>428791</v>
      </c>
      <c r="K136" s="226">
        <f>H136/H$136</f>
        <v>1</v>
      </c>
      <c r="L136" s="226">
        <f>J136/F136-1</f>
        <v>1.3192094667397569E-2</v>
      </c>
      <c r="M136" s="225">
        <f>J136-F136</f>
        <v>5583</v>
      </c>
      <c r="N136" s="226">
        <f>J136/C136-1</f>
        <v>3.2858003131398306E-2</v>
      </c>
      <c r="O136" s="225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2" t="s">
        <v>44</v>
      </c>
      <c r="C137" s="249">
        <v>113067</v>
      </c>
      <c r="D137" s="249">
        <v>68476</v>
      </c>
      <c r="E137" s="249">
        <v>126666</v>
      </c>
      <c r="F137" s="249">
        <v>86811</v>
      </c>
      <c r="G137" s="255">
        <f t="shared" ref="G137:G146" si="12">F137/E137-1</f>
        <v>-0.31464639287575202</v>
      </c>
      <c r="H137" s="262">
        <f t="shared" ref="H137:H146" si="13">F137-E137</f>
        <v>-39855</v>
      </c>
      <c r="I137" s="257">
        <f t="shared" ref="I137:K146" si="14">F137/F$136</f>
        <v>0.20512608457307044</v>
      </c>
      <c r="J137" s="249">
        <v>75374</v>
      </c>
      <c r="K137" s="257">
        <f t="shared" si="14"/>
        <v>-5.5663407821229054</v>
      </c>
      <c r="L137" s="257">
        <f t="shared" ref="L137:L146" si="15">J137/F137-1</f>
        <v>-0.13174597689232936</v>
      </c>
      <c r="M137" s="256">
        <f t="shared" ref="M137:M146" si="16">J137-F137</f>
        <v>-11437</v>
      </c>
      <c r="N137" s="255">
        <f t="shared" ref="N137:N146" si="17">J137/C137-1</f>
        <v>-0.33336871058752771</v>
      </c>
      <c r="O137" s="249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2" t="s">
        <v>45</v>
      </c>
      <c r="C138" s="249">
        <v>51328</v>
      </c>
      <c r="D138" s="249">
        <v>24912</v>
      </c>
      <c r="E138" s="249">
        <v>43482</v>
      </c>
      <c r="F138" s="249">
        <v>48094</v>
      </c>
      <c r="G138" s="255">
        <f t="shared" si="12"/>
        <v>0.10606687824847061</v>
      </c>
      <c r="H138" s="262">
        <f t="shared" si="13"/>
        <v>4612</v>
      </c>
      <c r="I138" s="257">
        <f t="shared" si="14"/>
        <v>0.11364151906391183</v>
      </c>
      <c r="J138" s="249">
        <v>51902</v>
      </c>
      <c r="K138" s="257">
        <f t="shared" si="14"/>
        <v>0.64413407821229052</v>
      </c>
      <c r="L138" s="257">
        <f t="shared" si="15"/>
        <v>7.9178275876408799E-2</v>
      </c>
      <c r="M138" s="256">
        <f t="shared" si="16"/>
        <v>3808</v>
      </c>
      <c r="N138" s="255">
        <f t="shared" si="17"/>
        <v>1.118298004987528E-2</v>
      </c>
      <c r="O138" s="249">
        <f t="shared" si="18"/>
        <v>574</v>
      </c>
      <c r="Q138" s="29"/>
      <c r="R138" s="79"/>
      <c r="Z138" s="1"/>
    </row>
    <row r="139" spans="1:31" s="4" customFormat="1" x14ac:dyDescent="0.25">
      <c r="B139" s="232" t="s">
        <v>46</v>
      </c>
      <c r="C139" s="249">
        <v>5944</v>
      </c>
      <c r="D139" s="249">
        <v>1658</v>
      </c>
      <c r="E139" s="249">
        <v>2415</v>
      </c>
      <c r="F139" s="249">
        <v>3515</v>
      </c>
      <c r="G139" s="255">
        <f t="shared" si="12"/>
        <v>0.45548654244306408</v>
      </c>
      <c r="H139" s="263">
        <f t="shared" si="13"/>
        <v>1100</v>
      </c>
      <c r="I139" s="261">
        <f t="shared" si="14"/>
        <v>8.3056085896296861E-3</v>
      </c>
      <c r="J139" s="249">
        <v>14811</v>
      </c>
      <c r="K139" s="261">
        <f t="shared" si="14"/>
        <v>0.15363128491620112</v>
      </c>
      <c r="L139" s="257">
        <f t="shared" si="15"/>
        <v>3.2136557610241825</v>
      </c>
      <c r="M139" s="256">
        <f t="shared" si="16"/>
        <v>11296</v>
      </c>
      <c r="N139" s="255">
        <f t="shared" si="17"/>
        <v>1.4917563930013458</v>
      </c>
      <c r="O139" s="249">
        <f t="shared" si="18"/>
        <v>8867</v>
      </c>
      <c r="Q139" s="29"/>
      <c r="R139" s="79"/>
      <c r="Z139" s="1"/>
    </row>
    <row r="140" spans="1:31" s="4" customFormat="1" x14ac:dyDescent="0.25">
      <c r="B140" s="232" t="s">
        <v>48</v>
      </c>
      <c r="C140" s="249">
        <v>72064</v>
      </c>
      <c r="D140" s="249">
        <v>28320</v>
      </c>
      <c r="E140" s="249">
        <v>66989</v>
      </c>
      <c r="F140" s="249">
        <v>97391</v>
      </c>
      <c r="G140" s="255">
        <f t="shared" si="12"/>
        <v>0.45383570436937415</v>
      </c>
      <c r="H140" s="262">
        <f t="shared" si="13"/>
        <v>30402</v>
      </c>
      <c r="I140" s="257">
        <f t="shared" si="14"/>
        <v>0.23012561199221188</v>
      </c>
      <c r="J140" s="249">
        <v>92103</v>
      </c>
      <c r="K140" s="257">
        <f t="shared" si="14"/>
        <v>4.2460893854748605</v>
      </c>
      <c r="L140" s="257">
        <f t="shared" si="15"/>
        <v>-5.4296598248298134E-2</v>
      </c>
      <c r="M140" s="256">
        <f t="shared" si="16"/>
        <v>-5288</v>
      </c>
      <c r="N140" s="255">
        <f t="shared" si="17"/>
        <v>0.27807226909413862</v>
      </c>
      <c r="O140" s="249">
        <f t="shared" si="18"/>
        <v>20039</v>
      </c>
      <c r="Q140" s="29"/>
      <c r="R140" s="79"/>
      <c r="Z140" s="1"/>
    </row>
    <row r="141" spans="1:31" s="4" customFormat="1" x14ac:dyDescent="0.25">
      <c r="B141" s="232" t="s">
        <v>50</v>
      </c>
      <c r="C141" s="249">
        <v>11886</v>
      </c>
      <c r="D141" s="249">
        <v>4963</v>
      </c>
      <c r="E141" s="249">
        <v>24120</v>
      </c>
      <c r="F141" s="249">
        <v>16359</v>
      </c>
      <c r="G141" s="255">
        <f t="shared" si="12"/>
        <v>-0.32176616915422884</v>
      </c>
      <c r="H141" s="263">
        <f t="shared" si="13"/>
        <v>-7761</v>
      </c>
      <c r="I141" s="261">
        <f t="shared" si="14"/>
        <v>3.8654751327952215E-2</v>
      </c>
      <c r="J141" s="249">
        <v>19520</v>
      </c>
      <c r="K141" s="261">
        <f t="shared" si="14"/>
        <v>-1.0839385474860335</v>
      </c>
      <c r="L141" s="257">
        <f t="shared" si="15"/>
        <v>0.19322696986368371</v>
      </c>
      <c r="M141" s="256">
        <f t="shared" si="16"/>
        <v>3161</v>
      </c>
      <c r="N141" s="255">
        <f t="shared" si="17"/>
        <v>0.64226821470637718</v>
      </c>
      <c r="O141" s="249">
        <f t="shared" si="18"/>
        <v>7634</v>
      </c>
      <c r="Q141" s="29"/>
      <c r="R141" s="79"/>
      <c r="Z141" s="1"/>
    </row>
    <row r="142" spans="1:31" s="4" customFormat="1" x14ac:dyDescent="0.25">
      <c r="B142" s="232" t="s">
        <v>51</v>
      </c>
      <c r="C142" s="249">
        <v>61076</v>
      </c>
      <c r="D142" s="249">
        <v>27791</v>
      </c>
      <c r="E142" s="249">
        <v>53247</v>
      </c>
      <c r="F142" s="249">
        <v>69865</v>
      </c>
      <c r="G142" s="255">
        <f t="shared" si="12"/>
        <v>0.31209270005821921</v>
      </c>
      <c r="H142" s="262">
        <f t="shared" si="13"/>
        <v>16618</v>
      </c>
      <c r="I142" s="257">
        <f t="shared" si="14"/>
        <v>0.16508430842517155</v>
      </c>
      <c r="J142" s="249">
        <v>66121</v>
      </c>
      <c r="K142" s="257">
        <f t="shared" si="14"/>
        <v>2.3209497206703911</v>
      </c>
      <c r="L142" s="257">
        <f t="shared" si="15"/>
        <v>-5.3589064624633198E-2</v>
      </c>
      <c r="M142" s="256">
        <f t="shared" si="16"/>
        <v>-3744</v>
      </c>
      <c r="N142" s="255">
        <f t="shared" si="17"/>
        <v>8.2602004060514878E-2</v>
      </c>
      <c r="O142" s="249">
        <f t="shared" si="18"/>
        <v>5045</v>
      </c>
      <c r="Q142" s="29"/>
      <c r="R142" s="79"/>
      <c r="Z142" s="1"/>
    </row>
    <row r="143" spans="1:31" s="4" customFormat="1" x14ac:dyDescent="0.25">
      <c r="B143" s="232" t="s">
        <v>49</v>
      </c>
      <c r="C143" s="249">
        <v>19153</v>
      </c>
      <c r="D143" s="249">
        <v>8684</v>
      </c>
      <c r="E143" s="249">
        <v>11001</v>
      </c>
      <c r="F143" s="249">
        <v>16289</v>
      </c>
      <c r="G143" s="255">
        <f t="shared" si="12"/>
        <v>0.48068357422052532</v>
      </c>
      <c r="H143" s="263">
        <f t="shared" si="13"/>
        <v>5288</v>
      </c>
      <c r="I143" s="261">
        <f t="shared" si="14"/>
        <v>3.8489348027447495E-2</v>
      </c>
      <c r="J143" s="249">
        <v>12024</v>
      </c>
      <c r="K143" s="261">
        <f t="shared" si="14"/>
        <v>0.73854748603351961</v>
      </c>
      <c r="L143" s="257">
        <f t="shared" si="15"/>
        <v>-0.261833138928111</v>
      </c>
      <c r="M143" s="256">
        <f t="shared" si="16"/>
        <v>-4265</v>
      </c>
      <c r="N143" s="255">
        <f t="shared" si="17"/>
        <v>-0.37221323030334674</v>
      </c>
      <c r="O143" s="249">
        <f t="shared" si="18"/>
        <v>-7129</v>
      </c>
      <c r="Q143" s="29"/>
      <c r="R143" s="79"/>
      <c r="Z143" s="1"/>
    </row>
    <row r="144" spans="1:31" s="4" customFormat="1" x14ac:dyDescent="0.25">
      <c r="B144" s="232" t="s">
        <v>52</v>
      </c>
      <c r="C144" s="249">
        <v>24890</v>
      </c>
      <c r="D144" s="249">
        <v>20058</v>
      </c>
      <c r="E144" s="249">
        <v>34195</v>
      </c>
      <c r="F144" s="249">
        <v>19943</v>
      </c>
      <c r="G144" s="255">
        <f t="shared" si="12"/>
        <v>-0.41678607983623339</v>
      </c>
      <c r="H144" s="262">
        <f t="shared" si="13"/>
        <v>-14252</v>
      </c>
      <c r="I144" s="257">
        <f t="shared" si="14"/>
        <v>4.7123400313793688E-2</v>
      </c>
      <c r="J144" s="249">
        <v>20738</v>
      </c>
      <c r="K144" s="257">
        <f t="shared" si="14"/>
        <v>-1.9905027932960895</v>
      </c>
      <c r="L144" s="257">
        <f t="shared" si="15"/>
        <v>3.9863611292182632E-2</v>
      </c>
      <c r="M144" s="256">
        <f t="shared" si="16"/>
        <v>795</v>
      </c>
      <c r="N144" s="255">
        <f t="shared" si="17"/>
        <v>-0.16681398151868221</v>
      </c>
      <c r="O144" s="249">
        <f t="shared" si="18"/>
        <v>-4152</v>
      </c>
      <c r="Q144" s="29"/>
      <c r="R144" s="79"/>
      <c r="Z144" s="1"/>
    </row>
    <row r="145" spans="2:31" s="4" customFormat="1" x14ac:dyDescent="0.25">
      <c r="B145" s="232" t="s">
        <v>47</v>
      </c>
      <c r="C145" s="249">
        <v>22752</v>
      </c>
      <c r="D145" s="249">
        <v>8930</v>
      </c>
      <c r="E145" s="249">
        <v>21567</v>
      </c>
      <c r="F145" s="249">
        <v>23338</v>
      </c>
      <c r="G145" s="255">
        <f t="shared" si="12"/>
        <v>8.2116196040246781E-2</v>
      </c>
      <c r="H145" s="263">
        <f t="shared" si="13"/>
        <v>1771</v>
      </c>
      <c r="I145" s="261">
        <f t="shared" si="14"/>
        <v>5.5145460388272435E-2</v>
      </c>
      <c r="J145" s="249">
        <v>31999</v>
      </c>
      <c r="K145" s="261">
        <f t="shared" si="14"/>
        <v>0.24734636871508381</v>
      </c>
      <c r="L145" s="257">
        <f t="shared" si="15"/>
        <v>0.37111149198731685</v>
      </c>
      <c r="M145" s="256">
        <f t="shared" si="16"/>
        <v>8661</v>
      </c>
      <c r="N145" s="255">
        <f t="shared" si="17"/>
        <v>0.40642580872011247</v>
      </c>
      <c r="O145" s="249">
        <f t="shared" si="18"/>
        <v>9247</v>
      </c>
      <c r="Q145" s="29"/>
      <c r="R145" s="79"/>
      <c r="Z145" s="1"/>
    </row>
    <row r="146" spans="2:31" s="4" customFormat="1" x14ac:dyDescent="0.25">
      <c r="B146" s="232" t="s">
        <v>203</v>
      </c>
      <c r="C146" s="249">
        <f>C136-SUM(C137:C145)</f>
        <v>32990</v>
      </c>
      <c r="D146" s="249">
        <f>D136-SUM(D137:D145)</f>
        <v>14597</v>
      </c>
      <c r="E146" s="249">
        <f>E136-SUM(E137:E145)</f>
        <v>32366</v>
      </c>
      <c r="F146" s="249">
        <f>F136-SUM(F137:F145)</f>
        <v>41603</v>
      </c>
      <c r="G146" s="255">
        <f t="shared" si="12"/>
        <v>0.28539207810665523</v>
      </c>
      <c r="H146" s="262">
        <f t="shared" si="13"/>
        <v>9237</v>
      </c>
      <c r="I146" s="257">
        <f t="shared" si="14"/>
        <v>9.8303907298538787E-2</v>
      </c>
      <c r="J146" s="249">
        <f>J136-SUM(J137:J145)</f>
        <v>44199</v>
      </c>
      <c r="K146" s="257">
        <f t="shared" si="14"/>
        <v>1.2900837988826817</v>
      </c>
      <c r="L146" s="257">
        <f t="shared" si="15"/>
        <v>6.2399346200995076E-2</v>
      </c>
      <c r="M146" s="256">
        <f t="shared" si="16"/>
        <v>2596</v>
      </c>
      <c r="N146" s="255">
        <f t="shared" si="17"/>
        <v>0.33976962715974546</v>
      </c>
      <c r="O146" s="249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11AAC-C41C-4494-AE38-DE2D1A43875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206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29188</v>
      </c>
      <c r="D8" s="116">
        <f t="shared" ref="D8:D21" si="0">C8/C9-1</f>
        <v>-8.838778187269658E-2</v>
      </c>
    </row>
    <row r="9" spans="1:5" x14ac:dyDescent="0.25">
      <c r="A9" s="1"/>
      <c r="B9" s="114">
        <v>2023</v>
      </c>
      <c r="C9" s="115">
        <v>32018</v>
      </c>
      <c r="D9" s="116">
        <f t="shared" si="0"/>
        <v>0.10175148824885594</v>
      </c>
    </row>
    <row r="10" spans="1:5" x14ac:dyDescent="0.25">
      <c r="A10" s="1"/>
      <c r="B10" s="114">
        <v>2022</v>
      </c>
      <c r="C10" s="115">
        <v>29061</v>
      </c>
      <c r="D10" s="116">
        <f t="shared" si="0"/>
        <v>-0.35728503184713378</v>
      </c>
    </row>
    <row r="11" spans="1:5" x14ac:dyDescent="0.25">
      <c r="A11" s="1"/>
      <c r="B11" s="114">
        <v>2021</v>
      </c>
      <c r="C11" s="115">
        <v>45216</v>
      </c>
      <c r="D11" s="116">
        <f t="shared" si="0"/>
        <v>0.68471254517679503</v>
      </c>
    </row>
    <row r="12" spans="1:5" x14ac:dyDescent="0.25">
      <c r="A12" s="1" t="s">
        <v>72</v>
      </c>
      <c r="B12" s="114">
        <v>2020</v>
      </c>
      <c r="C12" s="115">
        <v>26839</v>
      </c>
      <c r="D12" s="116">
        <f t="shared" si="0"/>
        <v>-0.41112842003642192</v>
      </c>
    </row>
    <row r="13" spans="1:5" x14ac:dyDescent="0.25">
      <c r="A13" s="1" t="s">
        <v>74</v>
      </c>
      <c r="B13" s="114">
        <v>2019</v>
      </c>
      <c r="C13" s="115">
        <v>45577</v>
      </c>
      <c r="D13" s="116">
        <f t="shared" si="0"/>
        <v>-0.12297952586206895</v>
      </c>
    </row>
    <row r="14" spans="1:5" x14ac:dyDescent="0.25">
      <c r="A14" s="1" t="s">
        <v>76</v>
      </c>
      <c r="B14" s="114">
        <v>2018</v>
      </c>
      <c r="C14" s="115">
        <v>51968</v>
      </c>
      <c r="D14" s="116">
        <f t="shared" si="0"/>
        <v>0.26233968130586871</v>
      </c>
    </row>
    <row r="15" spans="1:5" x14ac:dyDescent="0.25">
      <c r="A15" s="1" t="s">
        <v>78</v>
      </c>
      <c r="B15" s="114">
        <v>2017</v>
      </c>
      <c r="C15" s="115">
        <v>41168</v>
      </c>
      <c r="D15" s="116">
        <f t="shared" si="0"/>
        <v>1.1424219345011366E-2</v>
      </c>
    </row>
    <row r="16" spans="1:5" x14ac:dyDescent="0.25">
      <c r="A16" s="1" t="s">
        <v>80</v>
      </c>
      <c r="B16" s="114">
        <v>2016</v>
      </c>
      <c r="C16" s="115">
        <v>40703</v>
      </c>
      <c r="D16" s="116">
        <f>C16/C17-1</f>
        <v>-7.3165378143063009E-3</v>
      </c>
    </row>
    <row r="17" spans="1:4" x14ac:dyDescent="0.25">
      <c r="A17" s="1" t="s">
        <v>82</v>
      </c>
      <c r="B17" s="114">
        <v>2015</v>
      </c>
      <c r="C17" s="115">
        <v>41003</v>
      </c>
      <c r="D17" s="116">
        <f t="shared" si="0"/>
        <v>-0.11377439643806597</v>
      </c>
    </row>
    <row r="18" spans="1:4" x14ac:dyDescent="0.25">
      <c r="A18" s="1" t="s">
        <v>84</v>
      </c>
      <c r="B18" s="114">
        <v>2014</v>
      </c>
      <c r="C18" s="115">
        <v>46267</v>
      </c>
      <c r="D18" s="116">
        <f t="shared" si="0"/>
        <v>0.20732216481394494</v>
      </c>
    </row>
    <row r="19" spans="1:4" x14ac:dyDescent="0.25">
      <c r="A19" s="1" t="s">
        <v>86</v>
      </c>
      <c r="B19" s="114">
        <v>2013</v>
      </c>
      <c r="C19" s="115">
        <v>38322</v>
      </c>
      <c r="D19" s="116">
        <f t="shared" si="0"/>
        <v>-7.4459606327738181E-2</v>
      </c>
    </row>
    <row r="20" spans="1:4" x14ac:dyDescent="0.25">
      <c r="A20" s="1" t="s">
        <v>88</v>
      </c>
      <c r="B20" s="114">
        <v>2012</v>
      </c>
      <c r="C20" s="115">
        <v>41405</v>
      </c>
      <c r="D20" s="116">
        <f>C20/C21-1</f>
        <v>9.1270887143534818E-2</v>
      </c>
    </row>
    <row r="21" spans="1:4" x14ac:dyDescent="0.25">
      <c r="A21" s="1" t="s">
        <v>90</v>
      </c>
      <c r="B21" s="114">
        <v>2011</v>
      </c>
      <c r="C21" s="115">
        <v>37942</v>
      </c>
      <c r="D21" s="116">
        <f t="shared" si="0"/>
        <v>-0.2925624149311058</v>
      </c>
    </row>
    <row r="22" spans="1:4" x14ac:dyDescent="0.25">
      <c r="A22" s="1" t="s">
        <v>92</v>
      </c>
      <c r="B22" s="114">
        <v>2010</v>
      </c>
      <c r="C22" s="115">
        <v>53633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D391F-8601-4F26-8103-39C32D187B9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207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10812</v>
      </c>
      <c r="D8" s="116">
        <f t="shared" ref="D8:D21" si="0">C8/C9-1</f>
        <v>-4.1489361702127692E-2</v>
      </c>
    </row>
    <row r="9" spans="1:5" x14ac:dyDescent="0.25">
      <c r="A9" s="1"/>
      <c r="B9" s="114">
        <v>2023</v>
      </c>
      <c r="C9" s="115">
        <v>11280</v>
      </c>
      <c r="D9" s="116">
        <f t="shared" si="0"/>
        <v>0.23711340206185572</v>
      </c>
    </row>
    <row r="10" spans="1:5" x14ac:dyDescent="0.25">
      <c r="A10" s="1"/>
      <c r="B10" s="114">
        <v>2022</v>
      </c>
      <c r="C10" s="115">
        <v>9118</v>
      </c>
      <c r="D10" s="116">
        <f t="shared" si="0"/>
        <v>-0.17267035659196084</v>
      </c>
    </row>
    <row r="11" spans="1:5" x14ac:dyDescent="0.25">
      <c r="A11" s="1"/>
      <c r="B11" s="114">
        <v>2021</v>
      </c>
      <c r="C11" s="115">
        <v>11021</v>
      </c>
      <c r="D11" s="116">
        <f t="shared" si="0"/>
        <v>0.6252765078896918</v>
      </c>
    </row>
    <row r="12" spans="1:5" x14ac:dyDescent="0.25">
      <c r="A12" s="1" t="s">
        <v>72</v>
      </c>
      <c r="B12" s="114">
        <v>2020</v>
      </c>
      <c r="C12" s="115">
        <v>6781</v>
      </c>
      <c r="D12" s="116">
        <f t="shared" si="0"/>
        <v>-0.6722096002320298</v>
      </c>
    </row>
    <row r="13" spans="1:5" x14ac:dyDescent="0.25">
      <c r="A13" s="1" t="s">
        <v>74</v>
      </c>
      <c r="B13" s="114">
        <v>2019</v>
      </c>
      <c r="C13" s="115">
        <v>20687</v>
      </c>
      <c r="D13" s="116">
        <f t="shared" si="0"/>
        <v>0.35625778535370101</v>
      </c>
    </row>
    <row r="14" spans="1:5" x14ac:dyDescent="0.25">
      <c r="A14" s="1" t="s">
        <v>76</v>
      </c>
      <c r="B14" s="114">
        <v>2018</v>
      </c>
      <c r="C14" s="115">
        <v>15253</v>
      </c>
      <c r="D14" s="116">
        <f t="shared" si="0"/>
        <v>0.23656262667207129</v>
      </c>
    </row>
    <row r="15" spans="1:5" x14ac:dyDescent="0.25">
      <c r="A15" s="1" t="s">
        <v>78</v>
      </c>
      <c r="B15" s="114">
        <v>2017</v>
      </c>
      <c r="C15" s="115">
        <v>12335</v>
      </c>
      <c r="D15" s="116">
        <f>C15/C16-1</f>
        <v>0.10946213347724409</v>
      </c>
    </row>
    <row r="16" spans="1:5" x14ac:dyDescent="0.25">
      <c r="A16" s="1" t="s">
        <v>80</v>
      </c>
      <c r="B16" s="114">
        <v>2016</v>
      </c>
      <c r="C16" s="115">
        <v>11118</v>
      </c>
      <c r="D16" s="116">
        <f>C16/C17-1</f>
        <v>4.081632653061229E-2</v>
      </c>
    </row>
    <row r="17" spans="1:4" x14ac:dyDescent="0.25">
      <c r="A17" s="1" t="s">
        <v>82</v>
      </c>
      <c r="B17" s="114">
        <v>2015</v>
      </c>
      <c r="C17" s="115">
        <v>10682</v>
      </c>
      <c r="D17" s="116">
        <f t="shared" si="0"/>
        <v>-0.18638129332013098</v>
      </c>
    </row>
    <row r="18" spans="1:4" x14ac:dyDescent="0.25">
      <c r="A18" s="1" t="s">
        <v>84</v>
      </c>
      <c r="B18" s="114">
        <v>2014</v>
      </c>
      <c r="C18" s="115">
        <v>13129</v>
      </c>
      <c r="D18" s="116">
        <f t="shared" si="0"/>
        <v>0.17770003588087557</v>
      </c>
    </row>
    <row r="19" spans="1:4" x14ac:dyDescent="0.25">
      <c r="A19" s="1" t="s">
        <v>86</v>
      </c>
      <c r="B19" s="114">
        <v>2013</v>
      </c>
      <c r="C19" s="115">
        <v>11148</v>
      </c>
      <c r="D19" s="116">
        <f t="shared" si="0"/>
        <v>-0.50822709426970758</v>
      </c>
    </row>
    <row r="20" spans="1:4" x14ac:dyDescent="0.25">
      <c r="A20" s="1" t="s">
        <v>88</v>
      </c>
      <c r="B20" s="114">
        <v>2012</v>
      </c>
      <c r="C20" s="115">
        <v>22669</v>
      </c>
      <c r="D20" s="116">
        <f>C20/C21-1</f>
        <v>0.75919602669563857</v>
      </c>
    </row>
    <row r="21" spans="1:4" x14ac:dyDescent="0.25">
      <c r="A21" s="1" t="s">
        <v>90</v>
      </c>
      <c r="B21" s="114">
        <v>2011</v>
      </c>
      <c r="C21" s="115">
        <v>12886</v>
      </c>
      <c r="D21" s="116">
        <f t="shared" si="0"/>
        <v>0.97244757385580893</v>
      </c>
    </row>
    <row r="22" spans="1:4" x14ac:dyDescent="0.25">
      <c r="A22" s="1" t="s">
        <v>92</v>
      </c>
      <c r="B22" s="114">
        <v>2010</v>
      </c>
      <c r="C22" s="115">
        <v>6533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C6C7-DC78-4EE2-8CFE-333A7F8A713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9" t="s">
        <v>208</v>
      </c>
      <c r="D6" s="290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18376</v>
      </c>
      <c r="D8" s="116">
        <f t="shared" ref="D8:D21" si="0">C8/C9-1</f>
        <v>-0.1138971935577201</v>
      </c>
    </row>
    <row r="9" spans="1:5" x14ac:dyDescent="0.25">
      <c r="A9" s="1"/>
      <c r="B9" s="114">
        <v>2023</v>
      </c>
      <c r="C9" s="115">
        <v>20738</v>
      </c>
      <c r="D9" s="116">
        <f t="shared" si="0"/>
        <v>3.9863611292182632E-2</v>
      </c>
    </row>
    <row r="10" spans="1:5" x14ac:dyDescent="0.25">
      <c r="A10" s="1"/>
      <c r="B10" s="114">
        <v>2022</v>
      </c>
      <c r="C10" s="115">
        <v>19943</v>
      </c>
      <c r="D10" s="116">
        <f t="shared" si="0"/>
        <v>-0.41678607983623339</v>
      </c>
    </row>
    <row r="11" spans="1:5" x14ac:dyDescent="0.25">
      <c r="A11" s="1"/>
      <c r="B11" s="114">
        <v>2021</v>
      </c>
      <c r="C11" s="115">
        <v>34195</v>
      </c>
      <c r="D11" s="116">
        <f t="shared" si="0"/>
        <v>0.70480606241898491</v>
      </c>
    </row>
    <row r="12" spans="1:5" x14ac:dyDescent="0.25">
      <c r="A12" s="1" t="s">
        <v>72</v>
      </c>
      <c r="B12" s="114">
        <v>2020</v>
      </c>
      <c r="C12" s="115">
        <v>20058</v>
      </c>
      <c r="D12" s="116">
        <f t="shared" si="0"/>
        <v>-0.1941341904379269</v>
      </c>
    </row>
    <row r="13" spans="1:5" x14ac:dyDescent="0.25">
      <c r="A13" s="1" t="s">
        <v>74</v>
      </c>
      <c r="B13" s="114">
        <v>2019</v>
      </c>
      <c r="C13" s="115">
        <v>24890</v>
      </c>
      <c r="D13" s="116">
        <f t="shared" si="0"/>
        <v>-0.32207544600299609</v>
      </c>
    </row>
    <row r="14" spans="1:5" x14ac:dyDescent="0.25">
      <c r="A14" s="1" t="s">
        <v>76</v>
      </c>
      <c r="B14" s="114">
        <v>2018</v>
      </c>
      <c r="C14" s="115">
        <v>36715</v>
      </c>
      <c r="D14" s="116">
        <f t="shared" si="0"/>
        <v>0.27336732216557413</v>
      </c>
    </row>
    <row r="15" spans="1:5" x14ac:dyDescent="0.25">
      <c r="A15" s="1" t="s">
        <v>78</v>
      </c>
      <c r="B15" s="114">
        <v>2017</v>
      </c>
      <c r="C15" s="115">
        <v>28833</v>
      </c>
      <c r="D15" s="116">
        <f>C15/C16-1</f>
        <v>-2.5418286293729886E-2</v>
      </c>
    </row>
    <row r="16" spans="1:5" x14ac:dyDescent="0.25">
      <c r="A16" s="1" t="s">
        <v>80</v>
      </c>
      <c r="B16" s="114">
        <v>2016</v>
      </c>
      <c r="C16" s="115">
        <v>29585</v>
      </c>
      <c r="D16" s="116">
        <f>C16/C17-1</f>
        <v>-2.4273605751789162E-2</v>
      </c>
    </row>
    <row r="17" spans="1:4" x14ac:dyDescent="0.25">
      <c r="A17" s="1" t="s">
        <v>82</v>
      </c>
      <c r="B17" s="114">
        <v>2015</v>
      </c>
      <c r="C17" s="115">
        <v>30321</v>
      </c>
      <c r="D17" s="116">
        <f t="shared" si="0"/>
        <v>-8.5008147745790352E-2</v>
      </c>
    </row>
    <row r="18" spans="1:4" x14ac:dyDescent="0.25">
      <c r="A18" s="1" t="s">
        <v>84</v>
      </c>
      <c r="B18" s="114">
        <v>2014</v>
      </c>
      <c r="C18" s="115">
        <v>33138</v>
      </c>
      <c r="D18" s="116">
        <f t="shared" si="0"/>
        <v>0.21947449768160743</v>
      </c>
    </row>
    <row r="19" spans="1:4" x14ac:dyDescent="0.25">
      <c r="A19" s="1" t="s">
        <v>86</v>
      </c>
      <c r="B19" s="114">
        <v>2013</v>
      </c>
      <c r="C19" s="115">
        <v>27174</v>
      </c>
      <c r="D19" s="116">
        <f t="shared" si="0"/>
        <v>0.45036293766011948</v>
      </c>
    </row>
    <row r="20" spans="1:4" x14ac:dyDescent="0.25">
      <c r="A20" s="1" t="s">
        <v>88</v>
      </c>
      <c r="B20" s="114">
        <v>2012</v>
      </c>
      <c r="C20" s="115">
        <v>18736</v>
      </c>
      <c r="D20" s="116">
        <f>C20/C21-1</f>
        <v>-0.2522349936143039</v>
      </c>
    </row>
    <row r="21" spans="1:4" x14ac:dyDescent="0.25">
      <c r="A21" s="1" t="s">
        <v>90</v>
      </c>
      <c r="B21" s="114">
        <v>2011</v>
      </c>
      <c r="C21" s="115">
        <v>25056</v>
      </c>
      <c r="D21" s="116">
        <f t="shared" si="0"/>
        <v>-0.46802547770700642</v>
      </c>
    </row>
    <row r="22" spans="1:4" x14ac:dyDescent="0.25">
      <c r="A22" s="1" t="s">
        <v>92</v>
      </c>
      <c r="B22" s="114">
        <v>2010</v>
      </c>
      <c r="C22" s="115">
        <v>47100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87F64-885E-4386-B9E3-23BD8B1B484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58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59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52</v>
      </c>
      <c r="C17" s="99">
        <v>6890</v>
      </c>
      <c r="D17" s="99">
        <v>3786</v>
      </c>
      <c r="E17" s="99">
        <v>4393</v>
      </c>
      <c r="F17" s="99">
        <v>6413</v>
      </c>
      <c r="G17" s="99">
        <v>6356</v>
      </c>
      <c r="H17" s="99">
        <v>6429</v>
      </c>
      <c r="I17" s="100">
        <f t="shared" si="0"/>
        <v>1.1485210824417891E-2</v>
      </c>
      <c r="J17" s="100">
        <f t="shared" si="1"/>
        <v>0.69809825673534065</v>
      </c>
      <c r="K17" s="99">
        <f t="shared" si="2"/>
        <v>73</v>
      </c>
      <c r="L17" s="99">
        <f t="shared" si="3"/>
        <v>2643</v>
      </c>
      <c r="M17" s="93">
        <f>H17/H17</f>
        <v>1</v>
      </c>
      <c r="N17" s="99">
        <v>3828</v>
      </c>
      <c r="O17" s="99">
        <v>6412</v>
      </c>
      <c r="P17" s="99">
        <v>6415</v>
      </c>
      <c r="Q17" s="99">
        <v>6415</v>
      </c>
      <c r="R17" s="99">
        <v>6497</v>
      </c>
      <c r="S17" s="100">
        <f t="shared" si="4"/>
        <v>1.278254091971931E-2</v>
      </c>
      <c r="T17" s="100">
        <f t="shared" si="5"/>
        <v>0.69723092998955072</v>
      </c>
      <c r="U17" s="99">
        <f t="shared" si="6"/>
        <v>82</v>
      </c>
      <c r="V17" s="99">
        <f t="shared" si="7"/>
        <v>2669</v>
      </c>
      <c r="W17" s="93">
        <f>R17/R17</f>
        <v>1</v>
      </c>
    </row>
    <row r="18" spans="2:23" x14ac:dyDescent="0.25">
      <c r="B18" s="94" t="s">
        <v>60</v>
      </c>
      <c r="C18" s="95">
        <v>4440</v>
      </c>
      <c r="D18" s="95">
        <v>2472</v>
      </c>
      <c r="E18" s="95">
        <v>2822</v>
      </c>
      <c r="F18" s="95">
        <v>4753</v>
      </c>
      <c r="G18" s="95">
        <v>4696</v>
      </c>
      <c r="H18" s="95">
        <v>4755</v>
      </c>
      <c r="I18" s="96">
        <f t="shared" si="0"/>
        <v>1.2563884156729044E-2</v>
      </c>
      <c r="J18" s="96">
        <f t="shared" si="1"/>
        <v>0.92354368932038833</v>
      </c>
      <c r="K18" s="95">
        <f t="shared" si="2"/>
        <v>59</v>
      </c>
      <c r="L18" s="95">
        <f t="shared" si="3"/>
        <v>2283</v>
      </c>
      <c r="M18" s="96">
        <f>H18/H17</f>
        <v>0.73961735884274382</v>
      </c>
      <c r="N18" s="95">
        <v>2346</v>
      </c>
      <c r="O18" s="95">
        <v>4752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1.0268542199488491</v>
      </c>
      <c r="U18" s="95">
        <f t="shared" si="6"/>
        <v>0</v>
      </c>
      <c r="V18" s="95">
        <f t="shared" si="7"/>
        <v>2409</v>
      </c>
      <c r="W18" s="96">
        <f>R18/R17</f>
        <v>0.73187625057718952</v>
      </c>
    </row>
    <row r="19" spans="2:23" x14ac:dyDescent="0.25">
      <c r="B19" s="97" t="s">
        <v>61</v>
      </c>
      <c r="C19" s="52">
        <v>3379</v>
      </c>
      <c r="D19" s="52">
        <v>0</v>
      </c>
      <c r="E19" s="52">
        <v>2173</v>
      </c>
      <c r="F19" s="52">
        <v>3692</v>
      </c>
      <c r="G19" s="52">
        <v>3635</v>
      </c>
      <c r="H19" s="52">
        <v>3694</v>
      </c>
      <c r="I19" s="98">
        <f t="shared" si="0"/>
        <v>1.6231086657496618E-2</v>
      </c>
      <c r="J19" s="98" t="str">
        <f t="shared" si="1"/>
        <v>-</v>
      </c>
      <c r="K19" s="52">
        <f t="shared" si="2"/>
        <v>59</v>
      </c>
      <c r="L19" s="52">
        <f t="shared" si="3"/>
        <v>3694</v>
      </c>
      <c r="M19" s="98">
        <f>H19/H17</f>
        <v>0.57458391662778041</v>
      </c>
      <c r="N19" s="52">
        <v>0</v>
      </c>
      <c r="O19" s="52">
        <v>3691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0.56857010928120666</v>
      </c>
    </row>
    <row r="20" spans="2:23" x14ac:dyDescent="0.25">
      <c r="B20" s="97" t="s">
        <v>62</v>
      </c>
      <c r="C20" s="52">
        <v>1061</v>
      </c>
      <c r="D20" s="52">
        <v>0</v>
      </c>
      <c r="E20" s="52">
        <v>649</v>
      </c>
      <c r="F20" s="52">
        <v>1061</v>
      </c>
      <c r="G20" s="52">
        <v>1061</v>
      </c>
      <c r="H20" s="52">
        <v>1061</v>
      </c>
      <c r="I20" s="98">
        <f t="shared" si="0"/>
        <v>0</v>
      </c>
      <c r="J20" s="98" t="str">
        <f t="shared" si="1"/>
        <v>-</v>
      </c>
      <c r="K20" s="52">
        <f t="shared" si="2"/>
        <v>0</v>
      </c>
      <c r="L20" s="52">
        <f t="shared" si="3"/>
        <v>1061</v>
      </c>
      <c r="M20" s="98">
        <f>H20/H17</f>
        <v>0.16503344221496344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0.16330614129598275</v>
      </c>
    </row>
    <row r="21" spans="2:23" x14ac:dyDescent="0.25">
      <c r="B21" s="94" t="s">
        <v>63</v>
      </c>
      <c r="C21" s="95">
        <v>2450</v>
      </c>
      <c r="D21" s="95">
        <v>1314</v>
      </c>
      <c r="E21" s="95">
        <v>1571</v>
      </c>
      <c r="F21" s="95">
        <v>1660</v>
      </c>
      <c r="G21" s="95">
        <v>1660</v>
      </c>
      <c r="H21" s="95">
        <v>1674</v>
      </c>
      <c r="I21" s="96">
        <f t="shared" si="0"/>
        <v>8.4337349397589634E-3</v>
      </c>
      <c r="J21" s="96">
        <f t="shared" si="1"/>
        <v>0.27397260273972601</v>
      </c>
      <c r="K21" s="95">
        <f t="shared" si="2"/>
        <v>14</v>
      </c>
      <c r="L21" s="95">
        <f t="shared" si="3"/>
        <v>360</v>
      </c>
      <c r="M21" s="96">
        <f>H21/H17</f>
        <v>0.26038264115725618</v>
      </c>
      <c r="N21" s="95">
        <v>1482</v>
      </c>
      <c r="O21" s="95">
        <v>1660</v>
      </c>
      <c r="P21" s="95">
        <v>1660</v>
      </c>
      <c r="Q21" s="95">
        <v>1660</v>
      </c>
      <c r="R21" s="95">
        <v>1742</v>
      </c>
      <c r="S21" s="96">
        <f t="shared" si="4"/>
        <v>4.9397590361445864E-2</v>
      </c>
      <c r="T21" s="96">
        <f t="shared" si="5"/>
        <v>0.17543859649122817</v>
      </c>
      <c r="U21" s="95">
        <f t="shared" si="6"/>
        <v>82</v>
      </c>
      <c r="V21" s="95">
        <f t="shared" si="7"/>
        <v>260</v>
      </c>
      <c r="W21" s="96">
        <f>R21/R17</f>
        <v>0.26812374942281053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65B8-A4E6-4FF6-920B-933A5D3919F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7" t="s">
        <v>64</v>
      </c>
      <c r="D5" s="287"/>
      <c r="E5" s="287"/>
      <c r="F5" s="287"/>
      <c r="G5" s="287"/>
      <c r="H5" s="287"/>
      <c r="I5" s="86"/>
      <c r="J5" s="86"/>
      <c r="K5" s="86"/>
      <c r="L5" s="86"/>
      <c r="M5" s="87"/>
      <c r="N5" s="288" t="s">
        <v>65</v>
      </c>
      <c r="O5" s="288"/>
      <c r="P5" s="288"/>
      <c r="Q5" s="288"/>
      <c r="R5" s="288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52</v>
      </c>
      <c r="C17" s="99">
        <v>19</v>
      </c>
      <c r="D17" s="99">
        <v>9</v>
      </c>
      <c r="E17" s="99">
        <v>11</v>
      </c>
      <c r="F17" s="99">
        <v>14</v>
      </c>
      <c r="G17" s="99">
        <v>14</v>
      </c>
      <c r="H17" s="99">
        <v>14</v>
      </c>
      <c r="I17" s="100">
        <f t="shared" si="4"/>
        <v>0</v>
      </c>
      <c r="J17" s="100">
        <f t="shared" si="5"/>
        <v>0.55555555555555558</v>
      </c>
      <c r="K17" s="99">
        <f t="shared" si="6"/>
        <v>0</v>
      </c>
      <c r="L17" s="99">
        <f t="shared" si="7"/>
        <v>5</v>
      </c>
      <c r="M17" s="93">
        <f>H17/H17</f>
        <v>1</v>
      </c>
      <c r="N17" s="99">
        <v>9</v>
      </c>
      <c r="O17" s="99">
        <v>14</v>
      </c>
      <c r="P17" s="99">
        <v>14</v>
      </c>
      <c r="Q17" s="99">
        <v>14</v>
      </c>
      <c r="R17" s="99">
        <v>15</v>
      </c>
      <c r="S17" s="100">
        <f t="shared" si="0"/>
        <v>7.1428571428571397E-2</v>
      </c>
      <c r="T17" s="100">
        <f t="shared" si="1"/>
        <v>0.66666666666666674</v>
      </c>
      <c r="U17" s="99">
        <f t="shared" si="2"/>
        <v>1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4</v>
      </c>
      <c r="E18" s="95">
        <v>5</v>
      </c>
      <c r="F18" s="95">
        <v>8</v>
      </c>
      <c r="G18" s="95">
        <v>8</v>
      </c>
      <c r="H18" s="95">
        <v>8</v>
      </c>
      <c r="I18" s="96">
        <f t="shared" si="4"/>
        <v>0</v>
      </c>
      <c r="J18" s="96">
        <f t="shared" si="5"/>
        <v>1</v>
      </c>
      <c r="K18" s="95">
        <f t="shared" si="6"/>
        <v>0</v>
      </c>
      <c r="L18" s="95">
        <f t="shared" si="7"/>
        <v>4</v>
      </c>
      <c r="M18" s="96">
        <f>H18/H17</f>
        <v>0.5714285714285714</v>
      </c>
      <c r="N18" s="95">
        <v>4</v>
      </c>
      <c r="O18" s="95">
        <v>8</v>
      </c>
      <c r="P18" s="95">
        <v>8</v>
      </c>
      <c r="Q18" s="95">
        <v>8</v>
      </c>
      <c r="R18" s="95">
        <v>8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4</v>
      </c>
      <c r="W18" s="96">
        <f>R18/R17</f>
        <v>0.53333333333333333</v>
      </c>
    </row>
    <row r="19" spans="2:23" x14ac:dyDescent="0.25">
      <c r="B19" s="97" t="s">
        <v>61</v>
      </c>
      <c r="C19" s="52">
        <v>5</v>
      </c>
      <c r="D19" s="52">
        <v>0</v>
      </c>
      <c r="E19" s="52">
        <v>4</v>
      </c>
      <c r="F19" s="52">
        <v>6</v>
      </c>
      <c r="G19" s="52">
        <v>6</v>
      </c>
      <c r="H19" s="52">
        <v>6</v>
      </c>
      <c r="I19" s="98">
        <f t="shared" si="4"/>
        <v>0</v>
      </c>
      <c r="J19" s="98" t="str">
        <f t="shared" si="5"/>
        <v>-</v>
      </c>
      <c r="K19" s="52">
        <f t="shared" si="6"/>
        <v>0</v>
      </c>
      <c r="L19" s="52">
        <f t="shared" si="7"/>
        <v>6</v>
      </c>
      <c r="M19" s="98">
        <f>H19/H17</f>
        <v>0.42857142857142855</v>
      </c>
      <c r="N19" s="52">
        <v>0</v>
      </c>
      <c r="O19" s="52">
        <v>6</v>
      </c>
      <c r="P19" s="52">
        <v>6</v>
      </c>
      <c r="Q19" s="52">
        <v>6</v>
      </c>
      <c r="R19" s="52">
        <v>6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6</v>
      </c>
      <c r="W19" s="98">
        <f>R19/R17</f>
        <v>0.4</v>
      </c>
    </row>
    <row r="20" spans="2:23" x14ac:dyDescent="0.25">
      <c r="B20" s="97" t="s">
        <v>62</v>
      </c>
      <c r="C20" s="52">
        <v>2</v>
      </c>
      <c r="D20" s="52">
        <v>0</v>
      </c>
      <c r="E20" s="52">
        <v>2</v>
      </c>
      <c r="F20" s="52">
        <v>2</v>
      </c>
      <c r="G20" s="52">
        <v>2</v>
      </c>
      <c r="H20" s="52">
        <v>2</v>
      </c>
      <c r="I20" s="98">
        <f t="shared" si="4"/>
        <v>0</v>
      </c>
      <c r="J20" s="98" t="str">
        <f t="shared" si="5"/>
        <v>-</v>
      </c>
      <c r="K20" s="52">
        <f t="shared" si="6"/>
        <v>0</v>
      </c>
      <c r="L20" s="52">
        <f t="shared" si="7"/>
        <v>2</v>
      </c>
      <c r="M20" s="98">
        <f>H20/H17</f>
        <v>0.14285714285714285</v>
      </c>
      <c r="N20" s="52">
        <v>0</v>
      </c>
      <c r="O20" s="52">
        <v>2</v>
      </c>
      <c r="P20" s="52">
        <v>2</v>
      </c>
      <c r="Q20" s="52">
        <v>2</v>
      </c>
      <c r="R20" s="52">
        <v>2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2</v>
      </c>
      <c r="W20" s="98">
        <f>R20/R17</f>
        <v>0.13333333333333333</v>
      </c>
    </row>
    <row r="21" spans="2:23" x14ac:dyDescent="0.25">
      <c r="B21" s="94" t="s">
        <v>63</v>
      </c>
      <c r="C21" s="95">
        <v>12</v>
      </c>
      <c r="D21" s="95">
        <v>5</v>
      </c>
      <c r="E21" s="95">
        <v>6</v>
      </c>
      <c r="F21" s="95">
        <v>6</v>
      </c>
      <c r="G21" s="95">
        <v>6</v>
      </c>
      <c r="H21" s="95">
        <v>6</v>
      </c>
      <c r="I21" s="96">
        <f t="shared" si="4"/>
        <v>0</v>
      </c>
      <c r="J21" s="96">
        <f t="shared" si="5"/>
        <v>0.19999999999999996</v>
      </c>
      <c r="K21" s="95">
        <f t="shared" si="6"/>
        <v>0</v>
      </c>
      <c r="L21" s="95">
        <f t="shared" si="7"/>
        <v>1</v>
      </c>
      <c r="M21" s="96">
        <f>H21/H17</f>
        <v>0.42857142857142855</v>
      </c>
      <c r="N21" s="95">
        <v>5</v>
      </c>
      <c r="O21" s="95">
        <v>6</v>
      </c>
      <c r="P21" s="95">
        <v>6</v>
      </c>
      <c r="Q21" s="95">
        <v>6</v>
      </c>
      <c r="R21" s="95">
        <v>7</v>
      </c>
      <c r="S21" s="96">
        <f t="shared" si="0"/>
        <v>0.16666666666666674</v>
      </c>
      <c r="T21" s="96">
        <f t="shared" si="1"/>
        <v>0.39999999999999991</v>
      </c>
      <c r="U21" s="95">
        <f t="shared" si="2"/>
        <v>1</v>
      </c>
      <c r="V21" s="95">
        <f t="shared" si="3"/>
        <v>2</v>
      </c>
      <c r="W21" s="96">
        <f>R21/R17</f>
        <v>0.46666666666666667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B037F-CEAF-4106-B763-FFCCD3F0DB4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7B7CB-2378-43CB-885C-D15CE90B4ABB}">
  <sheetPr>
    <tabColor theme="7" tint="0.79998168889431442"/>
  </sheetPr>
  <dimension ref="A4:P29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9" t="s">
        <v>68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 ht="22.5" thickTop="1" thickBot="1" x14ac:dyDescent="0.3">
      <c r="B7" s="109"/>
      <c r="C7" s="292">
        <f>2019</f>
        <v>2019</v>
      </c>
      <c r="D7" s="293"/>
      <c r="E7" s="294">
        <v>2020</v>
      </c>
      <c r="F7" s="293"/>
      <c r="G7" s="294">
        <v>2021</v>
      </c>
      <c r="H7" s="293"/>
      <c r="I7" s="294">
        <v>2022</v>
      </c>
      <c r="J7" s="293"/>
      <c r="K7" s="294">
        <v>2023</v>
      </c>
      <c r="L7" s="293"/>
      <c r="M7" s="294">
        <v>2024</v>
      </c>
      <c r="N7" s="295"/>
      <c r="O7" s="296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>IFERROR(G9/E9-1,"-")</f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f t="shared" ref="N9:N21" si="1">IFERROR(M9/K9-1,"-")</f>
        <v>7.1142730102267127E-3</v>
      </c>
      <c r="O9" s="116">
        <f>M9/C9-1</f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f>IFERROR(M10/K10-1,"-")</f>
        <v>3.6169106817985019E-2</v>
      </c>
      <c r="O10" s="116">
        <f>IFERROR(M10/C10-1,"-")</f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f t="shared" si="1"/>
        <v>0.26128452210798092</v>
      </c>
      <c r="O11" s="116">
        <f t="shared" ref="O11:O15" si="2">IFERROR(M11/C11-1,"-")</f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f t="shared" si="1"/>
        <v>-5.4462612842786529E-2</v>
      </c>
      <c r="O12" s="116">
        <f t="shared" si="2"/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f t="shared" si="1"/>
        <v>8.8272149255116616E-2</v>
      </c>
      <c r="O13" s="116">
        <f t="shared" si="2"/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f t="shared" si="1"/>
        <v>8.4310467600284822E-2</v>
      </c>
      <c r="O14" s="116">
        <f t="shared" si="2"/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f t="shared" si="1"/>
        <v>2.5416048772450184E-2</v>
      </c>
      <c r="O15" s="116">
        <f t="shared" si="2"/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f>IFERROR(M16/K16-1,"-")</f>
        <v>-6.9033143753677306E-3</v>
      </c>
      <c r="O16" s="116">
        <f>IFERROR(M16/C16-1,"-")</f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f>IFERROR(M17/K17-1,"-")</f>
        <v>-4.1798606713109532E-2</v>
      </c>
      <c r="O17" s="116">
        <f>IFERROR(M17/C17-1,"-")</f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>
        <v>27341</v>
      </c>
      <c r="N18" s="116">
        <f>IFERROR(M18/K18-1,"-")</f>
        <v>9.3333866517375075E-2</v>
      </c>
      <c r="O18" s="116">
        <f>IFERROR(M18/C18-1,"-")</f>
        <v>0.19900890233741175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>
        <v>23363</v>
      </c>
      <c r="N19" s="116">
        <f>IFERROR(M19/K19-1,"-")</f>
        <v>-3.4865947866319691E-2</v>
      </c>
      <c r="O19" s="116">
        <f>IFERROR(M19/C19-1,"-")</f>
        <v>0.19436634118910079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>
        <v>23290</v>
      </c>
      <c r="N20" s="116">
        <f>IFERROR(M20/K20-1,"-")</f>
        <v>-3.5291193770193074E-2</v>
      </c>
      <c r="O20" s="116">
        <f>IFERROR(M20/C20-1,"-")</f>
        <v>0.11042242776771238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287810</v>
      </c>
      <c r="N21" s="119">
        <v>3.3080396562739978E-2</v>
      </c>
      <c r="O21" s="119">
        <v>0.15020941236651963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9" t="s">
        <v>97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1"/>
    </row>
    <row r="29" spans="1:16" ht="22.5" thickTop="1" thickBot="1" x14ac:dyDescent="0.3">
      <c r="B29" s="109"/>
      <c r="C29" s="292">
        <f>2019</f>
        <v>2019</v>
      </c>
      <c r="D29" s="293"/>
      <c r="E29" s="294">
        <v>2020</v>
      </c>
      <c r="F29" s="293"/>
      <c r="G29" s="294">
        <v>2021</v>
      </c>
      <c r="H29" s="293"/>
      <c r="I29" s="294">
        <v>2022</v>
      </c>
      <c r="J29" s="293"/>
      <c r="K29" s="294">
        <v>2023</v>
      </c>
      <c r="L29" s="293"/>
      <c r="M29" s="294">
        <v>2024</v>
      </c>
      <c r="N29" s="295"/>
      <c r="O29" s="296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1628</v>
      </c>
      <c r="D31" s="116">
        <v>-8.5906793935990988E-2</v>
      </c>
      <c r="E31" s="115">
        <v>827</v>
      </c>
      <c r="F31" s="116">
        <f t="shared" ref="F31:L43" si="3">IFERROR(E31/C31-1,"-")</f>
        <v>-0.49201474201474205</v>
      </c>
      <c r="G31" s="115">
        <v>3353</v>
      </c>
      <c r="H31" s="116">
        <f t="shared" si="3"/>
        <v>3.0544135429262393</v>
      </c>
      <c r="I31" s="115">
        <v>744</v>
      </c>
      <c r="J31" s="116">
        <f t="shared" si="3"/>
        <v>-0.77810915597971964</v>
      </c>
      <c r="K31" s="115">
        <v>1649</v>
      </c>
      <c r="L31" s="116">
        <f t="shared" si="3"/>
        <v>1.2163978494623655</v>
      </c>
      <c r="M31" s="115">
        <v>1032</v>
      </c>
      <c r="N31" s="116">
        <f t="shared" ref="N31:N37" si="4">IFERROR(M31/K31-1,"-")</f>
        <v>-0.37416616130988478</v>
      </c>
      <c r="O31" s="116">
        <f>M31/C31-1</f>
        <v>-0.36609336609336607</v>
      </c>
    </row>
    <row r="32" spans="1:16" x14ac:dyDescent="0.25">
      <c r="B32" s="114" t="s">
        <v>73</v>
      </c>
      <c r="C32" s="115">
        <v>1556</v>
      </c>
      <c r="D32" s="116">
        <v>-0.22855726326227066</v>
      </c>
      <c r="E32" s="115">
        <v>1316</v>
      </c>
      <c r="F32" s="116">
        <f t="shared" si="3"/>
        <v>-0.15424164524421591</v>
      </c>
      <c r="G32" s="115">
        <v>2820</v>
      </c>
      <c r="H32" s="116">
        <f t="shared" si="3"/>
        <v>1.1428571428571428</v>
      </c>
      <c r="I32" s="115">
        <v>1386</v>
      </c>
      <c r="J32" s="116">
        <f t="shared" si="3"/>
        <v>-0.50851063829787235</v>
      </c>
      <c r="K32" s="115">
        <v>1146</v>
      </c>
      <c r="L32" s="116">
        <f t="shared" si="3"/>
        <v>-0.17316017316017318</v>
      </c>
      <c r="M32" s="115">
        <v>1343</v>
      </c>
      <c r="N32" s="116">
        <f>IFERROR(M32/K32-1,"-")</f>
        <v>0.17190226876090753</v>
      </c>
      <c r="O32" s="116">
        <f>IFERROR(M32/C32-1,"-")</f>
        <v>-0.13688946015424164</v>
      </c>
    </row>
    <row r="33" spans="2:16" x14ac:dyDescent="0.25">
      <c r="B33" s="114" t="s">
        <v>75</v>
      </c>
      <c r="C33" s="115">
        <v>4005</v>
      </c>
      <c r="D33" s="116">
        <v>3.5418821096173669E-2</v>
      </c>
      <c r="E33" s="115">
        <v>486</v>
      </c>
      <c r="F33" s="116">
        <f t="shared" si="3"/>
        <v>-0.87865168539325844</v>
      </c>
      <c r="G33" s="115">
        <v>3098</v>
      </c>
      <c r="H33" s="116">
        <f t="shared" si="3"/>
        <v>5.3744855967078191</v>
      </c>
      <c r="I33" s="115">
        <v>1477</v>
      </c>
      <c r="J33" s="116">
        <f t="shared" si="3"/>
        <v>-0.52324080051646216</v>
      </c>
      <c r="K33" s="115">
        <v>1783</v>
      </c>
      <c r="L33" s="116">
        <f t="shared" si="3"/>
        <v>0.2071767095463779</v>
      </c>
      <c r="M33" s="115">
        <v>2340</v>
      </c>
      <c r="N33" s="116">
        <f t="shared" si="4"/>
        <v>0.31239484015703867</v>
      </c>
      <c r="O33" s="116">
        <f t="shared" ref="O33:O37" si="5">IFERROR(M33/C33-1,"-")</f>
        <v>-0.4157303370786517</v>
      </c>
    </row>
    <row r="34" spans="2:16" x14ac:dyDescent="0.25">
      <c r="B34" s="114" t="s">
        <v>77</v>
      </c>
      <c r="C34" s="115">
        <v>4972</v>
      </c>
      <c r="D34" s="116">
        <v>0.37386018237082075</v>
      </c>
      <c r="E34" s="115">
        <v>0</v>
      </c>
      <c r="F34" s="116">
        <f t="shared" si="3"/>
        <v>-1</v>
      </c>
      <c r="G34" s="115">
        <v>4325</v>
      </c>
      <c r="H34" s="116" t="str">
        <f t="shared" si="3"/>
        <v>-</v>
      </c>
      <c r="I34" s="115">
        <v>3054</v>
      </c>
      <c r="J34" s="116">
        <f t="shared" si="3"/>
        <v>-0.29387283236994222</v>
      </c>
      <c r="K34" s="115">
        <v>3984</v>
      </c>
      <c r="L34" s="116">
        <f t="shared" si="3"/>
        <v>0.30451866404715133</v>
      </c>
      <c r="M34" s="115">
        <v>1383</v>
      </c>
      <c r="N34" s="116">
        <f t="shared" si="4"/>
        <v>-0.65286144578313254</v>
      </c>
      <c r="O34" s="116">
        <f t="shared" si="5"/>
        <v>-0.72184231697506029</v>
      </c>
    </row>
    <row r="35" spans="2:16" x14ac:dyDescent="0.25">
      <c r="B35" s="114" t="s">
        <v>79</v>
      </c>
      <c r="C35" s="115">
        <v>3331</v>
      </c>
      <c r="D35" s="116">
        <v>-0.34234945705824282</v>
      </c>
      <c r="E35" s="115">
        <v>0</v>
      </c>
      <c r="F35" s="116">
        <f t="shared" si="3"/>
        <v>-1</v>
      </c>
      <c r="G35" s="115">
        <v>4087</v>
      </c>
      <c r="H35" s="116" t="str">
        <f t="shared" si="3"/>
        <v>-</v>
      </c>
      <c r="I35" s="115">
        <v>2857</v>
      </c>
      <c r="J35" s="116">
        <f t="shared" si="3"/>
        <v>-0.30095424516760461</v>
      </c>
      <c r="K35" s="115">
        <v>2472</v>
      </c>
      <c r="L35" s="116">
        <f t="shared" si="3"/>
        <v>-0.13475673783689179</v>
      </c>
      <c r="M35" s="115">
        <v>2206</v>
      </c>
      <c r="N35" s="116">
        <f t="shared" si="4"/>
        <v>-0.10760517799352753</v>
      </c>
      <c r="O35" s="116">
        <f t="shared" si="5"/>
        <v>-0.33773641549084354</v>
      </c>
    </row>
    <row r="36" spans="2:16" x14ac:dyDescent="0.25">
      <c r="B36" s="114" t="s">
        <v>81</v>
      </c>
      <c r="C36" s="115">
        <v>2375</v>
      </c>
      <c r="D36" s="116">
        <v>-0.69235751295336789</v>
      </c>
      <c r="E36" s="115">
        <v>0</v>
      </c>
      <c r="F36" s="116">
        <f t="shared" si="3"/>
        <v>-1</v>
      </c>
      <c r="G36" s="115">
        <v>2007</v>
      </c>
      <c r="H36" s="116" t="str">
        <f t="shared" si="3"/>
        <v>-</v>
      </c>
      <c r="I36" s="115">
        <v>1981</v>
      </c>
      <c r="J36" s="116">
        <f t="shared" si="3"/>
        <v>-1.2954658694569021E-2</v>
      </c>
      <c r="K36" s="115">
        <v>3499</v>
      </c>
      <c r="L36" s="116">
        <f t="shared" si="3"/>
        <v>0.76627965673902065</v>
      </c>
      <c r="M36" s="115">
        <v>2734</v>
      </c>
      <c r="N36" s="116">
        <f t="shared" si="4"/>
        <v>-0.21863389539868539</v>
      </c>
      <c r="O36" s="116">
        <f t="shared" si="5"/>
        <v>0.15115789473684216</v>
      </c>
    </row>
    <row r="37" spans="2:16" x14ac:dyDescent="0.25">
      <c r="B37" s="114" t="s">
        <v>83</v>
      </c>
      <c r="C37" s="115">
        <v>6726</v>
      </c>
      <c r="D37" s="116">
        <v>8.0481927710843282E-2</v>
      </c>
      <c r="E37" s="115">
        <v>0</v>
      </c>
      <c r="F37" s="116">
        <f t="shared" si="3"/>
        <v>-1</v>
      </c>
      <c r="G37" s="115">
        <v>4124</v>
      </c>
      <c r="H37" s="116" t="str">
        <f t="shared" si="3"/>
        <v>-</v>
      </c>
      <c r="I37" s="115">
        <v>4035</v>
      </c>
      <c r="J37" s="116">
        <f t="shared" si="3"/>
        <v>-2.1580989330746814E-2</v>
      </c>
      <c r="K37" s="115">
        <v>4301</v>
      </c>
      <c r="L37" s="116">
        <f t="shared" si="3"/>
        <v>6.5923172242874806E-2</v>
      </c>
      <c r="M37" s="115">
        <v>4112</v>
      </c>
      <c r="N37" s="116">
        <f t="shared" si="4"/>
        <v>-4.3943269007207575E-2</v>
      </c>
      <c r="O37" s="116">
        <f t="shared" si="5"/>
        <v>-0.3886410942610764</v>
      </c>
    </row>
    <row r="38" spans="2:16" x14ac:dyDescent="0.25">
      <c r="B38" s="114" t="s">
        <v>85</v>
      </c>
      <c r="C38" s="115">
        <v>7145</v>
      </c>
      <c r="D38" s="116">
        <v>-0.1658883959841233</v>
      </c>
      <c r="E38" s="115">
        <v>8045</v>
      </c>
      <c r="F38" s="116">
        <f t="shared" si="3"/>
        <v>0.12596221133659902</v>
      </c>
      <c r="G38" s="115">
        <v>8610</v>
      </c>
      <c r="H38" s="116">
        <f t="shared" si="3"/>
        <v>7.0229956494717305E-2</v>
      </c>
      <c r="I38" s="115">
        <v>5520</v>
      </c>
      <c r="J38" s="116">
        <f t="shared" si="3"/>
        <v>-0.35888501742160284</v>
      </c>
      <c r="K38" s="115">
        <v>4258</v>
      </c>
      <c r="L38" s="116">
        <f t="shared" si="3"/>
        <v>-0.2286231884057971</v>
      </c>
      <c r="M38" s="115">
        <v>5008</v>
      </c>
      <c r="N38" s="116">
        <f>IFERROR(M38/K38-1,"-")</f>
        <v>0.17613903240958195</v>
      </c>
      <c r="O38" s="116">
        <f>IFERROR(M38/C38-1,"-")</f>
        <v>-0.29909027291812451</v>
      </c>
    </row>
    <row r="39" spans="2:16" x14ac:dyDescent="0.25">
      <c r="B39" s="114" t="s">
        <v>87</v>
      </c>
      <c r="C39" s="115">
        <v>5836</v>
      </c>
      <c r="D39" s="116">
        <v>-8.6697965571205016E-2</v>
      </c>
      <c r="E39" s="115">
        <v>3978</v>
      </c>
      <c r="F39" s="116">
        <f t="shared" si="3"/>
        <v>-0.31836874571624396</v>
      </c>
      <c r="G39" s="115">
        <v>5192</v>
      </c>
      <c r="H39" s="116">
        <f t="shared" si="3"/>
        <v>0.30517848164906991</v>
      </c>
      <c r="I39" s="115">
        <v>3446</v>
      </c>
      <c r="J39" s="116">
        <f t="shared" si="3"/>
        <v>-0.33628659476117106</v>
      </c>
      <c r="K39" s="115">
        <v>3382</v>
      </c>
      <c r="L39" s="116">
        <f t="shared" si="3"/>
        <v>-1.8572257690075422E-2</v>
      </c>
      <c r="M39" s="115">
        <v>2838</v>
      </c>
      <c r="N39" s="116">
        <f>IFERROR(M39/K39-1,"-")</f>
        <v>-0.16085156712004733</v>
      </c>
      <c r="O39" s="116">
        <f>IFERROR(M39/C39-1,"-")</f>
        <v>-0.51370801919122688</v>
      </c>
    </row>
    <row r="40" spans="2:16" x14ac:dyDescent="0.25">
      <c r="B40" s="114" t="s">
        <v>89</v>
      </c>
      <c r="C40" s="115">
        <v>3858</v>
      </c>
      <c r="D40" s="116">
        <v>0.50233644859813076</v>
      </c>
      <c r="E40" s="115">
        <v>3756</v>
      </c>
      <c r="F40" s="116">
        <f t="shared" si="3"/>
        <v>-2.6438569206842955E-2</v>
      </c>
      <c r="G40" s="115">
        <v>4314</v>
      </c>
      <c r="H40" s="116">
        <f t="shared" si="3"/>
        <v>0.14856230031948892</v>
      </c>
      <c r="I40" s="115">
        <v>1651</v>
      </c>
      <c r="J40" s="116">
        <f t="shared" si="3"/>
        <v>-0.61729253592953182</v>
      </c>
      <c r="K40" s="115">
        <v>2377</v>
      </c>
      <c r="L40" s="116">
        <f t="shared" si="3"/>
        <v>0.43973349485160518</v>
      </c>
      <c r="M40" s="115">
        <v>3489</v>
      </c>
      <c r="N40" s="116">
        <f>IFERROR(M40/K40-1,"-")</f>
        <v>0.46781657551535538</v>
      </c>
      <c r="O40" s="116">
        <f>IFERROR(M40/C40-1,"-")</f>
        <v>-9.5645412130637597E-2</v>
      </c>
    </row>
    <row r="41" spans="2:16" x14ac:dyDescent="0.25">
      <c r="B41" s="114" t="s">
        <v>91</v>
      </c>
      <c r="C41" s="115">
        <v>1929</v>
      </c>
      <c r="D41" s="116">
        <v>0.3546348314606742</v>
      </c>
      <c r="E41" s="115">
        <v>1562</v>
      </c>
      <c r="F41" s="116">
        <f t="shared" si="3"/>
        <v>-0.19025401762571281</v>
      </c>
      <c r="G41" s="115">
        <v>1248</v>
      </c>
      <c r="H41" s="116">
        <f t="shared" si="3"/>
        <v>-0.20102432778489121</v>
      </c>
      <c r="I41" s="115">
        <v>1088</v>
      </c>
      <c r="J41" s="116">
        <f t="shared" si="3"/>
        <v>-0.12820512820512819</v>
      </c>
      <c r="K41" s="115">
        <v>1284</v>
      </c>
      <c r="L41" s="116">
        <f t="shared" si="3"/>
        <v>0.18014705882352944</v>
      </c>
      <c r="M41" s="115">
        <v>1304</v>
      </c>
      <c r="N41" s="116">
        <f>IFERROR(M41/K41-1,"-")</f>
        <v>1.5576323987538832E-2</v>
      </c>
      <c r="O41" s="116">
        <f>IFERROR(M41/C41-1,"-")</f>
        <v>-0.32400207361327116</v>
      </c>
    </row>
    <row r="42" spans="2:16" x14ac:dyDescent="0.25">
      <c r="B42" s="114" t="s">
        <v>93</v>
      </c>
      <c r="C42" s="115">
        <v>2216</v>
      </c>
      <c r="D42" s="116">
        <v>-0.18678899082568812</v>
      </c>
      <c r="E42" s="115">
        <v>1855</v>
      </c>
      <c r="F42" s="116">
        <f t="shared" si="3"/>
        <v>-0.16290613718411551</v>
      </c>
      <c r="G42" s="115">
        <v>2038</v>
      </c>
      <c r="H42" s="116">
        <f t="shared" si="3"/>
        <v>9.8652291105121304E-2</v>
      </c>
      <c r="I42" s="115">
        <v>1822</v>
      </c>
      <c r="J42" s="116">
        <f t="shared" si="3"/>
        <v>-0.10598626104023556</v>
      </c>
      <c r="K42" s="115">
        <v>1883</v>
      </c>
      <c r="L42" s="116">
        <f t="shared" si="3"/>
        <v>3.3479692645444592E-2</v>
      </c>
      <c r="M42" s="115">
        <v>1399</v>
      </c>
      <c r="N42" s="116">
        <f>IFERROR(M42/K42-1,"-")</f>
        <v>-0.25703664365374401</v>
      </c>
      <c r="O42" s="116">
        <f>IFERROR(M42/C42-1,"-")</f>
        <v>-0.3686823104693141</v>
      </c>
    </row>
    <row r="43" spans="2:16" ht="15.75" x14ac:dyDescent="0.25">
      <c r="B43" s="117" t="s">
        <v>30</v>
      </c>
      <c r="C43" s="118">
        <v>45577</v>
      </c>
      <c r="D43" s="119">
        <v>-0.12297952586206895</v>
      </c>
      <c r="E43" s="118">
        <v>26839</v>
      </c>
      <c r="F43" s="119">
        <f t="shared" si="3"/>
        <v>-0.41112842003642192</v>
      </c>
      <c r="G43" s="118">
        <v>45216</v>
      </c>
      <c r="H43" s="119">
        <f t="shared" si="3"/>
        <v>0.68471254517679503</v>
      </c>
      <c r="I43" s="118">
        <v>29061</v>
      </c>
      <c r="J43" s="119">
        <f t="shared" si="3"/>
        <v>-0.35728503184713378</v>
      </c>
      <c r="K43" s="118">
        <v>32018</v>
      </c>
      <c r="L43" s="119">
        <f t="shared" si="3"/>
        <v>0.10175148824885594</v>
      </c>
      <c r="M43" s="118">
        <v>29188</v>
      </c>
      <c r="N43" s="119">
        <v>-8.838778187269658E-2</v>
      </c>
      <c r="O43" s="119">
        <v>-0.35958926651600587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237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9" t="s">
        <v>100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1:16" ht="22.5" thickTop="1" thickBot="1" x14ac:dyDescent="0.3">
      <c r="B51" s="109"/>
      <c r="C51" s="292">
        <f>2019</f>
        <v>2019</v>
      </c>
      <c r="D51" s="293"/>
      <c r="E51" s="294">
        <v>2020</v>
      </c>
      <c r="F51" s="293"/>
      <c r="G51" s="294">
        <v>2021</v>
      </c>
      <c r="H51" s="293"/>
      <c r="I51" s="294">
        <v>2022</v>
      </c>
      <c r="J51" s="293"/>
      <c r="K51" s="294">
        <v>2023</v>
      </c>
      <c r="L51" s="293"/>
      <c r="M51" s="294">
        <v>2024</v>
      </c>
      <c r="N51" s="295"/>
      <c r="O51" s="296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913</v>
      </c>
      <c r="D53" s="116">
        <v>1.0021929824561404</v>
      </c>
      <c r="E53" s="115">
        <v>332</v>
      </c>
      <c r="F53" s="116">
        <f>IFERROR(E53/C53-1,"-")</f>
        <v>-0.63636363636363635</v>
      </c>
      <c r="G53" s="115">
        <v>460</v>
      </c>
      <c r="H53" s="116">
        <f>IFERROR(G53/E53-1,"-")</f>
        <v>0.3855421686746987</v>
      </c>
      <c r="I53" s="115">
        <v>515</v>
      </c>
      <c r="J53" s="116">
        <f>IFERROR(I53/G53-1,"-")</f>
        <v>0.11956521739130443</v>
      </c>
      <c r="K53" s="115">
        <v>722</v>
      </c>
      <c r="L53" s="116">
        <f>IFERROR(K53/I53-1,"-")</f>
        <v>0.40194174757281553</v>
      </c>
      <c r="M53" s="115">
        <v>461</v>
      </c>
      <c r="N53" s="116">
        <f t="shared" ref="N53:N59" si="6">IFERROR(M53/K53-1,"-")</f>
        <v>-0.36149584487534625</v>
      </c>
      <c r="O53" s="116">
        <f>IFERROR(M53/C53-1,"-")</f>
        <v>-0.49507119386637455</v>
      </c>
    </row>
    <row r="54" spans="1:16" x14ac:dyDescent="0.25">
      <c r="A54" s="1">
        <v>2</v>
      </c>
      <c r="B54" s="114" t="s">
        <v>73</v>
      </c>
      <c r="C54" s="115">
        <v>793</v>
      </c>
      <c r="D54" s="116">
        <v>0.52499999999999991</v>
      </c>
      <c r="E54" s="115">
        <v>399</v>
      </c>
      <c r="F54" s="116">
        <f t="shared" ref="F54:L65" si="7">IFERROR(E54/C54-1,"-")</f>
        <v>-0.49684741488020179</v>
      </c>
      <c r="G54" s="115">
        <v>243</v>
      </c>
      <c r="H54" s="116">
        <f t="shared" si="7"/>
        <v>-0.39097744360902253</v>
      </c>
      <c r="I54" s="115">
        <v>515</v>
      </c>
      <c r="J54" s="116">
        <f t="shared" si="7"/>
        <v>1.119341563786008</v>
      </c>
      <c r="K54" s="115">
        <v>509</v>
      </c>
      <c r="L54" s="116">
        <f t="shared" si="7"/>
        <v>-1.1650485436893177E-2</v>
      </c>
      <c r="M54" s="115">
        <v>473</v>
      </c>
      <c r="N54" s="116">
        <f t="shared" si="6"/>
        <v>-7.0726915520628708E-2</v>
      </c>
      <c r="O54" s="116">
        <f>IFERROR(M54/C54-1,"-")</f>
        <v>-0.40353089533417408</v>
      </c>
    </row>
    <row r="55" spans="1:16" x14ac:dyDescent="0.25">
      <c r="A55" s="1">
        <v>3</v>
      </c>
      <c r="B55" s="114" t="s">
        <v>75</v>
      </c>
      <c r="C55" s="115">
        <v>1749</v>
      </c>
      <c r="D55" s="116">
        <v>0.81055900621118004</v>
      </c>
      <c r="E55" s="115">
        <v>135</v>
      </c>
      <c r="F55" s="116">
        <f t="shared" si="7"/>
        <v>-0.92281303602058318</v>
      </c>
      <c r="G55" s="115">
        <v>377</v>
      </c>
      <c r="H55" s="116">
        <f t="shared" si="7"/>
        <v>1.7925925925925927</v>
      </c>
      <c r="I55" s="115">
        <v>541</v>
      </c>
      <c r="J55" s="116">
        <f t="shared" si="7"/>
        <v>0.4350132625994696</v>
      </c>
      <c r="K55" s="115">
        <v>747</v>
      </c>
      <c r="L55" s="116">
        <f t="shared" si="7"/>
        <v>0.38077634011090566</v>
      </c>
      <c r="M55" s="115">
        <v>813</v>
      </c>
      <c r="N55" s="116">
        <f t="shared" si="6"/>
        <v>8.8353413654618462E-2</v>
      </c>
      <c r="O55" s="116">
        <f t="shared" ref="O55:O59" si="8">IFERROR(M55/C55-1,"-")</f>
        <v>-0.53516295025728988</v>
      </c>
    </row>
    <row r="56" spans="1:16" x14ac:dyDescent="0.25">
      <c r="A56" s="1">
        <v>4</v>
      </c>
      <c r="B56" s="114" t="s">
        <v>77</v>
      </c>
      <c r="C56" s="115">
        <v>1554</v>
      </c>
      <c r="D56" s="116">
        <v>0.77803203661327225</v>
      </c>
      <c r="E56" s="115">
        <v>0</v>
      </c>
      <c r="F56" s="116">
        <f t="shared" si="7"/>
        <v>-1</v>
      </c>
      <c r="G56" s="115">
        <v>439</v>
      </c>
      <c r="H56" s="116" t="str">
        <f t="shared" si="7"/>
        <v>-</v>
      </c>
      <c r="I56" s="115">
        <v>688</v>
      </c>
      <c r="J56" s="116">
        <f t="shared" si="7"/>
        <v>0.56719817767653757</v>
      </c>
      <c r="K56" s="115">
        <v>838</v>
      </c>
      <c r="L56" s="116">
        <f t="shared" si="7"/>
        <v>0.21802325581395343</v>
      </c>
      <c r="M56" s="115">
        <v>563</v>
      </c>
      <c r="N56" s="116">
        <f t="shared" si="6"/>
        <v>-0.32816229116945106</v>
      </c>
      <c r="O56" s="116">
        <f t="shared" si="8"/>
        <v>-0.63770913770913773</v>
      </c>
    </row>
    <row r="57" spans="1:16" x14ac:dyDescent="0.25">
      <c r="A57" s="1">
        <v>5</v>
      </c>
      <c r="B57" s="114" t="s">
        <v>79</v>
      </c>
      <c r="C57" s="115">
        <v>834</v>
      </c>
      <c r="D57" s="116">
        <v>-0.19029126213592229</v>
      </c>
      <c r="E57" s="115">
        <v>0</v>
      </c>
      <c r="F57" s="116">
        <f t="shared" si="7"/>
        <v>-1</v>
      </c>
      <c r="G57" s="115">
        <v>689</v>
      </c>
      <c r="H57" s="116" t="str">
        <f t="shared" si="7"/>
        <v>-</v>
      </c>
      <c r="I57" s="115">
        <v>629</v>
      </c>
      <c r="J57" s="116">
        <f t="shared" si="7"/>
        <v>-8.7082728592162595E-2</v>
      </c>
      <c r="K57" s="115">
        <v>849</v>
      </c>
      <c r="L57" s="116">
        <f t="shared" si="7"/>
        <v>0.34976152623211454</v>
      </c>
      <c r="M57" s="115">
        <v>742</v>
      </c>
      <c r="N57" s="116">
        <f t="shared" si="6"/>
        <v>-0.12603062426383982</v>
      </c>
      <c r="O57" s="116">
        <f t="shared" si="8"/>
        <v>-0.11031175059952036</v>
      </c>
    </row>
    <row r="58" spans="1:16" x14ac:dyDescent="0.25">
      <c r="A58" s="1">
        <v>6</v>
      </c>
      <c r="B58" s="114" t="s">
        <v>81</v>
      </c>
      <c r="C58" s="115">
        <v>1360</v>
      </c>
      <c r="D58" s="116">
        <v>-0.29497148781752203</v>
      </c>
      <c r="E58" s="115">
        <v>0</v>
      </c>
      <c r="F58" s="116">
        <f t="shared" si="7"/>
        <v>-1</v>
      </c>
      <c r="G58" s="115">
        <v>850</v>
      </c>
      <c r="H58" s="116" t="str">
        <f t="shared" si="7"/>
        <v>-</v>
      </c>
      <c r="I58" s="115">
        <v>736</v>
      </c>
      <c r="J58" s="116">
        <f t="shared" si="7"/>
        <v>-0.13411764705882356</v>
      </c>
      <c r="K58" s="115">
        <v>1281</v>
      </c>
      <c r="L58" s="116">
        <f t="shared" si="7"/>
        <v>0.74048913043478271</v>
      </c>
      <c r="M58" s="115">
        <v>858</v>
      </c>
      <c r="N58" s="116">
        <f t="shared" si="6"/>
        <v>-0.33021077283372369</v>
      </c>
      <c r="O58" s="116">
        <f t="shared" si="8"/>
        <v>-0.36911764705882355</v>
      </c>
    </row>
    <row r="59" spans="1:16" x14ac:dyDescent="0.25">
      <c r="A59" s="1">
        <v>7</v>
      </c>
      <c r="B59" s="114" t="s">
        <v>83</v>
      </c>
      <c r="C59" s="115">
        <v>2538</v>
      </c>
      <c r="D59" s="116">
        <v>0.18875878220140518</v>
      </c>
      <c r="E59" s="115">
        <v>0</v>
      </c>
      <c r="F59" s="116">
        <f t="shared" si="7"/>
        <v>-1</v>
      </c>
      <c r="G59" s="115">
        <v>1976</v>
      </c>
      <c r="H59" s="116" t="str">
        <f t="shared" si="7"/>
        <v>-</v>
      </c>
      <c r="I59" s="115">
        <v>1359</v>
      </c>
      <c r="J59" s="116">
        <f t="shared" si="7"/>
        <v>-0.31224696356275305</v>
      </c>
      <c r="K59" s="115">
        <v>1503</v>
      </c>
      <c r="L59" s="116">
        <f t="shared" si="7"/>
        <v>0.10596026490066235</v>
      </c>
      <c r="M59" s="115">
        <v>1216</v>
      </c>
      <c r="N59" s="116">
        <f t="shared" si="6"/>
        <v>-0.19095143047238861</v>
      </c>
      <c r="O59" s="116">
        <f t="shared" si="8"/>
        <v>-0.52088258471237192</v>
      </c>
    </row>
    <row r="60" spans="1:16" x14ac:dyDescent="0.25">
      <c r="A60" s="1">
        <v>8</v>
      </c>
      <c r="B60" s="114" t="s">
        <v>85</v>
      </c>
      <c r="C60" s="115">
        <v>2653</v>
      </c>
      <c r="D60" s="116">
        <v>7.7141697117336649E-2</v>
      </c>
      <c r="E60" s="115">
        <v>2124</v>
      </c>
      <c r="F60" s="116">
        <f t="shared" si="7"/>
        <v>-0.19939690915944219</v>
      </c>
      <c r="G60" s="115">
        <v>2642</v>
      </c>
      <c r="H60" s="116">
        <f t="shared" si="7"/>
        <v>0.24387947269303201</v>
      </c>
      <c r="I60" s="115">
        <v>1359</v>
      </c>
      <c r="J60" s="116">
        <f t="shared" si="7"/>
        <v>-0.48561695685087058</v>
      </c>
      <c r="K60" s="115">
        <v>1534</v>
      </c>
      <c r="L60" s="116">
        <f t="shared" si="7"/>
        <v>0.1287711552612214</v>
      </c>
      <c r="M60" s="115">
        <v>1718</v>
      </c>
      <c r="N60" s="116">
        <f>IFERROR(M60/K60-1,"-")</f>
        <v>0.11994784876140807</v>
      </c>
      <c r="O60" s="116">
        <f>IFERROR(M60/C60-1,"-")</f>
        <v>-0.35243120995099886</v>
      </c>
    </row>
    <row r="61" spans="1:16" x14ac:dyDescent="0.25">
      <c r="A61" s="1">
        <v>9</v>
      </c>
      <c r="B61" s="114" t="s">
        <v>87</v>
      </c>
      <c r="C61" s="115">
        <v>4013</v>
      </c>
      <c r="D61" s="116">
        <v>1.1210359408033828</v>
      </c>
      <c r="E61" s="115">
        <v>1597</v>
      </c>
      <c r="F61" s="116">
        <f t="shared" si="7"/>
        <v>-0.60204335908298034</v>
      </c>
      <c r="G61" s="115">
        <v>1343</v>
      </c>
      <c r="H61" s="116">
        <f t="shared" si="7"/>
        <v>-0.15904821540388225</v>
      </c>
      <c r="I61" s="115">
        <v>914</v>
      </c>
      <c r="J61" s="116">
        <f t="shared" si="7"/>
        <v>-0.31943410275502604</v>
      </c>
      <c r="K61" s="115">
        <v>1027</v>
      </c>
      <c r="L61" s="116">
        <f t="shared" si="7"/>
        <v>0.12363238512035002</v>
      </c>
      <c r="M61" s="115">
        <v>1147</v>
      </c>
      <c r="N61" s="116">
        <f>IFERROR(M61/K61-1,"-")</f>
        <v>0.11684518013631928</v>
      </c>
      <c r="O61" s="116">
        <f>IFERROR(M61/C61-1,"-")</f>
        <v>-0.71417891851482684</v>
      </c>
    </row>
    <row r="62" spans="1:16" x14ac:dyDescent="0.25">
      <c r="A62" s="1">
        <v>10</v>
      </c>
      <c r="B62" s="114" t="s">
        <v>89</v>
      </c>
      <c r="C62" s="115">
        <v>2009</v>
      </c>
      <c r="D62" s="116">
        <v>0.59191759112519815</v>
      </c>
      <c r="E62" s="115">
        <v>502</v>
      </c>
      <c r="F62" s="116">
        <f t="shared" si="7"/>
        <v>-0.75012444001991041</v>
      </c>
      <c r="G62" s="115">
        <v>980</v>
      </c>
      <c r="H62" s="116">
        <f t="shared" si="7"/>
        <v>0.952191235059761</v>
      </c>
      <c r="I62" s="115">
        <v>587</v>
      </c>
      <c r="J62" s="116">
        <f t="shared" si="7"/>
        <v>-0.40102040816326534</v>
      </c>
      <c r="K62" s="115">
        <v>688</v>
      </c>
      <c r="L62" s="116">
        <f t="shared" si="7"/>
        <v>0.17206132879045999</v>
      </c>
      <c r="M62" s="115">
        <v>932</v>
      </c>
      <c r="N62" s="116">
        <f>IFERROR(M62/K62-1,"-")</f>
        <v>0.35465116279069764</v>
      </c>
      <c r="O62" s="116">
        <f>IFERROR(M62/C62-1,"-")</f>
        <v>-0.53608760577401693</v>
      </c>
    </row>
    <row r="63" spans="1:16" x14ac:dyDescent="0.25">
      <c r="A63" s="1">
        <v>11</v>
      </c>
      <c r="B63" s="114" t="s">
        <v>91</v>
      </c>
      <c r="C63" s="115">
        <v>995</v>
      </c>
      <c r="D63" s="116">
        <v>0.74868189806678376</v>
      </c>
      <c r="E63" s="115">
        <v>239</v>
      </c>
      <c r="F63" s="116">
        <f t="shared" si="7"/>
        <v>-0.75979899497487435</v>
      </c>
      <c r="G63" s="115">
        <v>317</v>
      </c>
      <c r="H63" s="116">
        <f t="shared" si="7"/>
        <v>0.32635983263598334</v>
      </c>
      <c r="I63" s="115">
        <v>454</v>
      </c>
      <c r="J63" s="116">
        <f t="shared" si="7"/>
        <v>0.43217665615141954</v>
      </c>
      <c r="K63" s="115">
        <v>605</v>
      </c>
      <c r="L63" s="116">
        <f t="shared" si="7"/>
        <v>0.33259911894273131</v>
      </c>
      <c r="M63" s="115">
        <v>937</v>
      </c>
      <c r="N63" s="116">
        <f>IFERROR(M63/K63-1,"-")</f>
        <v>0.54876033057851248</v>
      </c>
      <c r="O63" s="116">
        <f>IFERROR(M63/C63-1,"-")</f>
        <v>-5.8291457286432147E-2</v>
      </c>
    </row>
    <row r="64" spans="1:16" x14ac:dyDescent="0.25">
      <c r="A64" s="1">
        <v>12</v>
      </c>
      <c r="B64" s="114" t="s">
        <v>93</v>
      </c>
      <c r="C64" s="115">
        <v>1276</v>
      </c>
      <c r="D64" s="116">
        <v>0.10285220397579953</v>
      </c>
      <c r="E64" s="115">
        <v>288</v>
      </c>
      <c r="F64" s="116">
        <f t="shared" si="7"/>
        <v>-0.77429467084639492</v>
      </c>
      <c r="G64" s="115">
        <v>705</v>
      </c>
      <c r="H64" s="116">
        <f t="shared" si="7"/>
        <v>1.4479166666666665</v>
      </c>
      <c r="I64" s="115">
        <v>821</v>
      </c>
      <c r="J64" s="116">
        <f t="shared" si="7"/>
        <v>0.1645390070921986</v>
      </c>
      <c r="K64" s="115">
        <v>977</v>
      </c>
      <c r="L64" s="116">
        <f t="shared" si="7"/>
        <v>0.19001218026796596</v>
      </c>
      <c r="M64" s="115">
        <v>952</v>
      </c>
      <c r="N64" s="116">
        <f>IFERROR(M64/K64-1,"-")</f>
        <v>-2.5588536335721557E-2</v>
      </c>
      <c r="O64" s="116">
        <f>IFERROR(M64/C64-1,"-")</f>
        <v>-0.25391849529780564</v>
      </c>
    </row>
    <row r="65" spans="1:16" ht="15.75" x14ac:dyDescent="0.25">
      <c r="B65" s="117" t="s">
        <v>30</v>
      </c>
      <c r="C65" s="118">
        <v>20687</v>
      </c>
      <c r="D65" s="119">
        <v>0.35625778535370101</v>
      </c>
      <c r="E65" s="118">
        <v>6781</v>
      </c>
      <c r="F65" s="119">
        <f t="shared" si="7"/>
        <v>-0.6722096002320298</v>
      </c>
      <c r="G65" s="118">
        <v>11021</v>
      </c>
      <c r="H65" s="119">
        <f t="shared" si="7"/>
        <v>0.6252765078896918</v>
      </c>
      <c r="I65" s="118">
        <v>9118</v>
      </c>
      <c r="J65" s="119">
        <f t="shared" si="7"/>
        <v>-0.17267035659196084</v>
      </c>
      <c r="K65" s="118">
        <v>11280</v>
      </c>
      <c r="L65" s="119">
        <f t="shared" si="7"/>
        <v>0.23711340206185572</v>
      </c>
      <c r="M65" s="118">
        <v>10812</v>
      </c>
      <c r="N65" s="119">
        <v>-4.1489361702127692E-2</v>
      </c>
      <c r="O65" s="119">
        <v>-0.4773529269589597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238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9" t="s">
        <v>103</v>
      </c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1"/>
    </row>
    <row r="73" spans="1:16" ht="22.5" thickTop="1" thickBot="1" x14ac:dyDescent="0.3">
      <c r="B73" s="109"/>
      <c r="C73" s="292">
        <f>2019</f>
        <v>2019</v>
      </c>
      <c r="D73" s="293"/>
      <c r="E73" s="294">
        <v>2020</v>
      </c>
      <c r="F73" s="293"/>
      <c r="G73" s="294">
        <v>2021</v>
      </c>
      <c r="H73" s="293"/>
      <c r="I73" s="294">
        <v>2022</v>
      </c>
      <c r="J73" s="293"/>
      <c r="K73" s="294">
        <v>2023</v>
      </c>
      <c r="L73" s="293"/>
      <c r="M73" s="294">
        <v>2024</v>
      </c>
      <c r="N73" s="295"/>
      <c r="O73" s="296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715</v>
      </c>
      <c r="D75" s="116">
        <v>-0.46037735849056605</v>
      </c>
      <c r="E75" s="115">
        <v>495</v>
      </c>
      <c r="F75" s="116">
        <f>IFERROR(E75/C75-1,"-")</f>
        <v>-0.30769230769230771</v>
      </c>
      <c r="G75" s="115">
        <v>2893</v>
      </c>
      <c r="H75" s="116">
        <f>IFERROR(G75/E75-1,"-")</f>
        <v>4.8444444444444441</v>
      </c>
      <c r="I75" s="115">
        <v>229</v>
      </c>
      <c r="J75" s="116">
        <f>IFERROR(I75/G75-1,"-")</f>
        <v>-0.92084341513999313</v>
      </c>
      <c r="K75" s="115">
        <v>927</v>
      </c>
      <c r="L75" s="116">
        <f>IFERROR(K75/I75-1,"-")</f>
        <v>3.0480349344978164</v>
      </c>
      <c r="M75" s="115">
        <v>571</v>
      </c>
      <c r="N75" s="116">
        <f t="shared" ref="N75:N83" si="9">IFERROR(M75/K75-1,"-")</f>
        <v>-0.38403451995685001</v>
      </c>
      <c r="O75" s="116">
        <f>M75/C75-1</f>
        <v>-0.20139860139860144</v>
      </c>
    </row>
    <row r="76" spans="1:16" x14ac:dyDescent="0.25">
      <c r="A76" s="1">
        <v>2</v>
      </c>
      <c r="B76" s="114" t="s">
        <v>73</v>
      </c>
      <c r="C76" s="115">
        <v>763</v>
      </c>
      <c r="D76" s="116">
        <v>-0.49031396125584503</v>
      </c>
      <c r="E76" s="115">
        <v>917</v>
      </c>
      <c r="F76" s="116">
        <f t="shared" ref="F76:L87" si="10">IFERROR(E76/C76-1,"-")</f>
        <v>0.201834862385321</v>
      </c>
      <c r="G76" s="115">
        <v>2577</v>
      </c>
      <c r="H76" s="116">
        <f t="shared" si="10"/>
        <v>1.8102508178844054</v>
      </c>
      <c r="I76" s="115">
        <v>871</v>
      </c>
      <c r="J76" s="116">
        <f t="shared" si="10"/>
        <v>-0.66201008925106719</v>
      </c>
      <c r="K76" s="115">
        <v>637</v>
      </c>
      <c r="L76" s="116">
        <f t="shared" si="10"/>
        <v>-0.26865671641791045</v>
      </c>
      <c r="M76" s="115">
        <v>870</v>
      </c>
      <c r="N76" s="116">
        <f t="shared" si="9"/>
        <v>0.36577708006279441</v>
      </c>
      <c r="O76" s="116">
        <f>IFERROR(M76/C76-1,"-")</f>
        <v>0.14023591087811282</v>
      </c>
    </row>
    <row r="77" spans="1:16" x14ac:dyDescent="0.25">
      <c r="A77" s="1">
        <v>3</v>
      </c>
      <c r="B77" s="114" t="s">
        <v>75</v>
      </c>
      <c r="C77" s="115">
        <v>2256</v>
      </c>
      <c r="D77" s="116">
        <v>-0.22260509993108202</v>
      </c>
      <c r="E77" s="115">
        <v>351</v>
      </c>
      <c r="F77" s="116">
        <f t="shared" si="10"/>
        <v>-0.84441489361702127</v>
      </c>
      <c r="G77" s="115">
        <v>2721</v>
      </c>
      <c r="H77" s="116">
        <f t="shared" si="10"/>
        <v>6.7521367521367521</v>
      </c>
      <c r="I77" s="115">
        <v>936</v>
      </c>
      <c r="J77" s="116">
        <f t="shared" si="10"/>
        <v>-0.6560088202866593</v>
      </c>
      <c r="K77" s="115">
        <v>1036</v>
      </c>
      <c r="L77" s="116">
        <f t="shared" si="10"/>
        <v>0.1068376068376069</v>
      </c>
      <c r="M77" s="115">
        <v>1527</v>
      </c>
      <c r="N77" s="116">
        <f t="shared" si="9"/>
        <v>0.47393822393822393</v>
      </c>
      <c r="O77" s="116">
        <f t="shared" ref="O77:O86" si="11">IFERROR(M77/C77-1,"-")</f>
        <v>-0.32313829787234039</v>
      </c>
    </row>
    <row r="78" spans="1:16" x14ac:dyDescent="0.25">
      <c r="A78" s="1">
        <v>4</v>
      </c>
      <c r="B78" s="114" t="s">
        <v>77</v>
      </c>
      <c r="C78" s="115">
        <v>3418</v>
      </c>
      <c r="D78" s="116">
        <v>0.24517304189435341</v>
      </c>
      <c r="E78" s="115">
        <v>0</v>
      </c>
      <c r="F78" s="116">
        <f t="shared" si="10"/>
        <v>-1</v>
      </c>
      <c r="G78" s="115">
        <v>3886</v>
      </c>
      <c r="H78" s="116" t="str">
        <f t="shared" si="10"/>
        <v>-</v>
      </c>
      <c r="I78" s="115">
        <v>2366</v>
      </c>
      <c r="J78" s="116">
        <f t="shared" si="10"/>
        <v>-0.3911477097272259</v>
      </c>
      <c r="K78" s="115">
        <v>3146</v>
      </c>
      <c r="L78" s="116">
        <f t="shared" si="10"/>
        <v>0.32967032967032961</v>
      </c>
      <c r="M78" s="115">
        <v>820</v>
      </c>
      <c r="N78" s="116">
        <f t="shared" si="9"/>
        <v>-0.73935155753337578</v>
      </c>
      <c r="O78" s="116">
        <f t="shared" si="11"/>
        <v>-0.76009362200117025</v>
      </c>
    </row>
    <row r="79" spans="1:16" x14ac:dyDescent="0.25">
      <c r="A79" s="1">
        <v>5</v>
      </c>
      <c r="B79" s="114" t="s">
        <v>79</v>
      </c>
      <c r="C79" s="115">
        <v>2497</v>
      </c>
      <c r="D79" s="116">
        <v>-0.38116480793060714</v>
      </c>
      <c r="E79" s="115">
        <v>0</v>
      </c>
      <c r="F79" s="116">
        <f t="shared" si="10"/>
        <v>-1</v>
      </c>
      <c r="G79" s="115">
        <v>3398</v>
      </c>
      <c r="H79" s="116" t="str">
        <f t="shared" si="10"/>
        <v>-</v>
      </c>
      <c r="I79" s="115">
        <v>2228</v>
      </c>
      <c r="J79" s="116">
        <f t="shared" si="10"/>
        <v>-0.34432018834608591</v>
      </c>
      <c r="K79" s="115">
        <v>1623</v>
      </c>
      <c r="L79" s="116">
        <f t="shared" si="10"/>
        <v>-0.27154398563734294</v>
      </c>
      <c r="M79" s="115">
        <v>1464</v>
      </c>
      <c r="N79" s="116">
        <f t="shared" si="9"/>
        <v>-9.7966728280961202E-2</v>
      </c>
      <c r="O79" s="116">
        <f t="shared" si="11"/>
        <v>-0.41369643572286741</v>
      </c>
    </row>
    <row r="80" spans="1:16" x14ac:dyDescent="0.25">
      <c r="A80" s="1">
        <v>6</v>
      </c>
      <c r="B80" s="114" t="s">
        <v>81</v>
      </c>
      <c r="C80" s="115">
        <v>1015</v>
      </c>
      <c r="D80" s="116">
        <v>-0.82472802624762565</v>
      </c>
      <c r="E80" s="115">
        <v>0</v>
      </c>
      <c r="F80" s="116">
        <f t="shared" si="10"/>
        <v>-1</v>
      </c>
      <c r="G80" s="115">
        <v>1157</v>
      </c>
      <c r="H80" s="116" t="str">
        <f t="shared" si="10"/>
        <v>-</v>
      </c>
      <c r="I80" s="115">
        <v>1245</v>
      </c>
      <c r="J80" s="116">
        <f t="shared" si="10"/>
        <v>7.605877268798622E-2</v>
      </c>
      <c r="K80" s="115">
        <v>2218</v>
      </c>
      <c r="L80" s="116">
        <f t="shared" si="10"/>
        <v>0.78152610441767068</v>
      </c>
      <c r="M80" s="115">
        <v>1876</v>
      </c>
      <c r="N80" s="116">
        <f t="shared" si="9"/>
        <v>-0.15419296663660953</v>
      </c>
      <c r="O80" s="116">
        <f t="shared" si="11"/>
        <v>0.84827586206896544</v>
      </c>
    </row>
    <row r="81" spans="1:16" x14ac:dyDescent="0.25">
      <c r="A81" s="1">
        <v>7</v>
      </c>
      <c r="B81" s="114" t="s">
        <v>83</v>
      </c>
      <c r="C81" s="115">
        <v>4188</v>
      </c>
      <c r="D81" s="116">
        <v>2.3960880195599055E-2</v>
      </c>
      <c r="E81" s="115">
        <v>0</v>
      </c>
      <c r="F81" s="116">
        <f t="shared" si="10"/>
        <v>-1</v>
      </c>
      <c r="G81" s="115">
        <v>2148</v>
      </c>
      <c r="H81" s="116" t="str">
        <f t="shared" si="10"/>
        <v>-</v>
      </c>
      <c r="I81" s="115">
        <v>2676</v>
      </c>
      <c r="J81" s="116">
        <f t="shared" si="10"/>
        <v>0.24581005586592175</v>
      </c>
      <c r="K81" s="115">
        <v>2798</v>
      </c>
      <c r="L81" s="116">
        <f t="shared" si="10"/>
        <v>4.5590433482810111E-2</v>
      </c>
      <c r="M81" s="115">
        <v>2896</v>
      </c>
      <c r="N81" s="116">
        <f t="shared" si="9"/>
        <v>3.5025017869906971E-2</v>
      </c>
      <c r="O81" s="116">
        <f t="shared" si="11"/>
        <v>-0.30850047755491883</v>
      </c>
    </row>
    <row r="82" spans="1:16" x14ac:dyDescent="0.25">
      <c r="A82" s="1">
        <v>8</v>
      </c>
      <c r="B82" s="114" t="s">
        <v>85</v>
      </c>
      <c r="C82" s="115">
        <v>4492</v>
      </c>
      <c r="D82" s="116">
        <v>-0.26396854006226445</v>
      </c>
      <c r="E82" s="115">
        <v>5921</v>
      </c>
      <c r="F82" s="116">
        <f t="shared" si="10"/>
        <v>0.31812110418521811</v>
      </c>
      <c r="G82" s="115">
        <v>5968</v>
      </c>
      <c r="H82" s="116">
        <f t="shared" si="10"/>
        <v>7.9378483364296315E-3</v>
      </c>
      <c r="I82" s="115">
        <v>4161</v>
      </c>
      <c r="J82" s="116">
        <f t="shared" si="10"/>
        <v>-0.30278150134048254</v>
      </c>
      <c r="K82" s="115">
        <v>2724</v>
      </c>
      <c r="L82" s="116">
        <f t="shared" si="10"/>
        <v>-0.34534967555875995</v>
      </c>
      <c r="M82" s="115">
        <v>3290</v>
      </c>
      <c r="N82" s="116">
        <f t="shared" si="9"/>
        <v>0.20778267254038174</v>
      </c>
      <c r="O82" s="116">
        <f t="shared" si="11"/>
        <v>-0.26758682101513798</v>
      </c>
    </row>
    <row r="83" spans="1:16" x14ac:dyDescent="0.25">
      <c r="A83" s="1">
        <v>9</v>
      </c>
      <c r="B83" s="114" t="s">
        <v>87</v>
      </c>
      <c r="C83" s="115">
        <v>1823</v>
      </c>
      <c r="D83" s="116">
        <v>-0.59470875944864376</v>
      </c>
      <c r="E83" s="115">
        <v>2381</v>
      </c>
      <c r="F83" s="116">
        <f t="shared" si="10"/>
        <v>0.30608886450905093</v>
      </c>
      <c r="G83" s="115">
        <v>3849</v>
      </c>
      <c r="H83" s="116">
        <f t="shared" si="10"/>
        <v>0.61654766904661917</v>
      </c>
      <c r="I83" s="115">
        <v>2532</v>
      </c>
      <c r="J83" s="116">
        <f t="shared" si="10"/>
        <v>-0.34216679657053783</v>
      </c>
      <c r="K83" s="115">
        <v>2355</v>
      </c>
      <c r="L83" s="116">
        <f t="shared" si="10"/>
        <v>-6.9905213270142208E-2</v>
      </c>
      <c r="M83" s="115">
        <v>1691</v>
      </c>
      <c r="N83" s="116">
        <f t="shared" si="9"/>
        <v>-0.28195329087048837</v>
      </c>
      <c r="O83" s="116">
        <f t="shared" si="11"/>
        <v>-7.240811848601203E-2</v>
      </c>
    </row>
    <row r="84" spans="1:16" x14ac:dyDescent="0.25">
      <c r="A84" s="1">
        <v>10</v>
      </c>
      <c r="B84" s="114" t="s">
        <v>89</v>
      </c>
      <c r="C84" s="115">
        <v>1849</v>
      </c>
      <c r="D84" s="116">
        <v>0.41577335375191415</v>
      </c>
      <c r="E84" s="115">
        <v>3254</v>
      </c>
      <c r="F84" s="116">
        <f t="shared" si="10"/>
        <v>0.75987020010816653</v>
      </c>
      <c r="G84" s="115">
        <v>3334</v>
      </c>
      <c r="H84" s="116">
        <f t="shared" si="10"/>
        <v>2.4585125998770829E-2</v>
      </c>
      <c r="I84" s="115">
        <v>1064</v>
      </c>
      <c r="J84" s="116">
        <f t="shared" si="10"/>
        <v>-0.68086382723455308</v>
      </c>
      <c r="K84" s="115">
        <v>1689</v>
      </c>
      <c r="L84" s="116">
        <f t="shared" si="10"/>
        <v>0.58740601503759393</v>
      </c>
      <c r="M84" s="115">
        <v>2557</v>
      </c>
      <c r="N84" s="116">
        <f>IFERROR(M84/K84-1,"-")</f>
        <v>0.51391355831853169</v>
      </c>
      <c r="O84" s="116">
        <f t="shared" si="11"/>
        <v>0.38290968090859923</v>
      </c>
    </row>
    <row r="85" spans="1:16" x14ac:dyDescent="0.25">
      <c r="A85" s="1">
        <v>11</v>
      </c>
      <c r="B85" s="114" t="s">
        <v>91</v>
      </c>
      <c r="C85" s="115">
        <v>934</v>
      </c>
      <c r="D85" s="116">
        <v>9.2397660818713367E-2</v>
      </c>
      <c r="E85" s="115">
        <v>1323</v>
      </c>
      <c r="F85" s="116">
        <f t="shared" si="10"/>
        <v>0.41648822269807284</v>
      </c>
      <c r="G85" s="115">
        <v>931</v>
      </c>
      <c r="H85" s="116">
        <f t="shared" si="10"/>
        <v>-0.29629629629629628</v>
      </c>
      <c r="I85" s="115">
        <v>634</v>
      </c>
      <c r="J85" s="116">
        <f t="shared" si="10"/>
        <v>-0.31901181525241673</v>
      </c>
      <c r="K85" s="115">
        <v>679</v>
      </c>
      <c r="L85" s="116">
        <f t="shared" si="10"/>
        <v>7.0977917981072558E-2</v>
      </c>
      <c r="M85" s="115">
        <v>367</v>
      </c>
      <c r="N85" s="116">
        <f>IFERROR(M85/K85-1,"-")</f>
        <v>-0.459499263622975</v>
      </c>
      <c r="O85" s="116">
        <f t="shared" si="11"/>
        <v>-0.60706638115631684</v>
      </c>
    </row>
    <row r="86" spans="1:16" x14ac:dyDescent="0.25">
      <c r="A86" s="1">
        <v>12</v>
      </c>
      <c r="B86" s="114" t="s">
        <v>93</v>
      </c>
      <c r="C86" s="115">
        <v>940</v>
      </c>
      <c r="D86" s="116">
        <v>-0.40051020408163263</v>
      </c>
      <c r="E86" s="115">
        <v>1567</v>
      </c>
      <c r="F86" s="116">
        <f t="shared" si="10"/>
        <v>0.66702127659574462</v>
      </c>
      <c r="G86" s="115">
        <v>1333</v>
      </c>
      <c r="H86" s="116">
        <f t="shared" si="10"/>
        <v>-0.14932992980216975</v>
      </c>
      <c r="I86" s="115">
        <v>1001</v>
      </c>
      <c r="J86" s="116">
        <f t="shared" si="10"/>
        <v>-0.24906226556639155</v>
      </c>
      <c r="K86" s="115">
        <v>906</v>
      </c>
      <c r="L86" s="116">
        <f t="shared" si="10"/>
        <v>-9.4905094905094911E-2</v>
      </c>
      <c r="M86" s="115">
        <v>447</v>
      </c>
      <c r="N86" s="116">
        <f>IFERROR(M86/K86-1,"-")</f>
        <v>-0.50662251655629142</v>
      </c>
      <c r="O86" s="116">
        <f t="shared" si="11"/>
        <v>-0.52446808510638299</v>
      </c>
    </row>
    <row r="87" spans="1:16" ht="15.75" x14ac:dyDescent="0.25">
      <c r="B87" s="117" t="s">
        <v>30</v>
      </c>
      <c r="C87" s="118">
        <v>24890</v>
      </c>
      <c r="D87" s="119">
        <v>-0.32207544600299609</v>
      </c>
      <c r="E87" s="118">
        <v>20058</v>
      </c>
      <c r="F87" s="119">
        <f t="shared" si="10"/>
        <v>-0.1941341904379269</v>
      </c>
      <c r="G87" s="118">
        <v>34195</v>
      </c>
      <c r="H87" s="119">
        <f t="shared" si="10"/>
        <v>0.70480606241898491</v>
      </c>
      <c r="I87" s="118">
        <v>19943</v>
      </c>
      <c r="J87" s="119">
        <f t="shared" si="10"/>
        <v>-0.41678607983623339</v>
      </c>
      <c r="K87" s="118">
        <v>20738</v>
      </c>
      <c r="L87" s="119">
        <f t="shared" si="10"/>
        <v>3.9863611292182632E-2</v>
      </c>
      <c r="M87" s="118">
        <v>18376</v>
      </c>
      <c r="N87" s="119">
        <v>-0.1138971935577201</v>
      </c>
      <c r="O87" s="119">
        <v>-0.26171153073523501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239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9" t="s">
        <v>107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1"/>
    </row>
    <row r="95" spans="1:16" ht="22.5" thickTop="1" thickBot="1" x14ac:dyDescent="0.3">
      <c r="B95" s="109"/>
      <c r="C95" s="292">
        <f>2019</f>
        <v>2019</v>
      </c>
      <c r="D95" s="293"/>
      <c r="E95" s="294">
        <v>2020</v>
      </c>
      <c r="F95" s="293"/>
      <c r="G95" s="294">
        <v>2021</v>
      </c>
      <c r="H95" s="293"/>
      <c r="I95" s="294">
        <v>2022</v>
      </c>
      <c r="J95" s="293"/>
      <c r="K95" s="294">
        <v>2023</v>
      </c>
      <c r="L95" s="293"/>
      <c r="M95" s="294">
        <v>2024</v>
      </c>
      <c r="N95" s="295"/>
      <c r="O95" s="296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18112</v>
      </c>
      <c r="D97" s="116">
        <v>-5.7304949773590796E-2</v>
      </c>
      <c r="E97" s="115">
        <v>20204</v>
      </c>
      <c r="F97" s="116">
        <f t="shared" ref="F97:L109" si="12">IFERROR(E97/C97-1,"-")</f>
        <v>0.11550353356890453</v>
      </c>
      <c r="G97" s="115">
        <v>2870</v>
      </c>
      <c r="H97" s="116">
        <f t="shared" si="12"/>
        <v>-0.85794892100574138</v>
      </c>
      <c r="I97" s="115">
        <v>14854</v>
      </c>
      <c r="J97" s="116">
        <f t="shared" si="12"/>
        <v>4.1756097560975611</v>
      </c>
      <c r="K97" s="115">
        <v>20841</v>
      </c>
      <c r="L97" s="116">
        <f t="shared" si="12"/>
        <v>0.40305641578026119</v>
      </c>
      <c r="M97" s="115">
        <v>21618</v>
      </c>
      <c r="N97" s="116">
        <f t="shared" ref="N97:N103" si="13">IFERROR(M97/K97-1,"-")</f>
        <v>3.7282280120915612E-2</v>
      </c>
      <c r="O97" s="116">
        <f>M97/C97-1</f>
        <v>0.19357332155477036</v>
      </c>
    </row>
    <row r="98" spans="2:15" x14ac:dyDescent="0.25">
      <c r="B98" s="114" t="s">
        <v>73</v>
      </c>
      <c r="C98" s="115">
        <v>17667</v>
      </c>
      <c r="D98" s="116">
        <v>-7.3036360774437314E-2</v>
      </c>
      <c r="E98" s="115">
        <v>21087</v>
      </c>
      <c r="F98" s="116">
        <f t="shared" si="12"/>
        <v>0.19358125318390229</v>
      </c>
      <c r="G98" s="115">
        <v>2315</v>
      </c>
      <c r="H98" s="116">
        <f t="shared" si="12"/>
        <v>-0.89021672120263673</v>
      </c>
      <c r="I98" s="115">
        <v>20280</v>
      </c>
      <c r="J98" s="116">
        <f t="shared" si="12"/>
        <v>7.7602591792656579</v>
      </c>
      <c r="K98" s="115">
        <v>21940</v>
      </c>
      <c r="L98" s="116">
        <f t="shared" si="12"/>
        <v>8.1854043392505016E-2</v>
      </c>
      <c r="M98" s="115">
        <v>22578</v>
      </c>
      <c r="N98" s="116">
        <f t="shared" si="13"/>
        <v>2.9079307201458571E-2</v>
      </c>
      <c r="O98" s="116">
        <f>IFERROR(M98/C98-1,"-")</f>
        <v>0.27797588724741051</v>
      </c>
    </row>
    <row r="99" spans="2:15" x14ac:dyDescent="0.25">
      <c r="B99" s="114" t="s">
        <v>75</v>
      </c>
      <c r="C99" s="115">
        <v>17968</v>
      </c>
      <c r="D99" s="116">
        <v>-0.10948109233285419</v>
      </c>
      <c r="E99" s="115">
        <v>8379</v>
      </c>
      <c r="F99" s="116">
        <f t="shared" si="12"/>
        <v>-0.53367097061442559</v>
      </c>
      <c r="G99" s="115">
        <v>2315</v>
      </c>
      <c r="H99" s="116">
        <f t="shared" si="12"/>
        <v>-0.72371404702231767</v>
      </c>
      <c r="I99" s="115">
        <v>20754</v>
      </c>
      <c r="J99" s="116">
        <f t="shared" si="12"/>
        <v>7.9650107991360688</v>
      </c>
      <c r="K99" s="115">
        <v>19906</v>
      </c>
      <c r="L99" s="116">
        <f t="shared" si="12"/>
        <v>-4.0859593331405986E-2</v>
      </c>
      <c r="M99" s="115">
        <v>25016</v>
      </c>
      <c r="N99" s="116">
        <f t="shared" si="13"/>
        <v>0.25670652064704114</v>
      </c>
      <c r="O99" s="116">
        <f t="shared" ref="O99:O103" si="14">IFERROR(M99/C99-1,"-")</f>
        <v>0.3922528940338379</v>
      </c>
    </row>
    <row r="100" spans="2:15" x14ac:dyDescent="0.25">
      <c r="B100" s="114" t="s">
        <v>77</v>
      </c>
      <c r="C100" s="115">
        <v>15147</v>
      </c>
      <c r="D100" s="116">
        <v>-5.8666335218445109E-2</v>
      </c>
      <c r="E100" s="115">
        <v>0</v>
      </c>
      <c r="F100" s="116">
        <f t="shared" si="12"/>
        <v>-1</v>
      </c>
      <c r="G100" s="115">
        <v>2138</v>
      </c>
      <c r="H100" s="116" t="str">
        <f t="shared" si="12"/>
        <v>-</v>
      </c>
      <c r="I100" s="115">
        <v>20840</v>
      </c>
      <c r="J100" s="116">
        <f t="shared" si="12"/>
        <v>8.7474275023386348</v>
      </c>
      <c r="K100" s="115">
        <v>19500</v>
      </c>
      <c r="L100" s="116">
        <f t="shared" si="12"/>
        <v>-6.4299424184261045E-2</v>
      </c>
      <c r="M100" s="115">
        <v>20822</v>
      </c>
      <c r="N100" s="116">
        <f t="shared" si="13"/>
        <v>6.7794871794871758E-2</v>
      </c>
      <c r="O100" s="116">
        <f t="shared" si="14"/>
        <v>0.37466164917145317</v>
      </c>
    </row>
    <row r="101" spans="2:15" x14ac:dyDescent="0.25">
      <c r="B101" s="114" t="s">
        <v>79</v>
      </c>
      <c r="C101" s="115">
        <v>11468</v>
      </c>
      <c r="D101" s="116">
        <v>-0.3419784255221483</v>
      </c>
      <c r="E101" s="115">
        <v>0</v>
      </c>
      <c r="F101" s="116">
        <f t="shared" si="12"/>
        <v>-1</v>
      </c>
      <c r="G101" s="115">
        <v>2736</v>
      </c>
      <c r="H101" s="116" t="str">
        <f t="shared" si="12"/>
        <v>-</v>
      </c>
      <c r="I101" s="115">
        <v>17394</v>
      </c>
      <c r="J101" s="116">
        <f t="shared" si="12"/>
        <v>5.3574561403508776</v>
      </c>
      <c r="K101" s="115">
        <v>19075</v>
      </c>
      <c r="L101" s="116">
        <f t="shared" si="12"/>
        <v>9.664252040933663E-2</v>
      </c>
      <c r="M101" s="115">
        <v>21243</v>
      </c>
      <c r="N101" s="116">
        <f t="shared" si="13"/>
        <v>0.11365661861074705</v>
      </c>
      <c r="O101" s="116">
        <f t="shared" si="14"/>
        <v>0.85237181723055455</v>
      </c>
    </row>
    <row r="102" spans="2:15" x14ac:dyDescent="0.25">
      <c r="B102" s="114" t="s">
        <v>81</v>
      </c>
      <c r="C102" s="115">
        <v>16941</v>
      </c>
      <c r="D102" s="116">
        <v>1.8946228798267795E-2</v>
      </c>
      <c r="E102" s="115">
        <v>0</v>
      </c>
      <c r="F102" s="116">
        <f t="shared" si="12"/>
        <v>-1</v>
      </c>
      <c r="G102" s="115">
        <v>1795</v>
      </c>
      <c r="H102" s="116" t="str">
        <f t="shared" si="12"/>
        <v>-</v>
      </c>
      <c r="I102" s="115">
        <v>16905</v>
      </c>
      <c r="J102" s="116">
        <f t="shared" si="12"/>
        <v>8.4178272980501401</v>
      </c>
      <c r="K102" s="115">
        <v>17566</v>
      </c>
      <c r="L102" s="116">
        <f t="shared" si="12"/>
        <v>3.9100857734398087E-2</v>
      </c>
      <c r="M102" s="115">
        <v>20107</v>
      </c>
      <c r="N102" s="116">
        <f t="shared" si="13"/>
        <v>0.14465444608903555</v>
      </c>
      <c r="O102" s="116">
        <f t="shared" si="14"/>
        <v>0.18688389115164394</v>
      </c>
    </row>
    <row r="103" spans="2:15" x14ac:dyDescent="0.25">
      <c r="B103" s="114" t="s">
        <v>83</v>
      </c>
      <c r="C103" s="115">
        <v>18132</v>
      </c>
      <c r="D103" s="116">
        <v>-2.9543994861913947E-2</v>
      </c>
      <c r="E103" s="115">
        <v>0</v>
      </c>
      <c r="F103" s="116">
        <f t="shared" si="12"/>
        <v>-1</v>
      </c>
      <c r="G103" s="115">
        <v>6095</v>
      </c>
      <c r="H103" s="116" t="str">
        <f t="shared" si="12"/>
        <v>-</v>
      </c>
      <c r="I103" s="115">
        <v>19076</v>
      </c>
      <c r="J103" s="116">
        <f t="shared" si="12"/>
        <v>2.1297785069729285</v>
      </c>
      <c r="K103" s="115">
        <v>19975</v>
      </c>
      <c r="L103" s="116">
        <f t="shared" si="12"/>
        <v>4.7127280352275092E-2</v>
      </c>
      <c r="M103" s="115">
        <v>20781</v>
      </c>
      <c r="N103" s="116">
        <f t="shared" si="13"/>
        <v>4.0350438047559445E-2</v>
      </c>
      <c r="O103" s="116">
        <f t="shared" si="14"/>
        <v>0.14609530112508273</v>
      </c>
    </row>
    <row r="104" spans="2:15" x14ac:dyDescent="0.25">
      <c r="B104" s="114" t="s">
        <v>85</v>
      </c>
      <c r="C104" s="115">
        <v>17564</v>
      </c>
      <c r="D104" s="116">
        <v>-2.1831142793495184E-2</v>
      </c>
      <c r="E104" s="115">
        <v>5250</v>
      </c>
      <c r="F104" s="116">
        <f t="shared" si="12"/>
        <v>-0.70109314506946019</v>
      </c>
      <c r="G104" s="115">
        <v>9629</v>
      </c>
      <c r="H104" s="116">
        <f t="shared" si="12"/>
        <v>0.834095238095238</v>
      </c>
      <c r="I104" s="115">
        <v>19139</v>
      </c>
      <c r="J104" s="116">
        <f t="shared" si="12"/>
        <v>0.9876414996365146</v>
      </c>
      <c r="K104" s="115">
        <v>21237</v>
      </c>
      <c r="L104" s="116">
        <f t="shared" si="12"/>
        <v>0.10961910235644501</v>
      </c>
      <c r="M104" s="115">
        <v>20311</v>
      </c>
      <c r="N104" s="116">
        <f>IFERROR(M104/K104-1,"-")</f>
        <v>-4.3603145453689263E-2</v>
      </c>
      <c r="O104" s="116">
        <f>IFERROR(M104/C104-1,"-")</f>
        <v>0.15639945342746531</v>
      </c>
    </row>
    <row r="105" spans="2:15" x14ac:dyDescent="0.25">
      <c r="B105" s="114" t="s">
        <v>87</v>
      </c>
      <c r="C105" s="115">
        <v>16313</v>
      </c>
      <c r="D105" s="116">
        <v>-6.4299644373064124E-2</v>
      </c>
      <c r="E105" s="115">
        <v>1747</v>
      </c>
      <c r="F105" s="116">
        <f t="shared" si="12"/>
        <v>-0.89290749708821182</v>
      </c>
      <c r="G105" s="115">
        <v>10075</v>
      </c>
      <c r="H105" s="116">
        <f t="shared" si="12"/>
        <v>4.7670291929021182</v>
      </c>
      <c r="I105" s="115">
        <v>16684</v>
      </c>
      <c r="J105" s="116">
        <f t="shared" si="12"/>
        <v>0.65598014888337475</v>
      </c>
      <c r="K105" s="115">
        <v>18724</v>
      </c>
      <c r="L105" s="116">
        <f t="shared" si="12"/>
        <v>0.12227283625029961</v>
      </c>
      <c r="M105" s="115">
        <v>18344</v>
      </c>
      <c r="N105" s="116">
        <f>IFERROR(M105/K105-1,"-")</f>
        <v>-2.0294808801538111E-2</v>
      </c>
      <c r="O105" s="116">
        <f>IFERROR(M105/C105-1,"-")</f>
        <v>0.12450193097529572</v>
      </c>
    </row>
    <row r="106" spans="2:15" x14ac:dyDescent="0.25">
      <c r="B106" s="114" t="s">
        <v>89</v>
      </c>
      <c r="C106" s="115">
        <v>18945</v>
      </c>
      <c r="D106" s="116">
        <v>-8.1810691610526787E-2</v>
      </c>
      <c r="E106" s="115">
        <v>2909</v>
      </c>
      <c r="F106" s="116">
        <f t="shared" si="12"/>
        <v>-0.84645025072578517</v>
      </c>
      <c r="G106" s="115">
        <v>18826</v>
      </c>
      <c r="H106" s="116">
        <f t="shared" si="12"/>
        <v>5.4716397387418354</v>
      </c>
      <c r="I106" s="115">
        <v>20676</v>
      </c>
      <c r="J106" s="116">
        <f t="shared" si="12"/>
        <v>9.8268352278763516E-2</v>
      </c>
      <c r="K106" s="115">
        <v>22630</v>
      </c>
      <c r="L106" s="116">
        <f t="shared" si="12"/>
        <v>9.4505707100019265E-2</v>
      </c>
      <c r="M106" s="115">
        <v>23852</v>
      </c>
      <c r="N106" s="116">
        <f>IFERROR(M106/K106-1,"-")</f>
        <v>5.3999116217410492E-2</v>
      </c>
      <c r="O106" s="116">
        <f>IFERROR(M106/C106-1,"-")</f>
        <v>0.2590129321720771</v>
      </c>
    </row>
    <row r="107" spans="2:15" x14ac:dyDescent="0.25">
      <c r="B107" s="114" t="s">
        <v>91</v>
      </c>
      <c r="C107" s="115">
        <v>17632</v>
      </c>
      <c r="D107" s="116">
        <v>-4.1999456669383317E-2</v>
      </c>
      <c r="E107" s="115">
        <v>3366</v>
      </c>
      <c r="F107" s="116">
        <f t="shared" si="12"/>
        <v>-0.8090970961887477</v>
      </c>
      <c r="G107" s="115">
        <v>18590</v>
      </c>
      <c r="H107" s="116">
        <f t="shared" si="12"/>
        <v>4.522875816993464</v>
      </c>
      <c r="I107" s="115">
        <v>19991</v>
      </c>
      <c r="J107" s="116">
        <f t="shared" si="12"/>
        <v>7.5363098440021536E-2</v>
      </c>
      <c r="K107" s="115">
        <v>22923</v>
      </c>
      <c r="L107" s="116">
        <f t="shared" si="12"/>
        <v>0.14666599969986494</v>
      </c>
      <c r="M107" s="115">
        <v>22059</v>
      </c>
      <c r="N107" s="116">
        <f>IFERROR(M107/K107-1,"-")</f>
        <v>-3.7691401648998868E-2</v>
      </c>
      <c r="O107" s="116">
        <f>IFERROR(M107/C107-1,"-")</f>
        <v>0.25107758620689657</v>
      </c>
    </row>
    <row r="108" spans="2:15" x14ac:dyDescent="0.25">
      <c r="B108" s="114" t="s">
        <v>93</v>
      </c>
      <c r="C108" s="115">
        <v>18758</v>
      </c>
      <c r="D108" s="116">
        <v>2.1328783192919865E-4</v>
      </c>
      <c r="E108" s="115">
        <v>4406</v>
      </c>
      <c r="F108" s="116">
        <f t="shared" si="12"/>
        <v>-0.76511355155133809</v>
      </c>
      <c r="G108" s="115">
        <v>17746</v>
      </c>
      <c r="H108" s="116">
        <f t="shared" si="12"/>
        <v>3.0276895142986833</v>
      </c>
      <c r="I108" s="115">
        <v>21463</v>
      </c>
      <c r="J108" s="116">
        <f t="shared" si="12"/>
        <v>0.2094556519779105</v>
      </c>
      <c r="K108" s="115">
        <v>22259</v>
      </c>
      <c r="L108" s="116">
        <f t="shared" si="12"/>
        <v>3.7087080091319891E-2</v>
      </c>
      <c r="M108" s="115">
        <v>21891</v>
      </c>
      <c r="N108" s="116">
        <f>IFERROR(M108/K108-1,"-")</f>
        <v>-1.6532638483310103E-2</v>
      </c>
      <c r="O108" s="116">
        <f>IFERROR(M108/C108-1,"-")</f>
        <v>0.16702207058321772</v>
      </c>
    </row>
    <row r="109" spans="2:15" ht="15.75" x14ac:dyDescent="0.25">
      <c r="B109" s="117" t="s">
        <v>30</v>
      </c>
      <c r="C109" s="118">
        <v>204647</v>
      </c>
      <c r="D109" s="119">
        <v>-7.1727297468928586E-2</v>
      </c>
      <c r="E109" s="118">
        <v>69842</v>
      </c>
      <c r="F109" s="119">
        <f t="shared" si="12"/>
        <v>-0.65871964895649582</v>
      </c>
      <c r="G109" s="118">
        <v>95130</v>
      </c>
      <c r="H109" s="119">
        <f t="shared" si="12"/>
        <v>0.36207439649494577</v>
      </c>
      <c r="I109" s="118">
        <v>228056</v>
      </c>
      <c r="J109" s="119">
        <f t="shared" si="12"/>
        <v>1.3973089456533163</v>
      </c>
      <c r="K109" s="118">
        <v>246576</v>
      </c>
      <c r="L109" s="119">
        <f t="shared" si="12"/>
        <v>8.1208124320342412E-2</v>
      </c>
      <c r="M109" s="118">
        <v>258622</v>
      </c>
      <c r="N109" s="119">
        <v>4.8853091947310467E-2</v>
      </c>
      <c r="O109" s="119">
        <v>0.26374684212326582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240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9" t="s">
        <v>110</v>
      </c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1"/>
    </row>
    <row r="117" spans="1:16" ht="22.5" thickTop="1" thickBot="1" x14ac:dyDescent="0.3">
      <c r="B117" s="109"/>
      <c r="C117" s="292">
        <f>2019</f>
        <v>2019</v>
      </c>
      <c r="D117" s="293"/>
      <c r="E117" s="294">
        <v>2020</v>
      </c>
      <c r="F117" s="293"/>
      <c r="G117" s="294">
        <v>2021</v>
      </c>
      <c r="H117" s="293"/>
      <c r="I117" s="294">
        <v>2022</v>
      </c>
      <c r="J117" s="293"/>
      <c r="K117" s="294">
        <v>2023</v>
      </c>
      <c r="L117" s="293"/>
      <c r="M117" s="294">
        <v>2024</v>
      </c>
      <c r="N117" s="295"/>
      <c r="O117" s="296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7969</v>
      </c>
      <c r="D119" s="116">
        <v>-7.4555800720009335E-2</v>
      </c>
      <c r="E119" s="115">
        <v>8678</v>
      </c>
      <c r="F119" s="116">
        <f t="shared" ref="F119:L131" si="15">IFERROR(E119/C119-1,"-")</f>
        <v>8.8969757811519612E-2</v>
      </c>
      <c r="G119" s="115">
        <v>119</v>
      </c>
      <c r="H119" s="116">
        <f t="shared" si="15"/>
        <v>-0.98628716294076979</v>
      </c>
      <c r="I119" s="115">
        <v>4593</v>
      </c>
      <c r="J119" s="116">
        <f t="shared" si="15"/>
        <v>37.596638655462186</v>
      </c>
      <c r="K119" s="115">
        <v>7748</v>
      </c>
      <c r="L119" s="116">
        <f t="shared" si="15"/>
        <v>0.68691487045504029</v>
      </c>
      <c r="M119" s="115">
        <v>8574</v>
      </c>
      <c r="N119" s="116">
        <f t="shared" ref="N119:N125" si="16">IFERROR(M119/K119-1,"-")</f>
        <v>0.10660815694372738</v>
      </c>
      <c r="O119" s="116">
        <f>M119/C119-1</f>
        <v>7.5919186849040088E-2</v>
      </c>
    </row>
    <row r="120" spans="1:16" x14ac:dyDescent="0.25">
      <c r="B120" s="114" t="s">
        <v>73</v>
      </c>
      <c r="C120" s="115">
        <v>8106</v>
      </c>
      <c r="D120" s="116">
        <v>-6.1805555555555558E-2</v>
      </c>
      <c r="E120" s="115">
        <v>8839</v>
      </c>
      <c r="F120" s="116">
        <f t="shared" si="15"/>
        <v>9.0426844312854637E-2</v>
      </c>
      <c r="G120" s="115">
        <v>85</v>
      </c>
      <c r="H120" s="116">
        <f t="shared" si="15"/>
        <v>-0.99038352754836523</v>
      </c>
      <c r="I120" s="115">
        <v>7429</v>
      </c>
      <c r="J120" s="116">
        <f t="shared" si="15"/>
        <v>86.4</v>
      </c>
      <c r="K120" s="115">
        <v>8576</v>
      </c>
      <c r="L120" s="116">
        <f t="shared" si="15"/>
        <v>0.15439493875353349</v>
      </c>
      <c r="M120" s="115">
        <v>9308</v>
      </c>
      <c r="N120" s="116">
        <f t="shared" si="16"/>
        <v>8.5354477611940371E-2</v>
      </c>
      <c r="O120" s="116">
        <f>IFERROR(M120/C120-1,"-")</f>
        <v>0.14828522082408102</v>
      </c>
    </row>
    <row r="121" spans="1:16" x14ac:dyDescent="0.25">
      <c r="B121" s="114" t="s">
        <v>75</v>
      </c>
      <c r="C121" s="115">
        <v>7978</v>
      </c>
      <c r="D121" s="116">
        <v>-0.1250274182934854</v>
      </c>
      <c r="E121" s="115">
        <v>4215</v>
      </c>
      <c r="F121" s="116">
        <f t="shared" si="15"/>
        <v>-0.47167209827024315</v>
      </c>
      <c r="G121" s="115">
        <v>65</v>
      </c>
      <c r="H121" s="116">
        <f t="shared" si="15"/>
        <v>-0.98457888493475687</v>
      </c>
      <c r="I121" s="115">
        <v>8841</v>
      </c>
      <c r="J121" s="116">
        <f t="shared" si="15"/>
        <v>135.01538461538462</v>
      </c>
      <c r="K121" s="115">
        <v>7226</v>
      </c>
      <c r="L121" s="116">
        <f t="shared" si="15"/>
        <v>-0.18267164347924447</v>
      </c>
      <c r="M121" s="115">
        <v>9445</v>
      </c>
      <c r="N121" s="116">
        <f t="shared" si="16"/>
        <v>0.30708552449487958</v>
      </c>
      <c r="O121" s="116">
        <f t="shared" ref="O121:O125" si="17">IFERROR(M121/C121-1,"-")</f>
        <v>0.18388067184758095</v>
      </c>
    </row>
    <row r="122" spans="1:16" x14ac:dyDescent="0.25">
      <c r="B122" s="114" t="s">
        <v>77</v>
      </c>
      <c r="C122" s="115">
        <v>6646</v>
      </c>
      <c r="D122" s="116">
        <v>-5.1113649343232481E-2</v>
      </c>
      <c r="E122" s="115">
        <v>0</v>
      </c>
      <c r="F122" s="116">
        <f t="shared" si="15"/>
        <v>-1</v>
      </c>
      <c r="G122" s="115">
        <v>43</v>
      </c>
      <c r="H122" s="116" t="str">
        <f t="shared" si="15"/>
        <v>-</v>
      </c>
      <c r="I122" s="115">
        <v>9017</v>
      </c>
      <c r="J122" s="116">
        <f t="shared" si="15"/>
        <v>208.69767441860466</v>
      </c>
      <c r="K122" s="115">
        <v>7139</v>
      </c>
      <c r="L122" s="116">
        <f t="shared" si="15"/>
        <v>-0.20827326161694582</v>
      </c>
      <c r="M122" s="115">
        <v>8977</v>
      </c>
      <c r="N122" s="116">
        <f t="shared" si="16"/>
        <v>0.25745902787505259</v>
      </c>
      <c r="O122" s="116">
        <f t="shared" si="17"/>
        <v>0.35073728558531458</v>
      </c>
    </row>
    <row r="123" spans="1:16" x14ac:dyDescent="0.25">
      <c r="B123" s="114" t="s">
        <v>79</v>
      </c>
      <c r="C123" s="115">
        <v>5591</v>
      </c>
      <c r="D123" s="116">
        <v>-0.43769486070602437</v>
      </c>
      <c r="E123" s="115">
        <v>0</v>
      </c>
      <c r="F123" s="116">
        <f t="shared" si="15"/>
        <v>-1</v>
      </c>
      <c r="G123" s="115">
        <v>56</v>
      </c>
      <c r="H123" s="116" t="str">
        <f t="shared" si="15"/>
        <v>-</v>
      </c>
      <c r="I123" s="115">
        <v>8204</v>
      </c>
      <c r="J123" s="116">
        <f t="shared" si="15"/>
        <v>145.5</v>
      </c>
      <c r="K123" s="115">
        <v>8883</v>
      </c>
      <c r="L123" s="116">
        <f t="shared" si="15"/>
        <v>8.2764505119453879E-2</v>
      </c>
      <c r="M123" s="115">
        <v>10301</v>
      </c>
      <c r="N123" s="116">
        <f t="shared" si="16"/>
        <v>0.15963075537543614</v>
      </c>
      <c r="O123" s="116">
        <f t="shared" si="17"/>
        <v>0.8424253264174566</v>
      </c>
    </row>
    <row r="124" spans="1:16" x14ac:dyDescent="0.25">
      <c r="B124" s="114" t="s">
        <v>81</v>
      </c>
      <c r="C124" s="115">
        <v>9132</v>
      </c>
      <c r="D124" s="116">
        <v>-4.0453924556057563E-2</v>
      </c>
      <c r="E124" s="115">
        <v>0</v>
      </c>
      <c r="F124" s="116">
        <f t="shared" si="15"/>
        <v>-1</v>
      </c>
      <c r="G124" s="115">
        <v>90</v>
      </c>
      <c r="H124" s="116" t="str">
        <f t="shared" si="15"/>
        <v>-</v>
      </c>
      <c r="I124" s="115">
        <v>7353</v>
      </c>
      <c r="J124" s="116">
        <f t="shared" si="15"/>
        <v>80.7</v>
      </c>
      <c r="K124" s="115">
        <v>8301</v>
      </c>
      <c r="L124" s="116">
        <f t="shared" si="15"/>
        <v>0.12892696858425134</v>
      </c>
      <c r="M124" s="115">
        <v>10338</v>
      </c>
      <c r="N124" s="116">
        <f t="shared" si="16"/>
        <v>0.24539212143115297</v>
      </c>
      <c r="O124" s="116">
        <f t="shared" si="17"/>
        <v>0.13206307490144553</v>
      </c>
    </row>
    <row r="125" spans="1:16" x14ac:dyDescent="0.25">
      <c r="B125" s="114" t="s">
        <v>83</v>
      </c>
      <c r="C125" s="115">
        <v>9239</v>
      </c>
      <c r="D125" s="116">
        <v>-0.13726771874124566</v>
      </c>
      <c r="E125" s="115">
        <v>0</v>
      </c>
      <c r="F125" s="116">
        <f t="shared" si="15"/>
        <v>-1</v>
      </c>
      <c r="G125" s="115">
        <v>659</v>
      </c>
      <c r="H125" s="116" t="str">
        <f t="shared" si="15"/>
        <v>-</v>
      </c>
      <c r="I125" s="115">
        <v>8399</v>
      </c>
      <c r="J125" s="116">
        <f t="shared" si="15"/>
        <v>11.745068285280729</v>
      </c>
      <c r="K125" s="115">
        <v>9581</v>
      </c>
      <c r="L125" s="116">
        <f t="shared" si="15"/>
        <v>0.14073103940945342</v>
      </c>
      <c r="M125" s="115">
        <v>10171</v>
      </c>
      <c r="N125" s="116">
        <f t="shared" si="16"/>
        <v>6.1580210833942273E-2</v>
      </c>
      <c r="O125" s="116">
        <f t="shared" si="17"/>
        <v>0.1008767182595518</v>
      </c>
    </row>
    <row r="126" spans="1:16" x14ac:dyDescent="0.25">
      <c r="B126" s="114" t="s">
        <v>85</v>
      </c>
      <c r="C126" s="115">
        <v>10019</v>
      </c>
      <c r="D126" s="116">
        <v>-1.4169044573452694E-2</v>
      </c>
      <c r="E126" s="115">
        <v>302</v>
      </c>
      <c r="F126" s="116">
        <f t="shared" si="15"/>
        <v>-0.96985727118474896</v>
      </c>
      <c r="G126" s="115">
        <v>2900</v>
      </c>
      <c r="H126" s="116">
        <f t="shared" si="15"/>
        <v>8.6026490066225172</v>
      </c>
      <c r="I126" s="115">
        <v>9415</v>
      </c>
      <c r="J126" s="116">
        <f t="shared" si="15"/>
        <v>2.2465517241379311</v>
      </c>
      <c r="K126" s="115">
        <v>10320</v>
      </c>
      <c r="L126" s="116">
        <f t="shared" si="15"/>
        <v>9.6123207647371256E-2</v>
      </c>
      <c r="M126" s="115">
        <v>10030</v>
      </c>
      <c r="N126" s="116">
        <f>IFERROR(M126/K126-1,"-")</f>
        <v>-2.81007751937985E-2</v>
      </c>
      <c r="O126" s="116">
        <f>IFERROR(M126/C126-1,"-")</f>
        <v>1.0979139634694768E-3</v>
      </c>
    </row>
    <row r="127" spans="1:16" x14ac:dyDescent="0.25">
      <c r="B127" s="114" t="s">
        <v>87</v>
      </c>
      <c r="C127" s="115">
        <v>8668</v>
      </c>
      <c r="D127" s="116">
        <v>-6.3323968013831888E-2</v>
      </c>
      <c r="E127" s="115">
        <v>247</v>
      </c>
      <c r="F127" s="116">
        <f t="shared" si="15"/>
        <v>-0.97150438394093219</v>
      </c>
      <c r="G127" s="115">
        <v>2693</v>
      </c>
      <c r="H127" s="116">
        <f t="shared" si="15"/>
        <v>9.902834008097166</v>
      </c>
      <c r="I127" s="115">
        <v>8053</v>
      </c>
      <c r="J127" s="116">
        <f t="shared" si="15"/>
        <v>1.9903453397697737</v>
      </c>
      <c r="K127" s="115">
        <v>9284</v>
      </c>
      <c r="L127" s="116">
        <f t="shared" si="15"/>
        <v>0.15286228734633056</v>
      </c>
      <c r="M127" s="115">
        <v>9243</v>
      </c>
      <c r="N127" s="116">
        <f>IFERROR(M127/K127-1,"-")</f>
        <v>-4.4161999138302432E-3</v>
      </c>
      <c r="O127" s="116">
        <f>IFERROR(M127/C127-1,"-")</f>
        <v>6.6335948315643822E-2</v>
      </c>
    </row>
    <row r="128" spans="1:16" x14ac:dyDescent="0.25">
      <c r="A128" s="120"/>
      <c r="B128" s="114" t="s">
        <v>89</v>
      </c>
      <c r="C128" s="115">
        <v>9864</v>
      </c>
      <c r="D128" s="116">
        <v>-7.9764903442485324E-2</v>
      </c>
      <c r="E128" s="115">
        <v>683</v>
      </c>
      <c r="F128" s="116">
        <f t="shared" si="15"/>
        <v>-0.93075831305758316</v>
      </c>
      <c r="G128" s="115">
        <v>6991</v>
      </c>
      <c r="H128" s="116">
        <f t="shared" si="15"/>
        <v>9.2357247437774532</v>
      </c>
      <c r="I128" s="115">
        <v>9529</v>
      </c>
      <c r="J128" s="116">
        <f t="shared" si="15"/>
        <v>0.36303819196109277</v>
      </c>
      <c r="K128" s="115">
        <v>10847</v>
      </c>
      <c r="L128" s="116">
        <f t="shared" si="15"/>
        <v>0.13831461853289961</v>
      </c>
      <c r="M128" s="115">
        <v>11119</v>
      </c>
      <c r="N128" s="116">
        <f>IFERROR(M128/K128-1,"-")</f>
        <v>2.5076057896192605E-2</v>
      </c>
      <c r="O128" s="116">
        <f>IFERROR(M128/C128-1,"-")</f>
        <v>0.12723033252230342</v>
      </c>
    </row>
    <row r="129" spans="2:16" x14ac:dyDescent="0.25">
      <c r="B129" s="114" t="s">
        <v>91</v>
      </c>
      <c r="C129" s="115">
        <v>8271</v>
      </c>
      <c r="D129" s="116">
        <v>-9.4383006679075843E-2</v>
      </c>
      <c r="E129" s="115">
        <v>1361</v>
      </c>
      <c r="F129" s="116">
        <f t="shared" si="15"/>
        <v>-0.83544915971466571</v>
      </c>
      <c r="G129" s="115">
        <v>7004</v>
      </c>
      <c r="H129" s="116">
        <f t="shared" si="15"/>
        <v>4.1462160176340923</v>
      </c>
      <c r="I129" s="115">
        <v>7510</v>
      </c>
      <c r="J129" s="116">
        <f t="shared" si="15"/>
        <v>7.2244431753283767E-2</v>
      </c>
      <c r="K129" s="115">
        <v>9244</v>
      </c>
      <c r="L129" s="116">
        <f t="shared" si="15"/>
        <v>0.23089214380825562</v>
      </c>
      <c r="M129" s="115">
        <v>9424</v>
      </c>
      <c r="N129" s="116">
        <f>IFERROR(M129/K129-1,"-")</f>
        <v>1.9472090004327036E-2</v>
      </c>
      <c r="O129" s="116">
        <f>IFERROR(M129/C129-1,"-")</f>
        <v>0.1394027324386411</v>
      </c>
    </row>
    <row r="130" spans="2:16" x14ac:dyDescent="0.25">
      <c r="B130" s="114" t="s">
        <v>93</v>
      </c>
      <c r="C130" s="115">
        <v>9100</v>
      </c>
      <c r="D130" s="116">
        <v>7.8582434514637978E-2</v>
      </c>
      <c r="E130" s="115">
        <v>1252</v>
      </c>
      <c r="F130" s="116">
        <f t="shared" si="15"/>
        <v>-0.86241758241758237</v>
      </c>
      <c r="G130" s="115">
        <v>5762</v>
      </c>
      <c r="H130" s="116">
        <f t="shared" si="15"/>
        <v>3.6022364217252401</v>
      </c>
      <c r="I130" s="115">
        <v>8219</v>
      </c>
      <c r="J130" s="116">
        <f t="shared" si="15"/>
        <v>0.42641443943075319</v>
      </c>
      <c r="K130" s="115">
        <v>8681</v>
      </c>
      <c r="L130" s="116">
        <f t="shared" si="15"/>
        <v>5.6211217909721389E-2</v>
      </c>
      <c r="M130" s="115">
        <v>9229</v>
      </c>
      <c r="N130" s="116">
        <f>IFERROR(M130/K130-1,"-")</f>
        <v>6.3126367929962068E-2</v>
      </c>
      <c r="O130" s="116">
        <f>IFERROR(M130/C130-1,"-")</f>
        <v>1.4175824175824081E-2</v>
      </c>
    </row>
    <row r="131" spans="2:16" ht="15.75" x14ac:dyDescent="0.25">
      <c r="B131" s="117" t="s">
        <v>30</v>
      </c>
      <c r="C131" s="118">
        <v>100583</v>
      </c>
      <c r="D131" s="119">
        <v>-9.5866891989069503E-2</v>
      </c>
      <c r="E131" s="118">
        <v>26093</v>
      </c>
      <c r="F131" s="119">
        <f t="shared" si="15"/>
        <v>-0.7405824045812911</v>
      </c>
      <c r="G131" s="118">
        <v>26467</v>
      </c>
      <c r="H131" s="119">
        <f t="shared" si="15"/>
        <v>1.4333346108151623E-2</v>
      </c>
      <c r="I131" s="118">
        <v>96562</v>
      </c>
      <c r="J131" s="119">
        <f t="shared" si="15"/>
        <v>2.6483923376279894</v>
      </c>
      <c r="K131" s="118">
        <v>105830</v>
      </c>
      <c r="L131" s="119">
        <f t="shared" si="15"/>
        <v>9.5979785008595497E-2</v>
      </c>
      <c r="M131" s="118">
        <v>116159</v>
      </c>
      <c r="N131" s="119">
        <v>9.7599924407067995E-2</v>
      </c>
      <c r="O131" s="119">
        <v>0.15485718262529446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9" t="s">
        <v>113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1"/>
    </row>
    <row r="139" spans="2:16" ht="22.5" thickTop="1" thickBot="1" x14ac:dyDescent="0.3">
      <c r="B139" s="109"/>
      <c r="C139" s="292">
        <f>2019</f>
        <v>2019</v>
      </c>
      <c r="D139" s="293"/>
      <c r="E139" s="294">
        <v>2020</v>
      </c>
      <c r="F139" s="293"/>
      <c r="G139" s="294">
        <v>2021</v>
      </c>
      <c r="H139" s="293"/>
      <c r="I139" s="294">
        <v>2022</v>
      </c>
      <c r="J139" s="293"/>
      <c r="K139" s="294">
        <v>2023</v>
      </c>
      <c r="L139" s="293"/>
      <c r="M139" s="294">
        <v>2024</v>
      </c>
      <c r="N139" s="295"/>
      <c r="O139" s="296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1160</v>
      </c>
      <c r="D141" s="116">
        <v>3.7567084078711899E-2</v>
      </c>
      <c r="E141" s="115">
        <v>1507</v>
      </c>
      <c r="F141" s="116">
        <f t="shared" ref="F141:L153" si="18">IFERROR(E141/C141-1,"-")</f>
        <v>0.29913793103448283</v>
      </c>
      <c r="G141" s="115">
        <v>239</v>
      </c>
      <c r="H141" s="116">
        <f t="shared" si="18"/>
        <v>-0.8414067684140677</v>
      </c>
      <c r="I141" s="115">
        <v>1070</v>
      </c>
      <c r="J141" s="116">
        <f t="shared" si="18"/>
        <v>3.476987447698745</v>
      </c>
      <c r="K141" s="115">
        <v>1623</v>
      </c>
      <c r="L141" s="116">
        <f t="shared" si="18"/>
        <v>0.51682242990654204</v>
      </c>
      <c r="M141" s="115">
        <v>1605</v>
      </c>
      <c r="N141" s="116">
        <f t="shared" ref="N141:N147" si="19">IFERROR(M141/K141-1,"-")</f>
        <v>-1.1090573012939031E-2</v>
      </c>
      <c r="O141" s="116">
        <f>M141/C141-1</f>
        <v>0.38362068965517238</v>
      </c>
    </row>
    <row r="142" spans="2:16" x14ac:dyDescent="0.25">
      <c r="B142" s="114" t="s">
        <v>73</v>
      </c>
      <c r="C142" s="115">
        <v>1192</v>
      </c>
      <c r="D142" s="116">
        <v>3.3670033670034627E-3</v>
      </c>
      <c r="E142" s="115">
        <v>1212</v>
      </c>
      <c r="F142" s="116">
        <f t="shared" si="18"/>
        <v>1.6778523489932917E-2</v>
      </c>
      <c r="G142" s="115">
        <v>192</v>
      </c>
      <c r="H142" s="116">
        <f t="shared" si="18"/>
        <v>-0.84158415841584155</v>
      </c>
      <c r="I142" s="115">
        <v>1299</v>
      </c>
      <c r="J142" s="116">
        <f t="shared" si="18"/>
        <v>5.765625</v>
      </c>
      <c r="K142" s="115">
        <v>1902</v>
      </c>
      <c r="L142" s="116">
        <f t="shared" si="18"/>
        <v>0.46420323325635104</v>
      </c>
      <c r="M142" s="115">
        <v>2028</v>
      </c>
      <c r="N142" s="116">
        <f t="shared" si="19"/>
        <v>6.6246056782334417E-2</v>
      </c>
      <c r="O142" s="116">
        <f>IFERROR(M142/C142-1,"-")</f>
        <v>0.70134228187919456</v>
      </c>
    </row>
    <row r="143" spans="2:16" x14ac:dyDescent="0.25">
      <c r="B143" s="114" t="s">
        <v>75</v>
      </c>
      <c r="C143" s="115">
        <v>1320</v>
      </c>
      <c r="D143" s="116">
        <v>-0.12350597609561753</v>
      </c>
      <c r="E143" s="115">
        <v>620</v>
      </c>
      <c r="F143" s="116">
        <f t="shared" si="18"/>
        <v>-0.53030303030303028</v>
      </c>
      <c r="G143" s="115">
        <v>316</v>
      </c>
      <c r="H143" s="116">
        <f t="shared" si="18"/>
        <v>-0.49032258064516132</v>
      </c>
      <c r="I143" s="115">
        <v>1553</v>
      </c>
      <c r="J143" s="116">
        <f t="shared" si="18"/>
        <v>3.9145569620253164</v>
      </c>
      <c r="K143" s="115">
        <v>2140</v>
      </c>
      <c r="L143" s="116">
        <f t="shared" si="18"/>
        <v>0.37797810688989064</v>
      </c>
      <c r="M143" s="115">
        <v>3428</v>
      </c>
      <c r="N143" s="116">
        <f t="shared" si="19"/>
        <v>0.60186915887850456</v>
      </c>
      <c r="O143" s="116">
        <f t="shared" ref="O143:O147" si="20">IFERROR(M143/C143-1,"-")</f>
        <v>1.5969696969696972</v>
      </c>
    </row>
    <row r="144" spans="2:16" x14ac:dyDescent="0.25">
      <c r="B144" s="114" t="s">
        <v>77</v>
      </c>
      <c r="C144" s="115">
        <v>1227</v>
      </c>
      <c r="D144" s="116">
        <v>0.43173862310385069</v>
      </c>
      <c r="E144" s="115">
        <v>0</v>
      </c>
      <c r="F144" s="116">
        <f t="shared" si="18"/>
        <v>-1</v>
      </c>
      <c r="G144" s="115">
        <v>269</v>
      </c>
      <c r="H144" s="116" t="str">
        <f t="shared" si="18"/>
        <v>-</v>
      </c>
      <c r="I144" s="115">
        <v>1519</v>
      </c>
      <c r="J144" s="116">
        <f t="shared" si="18"/>
        <v>4.6468401486988844</v>
      </c>
      <c r="K144" s="115">
        <v>1573</v>
      </c>
      <c r="L144" s="116">
        <f t="shared" si="18"/>
        <v>3.5549703752468798E-2</v>
      </c>
      <c r="M144" s="115">
        <v>1590</v>
      </c>
      <c r="N144" s="116">
        <f t="shared" si="19"/>
        <v>1.0807374443738027E-2</v>
      </c>
      <c r="O144" s="116">
        <f t="shared" si="20"/>
        <v>0.29584352078239617</v>
      </c>
    </row>
    <row r="145" spans="1:16" x14ac:dyDescent="0.25">
      <c r="B145" s="114" t="s">
        <v>79</v>
      </c>
      <c r="C145" s="115">
        <v>790</v>
      </c>
      <c r="D145" s="116">
        <v>-0.34925864909390447</v>
      </c>
      <c r="E145" s="115">
        <v>0</v>
      </c>
      <c r="F145" s="116">
        <f t="shared" si="18"/>
        <v>-1</v>
      </c>
      <c r="G145" s="115">
        <v>262</v>
      </c>
      <c r="H145" s="116" t="str">
        <f t="shared" si="18"/>
        <v>-</v>
      </c>
      <c r="I145" s="115">
        <v>881</v>
      </c>
      <c r="J145" s="116">
        <f t="shared" si="18"/>
        <v>2.3625954198473282</v>
      </c>
      <c r="K145" s="115">
        <v>1613</v>
      </c>
      <c r="L145" s="116">
        <f t="shared" si="18"/>
        <v>0.83087400681044277</v>
      </c>
      <c r="M145" s="115">
        <v>1681</v>
      </c>
      <c r="N145" s="116">
        <f t="shared" si="19"/>
        <v>4.2157470551766885E-2</v>
      </c>
      <c r="O145" s="116">
        <f t="shared" si="20"/>
        <v>1.1278481012658226</v>
      </c>
    </row>
    <row r="146" spans="1:16" x14ac:dyDescent="0.25">
      <c r="B146" s="114" t="s">
        <v>81</v>
      </c>
      <c r="C146" s="115">
        <v>1007</v>
      </c>
      <c r="D146" s="116">
        <v>-2.7992277992277992E-2</v>
      </c>
      <c r="E146" s="115">
        <v>0</v>
      </c>
      <c r="F146" s="116">
        <f t="shared" si="18"/>
        <v>-1</v>
      </c>
      <c r="G146" s="115">
        <v>231</v>
      </c>
      <c r="H146" s="116" t="str">
        <f t="shared" si="18"/>
        <v>-</v>
      </c>
      <c r="I146" s="115">
        <v>1321</v>
      </c>
      <c r="J146" s="116">
        <f t="shared" si="18"/>
        <v>4.7186147186147185</v>
      </c>
      <c r="K146" s="115">
        <v>1398</v>
      </c>
      <c r="L146" s="116">
        <f t="shared" si="18"/>
        <v>5.8289174867524496E-2</v>
      </c>
      <c r="M146" s="115">
        <v>1391</v>
      </c>
      <c r="N146" s="116">
        <f t="shared" si="19"/>
        <v>-5.0071530758225569E-3</v>
      </c>
      <c r="O146" s="116">
        <f t="shared" si="20"/>
        <v>0.38133068520357494</v>
      </c>
    </row>
    <row r="147" spans="1:16" x14ac:dyDescent="0.25">
      <c r="B147" s="114" t="s">
        <v>83</v>
      </c>
      <c r="C147" s="115">
        <v>1544</v>
      </c>
      <c r="D147" s="116">
        <v>0.16090225563909777</v>
      </c>
      <c r="E147" s="115">
        <v>0</v>
      </c>
      <c r="F147" s="116">
        <f t="shared" si="18"/>
        <v>-1</v>
      </c>
      <c r="G147" s="115">
        <v>675</v>
      </c>
      <c r="H147" s="116" t="str">
        <f t="shared" si="18"/>
        <v>-</v>
      </c>
      <c r="I147" s="115">
        <v>1114</v>
      </c>
      <c r="J147" s="116">
        <f t="shared" si="18"/>
        <v>0.65037037037037027</v>
      </c>
      <c r="K147" s="115">
        <v>1435</v>
      </c>
      <c r="L147" s="116">
        <f t="shared" si="18"/>
        <v>0.28815080789946146</v>
      </c>
      <c r="M147" s="115">
        <v>1166</v>
      </c>
      <c r="N147" s="116">
        <f t="shared" si="19"/>
        <v>-0.18745644599303135</v>
      </c>
      <c r="O147" s="116">
        <f t="shared" si="20"/>
        <v>-0.24481865284974091</v>
      </c>
    </row>
    <row r="148" spans="1:16" x14ac:dyDescent="0.25">
      <c r="B148" s="114" t="s">
        <v>85</v>
      </c>
      <c r="C148" s="115">
        <v>1093</v>
      </c>
      <c r="D148" s="116">
        <v>-7.1367884451996599E-2</v>
      </c>
      <c r="E148" s="115">
        <v>902</v>
      </c>
      <c r="F148" s="116">
        <f t="shared" si="18"/>
        <v>-0.17474839890210425</v>
      </c>
      <c r="G148" s="115">
        <v>905</v>
      </c>
      <c r="H148" s="116">
        <f t="shared" si="18"/>
        <v>3.3259423503326779E-3</v>
      </c>
      <c r="I148" s="115">
        <v>998</v>
      </c>
      <c r="J148" s="116">
        <f t="shared" si="18"/>
        <v>0.10276243093922655</v>
      </c>
      <c r="K148" s="115">
        <v>1506</v>
      </c>
      <c r="L148" s="116">
        <f t="shared" si="18"/>
        <v>0.50901803607214435</v>
      </c>
      <c r="M148" s="115">
        <v>1232</v>
      </c>
      <c r="N148" s="116">
        <f>IFERROR(M148/K148-1,"-")</f>
        <v>-0.18193891102257631</v>
      </c>
      <c r="O148" s="116">
        <f>IFERROR(M148/C148-1,"-")</f>
        <v>0.12717291857273549</v>
      </c>
    </row>
    <row r="149" spans="1:16" x14ac:dyDescent="0.25">
      <c r="B149" s="114" t="s">
        <v>87</v>
      </c>
      <c r="C149" s="115">
        <v>1430</v>
      </c>
      <c r="D149" s="116">
        <v>8.3333333333333259E-2</v>
      </c>
      <c r="E149" s="115">
        <v>76</v>
      </c>
      <c r="F149" s="116">
        <f t="shared" si="18"/>
        <v>-0.94685314685314681</v>
      </c>
      <c r="G149" s="115">
        <v>827</v>
      </c>
      <c r="H149" s="116">
        <f t="shared" si="18"/>
        <v>9.8815789473684212</v>
      </c>
      <c r="I149" s="115">
        <v>1047</v>
      </c>
      <c r="J149" s="116">
        <f t="shared" si="18"/>
        <v>0.2660217654171706</v>
      </c>
      <c r="K149" s="115">
        <v>1465</v>
      </c>
      <c r="L149" s="116">
        <f t="shared" si="18"/>
        <v>0.39923591212989495</v>
      </c>
      <c r="M149" s="115">
        <v>1114</v>
      </c>
      <c r="N149" s="116">
        <f>IFERROR(M149/K149-1,"-")</f>
        <v>-0.23959044368600679</v>
      </c>
      <c r="O149" s="116">
        <f>IFERROR(M149/C149-1,"-")</f>
        <v>-0.220979020979021</v>
      </c>
    </row>
    <row r="150" spans="1:16" x14ac:dyDescent="0.25">
      <c r="A150" s="120"/>
      <c r="B150" s="114" t="s">
        <v>89</v>
      </c>
      <c r="C150" s="115">
        <v>1458</v>
      </c>
      <c r="D150" s="116">
        <v>-0.27857496288965855</v>
      </c>
      <c r="E150" s="115">
        <v>194</v>
      </c>
      <c r="F150" s="116">
        <f t="shared" si="18"/>
        <v>-0.86694101508916321</v>
      </c>
      <c r="G150" s="115">
        <v>1854</v>
      </c>
      <c r="H150" s="116">
        <f t="shared" si="18"/>
        <v>8.5567010309278349</v>
      </c>
      <c r="I150" s="115">
        <v>1679</v>
      </c>
      <c r="J150" s="116">
        <f t="shared" si="18"/>
        <v>-9.4390507011866243E-2</v>
      </c>
      <c r="K150" s="115">
        <v>1982</v>
      </c>
      <c r="L150" s="116">
        <f t="shared" si="18"/>
        <v>0.18046456223942831</v>
      </c>
      <c r="M150" s="115">
        <v>1956</v>
      </c>
      <c r="N150" s="116">
        <f>IFERROR(M150/K150-1,"-")</f>
        <v>-1.3118062563067578E-2</v>
      </c>
      <c r="O150" s="116">
        <f>IFERROR(M150/C150-1,"-")</f>
        <v>0.34156378600823056</v>
      </c>
    </row>
    <row r="151" spans="1:16" x14ac:dyDescent="0.25">
      <c r="B151" s="114" t="s">
        <v>91</v>
      </c>
      <c r="C151" s="115">
        <v>1496</v>
      </c>
      <c r="D151" s="116">
        <v>5.0561797752809001E-2</v>
      </c>
      <c r="E151" s="115">
        <v>606</v>
      </c>
      <c r="F151" s="116">
        <f t="shared" si="18"/>
        <v>-0.59491978609625673</v>
      </c>
      <c r="G151" s="115">
        <v>1955</v>
      </c>
      <c r="H151" s="116">
        <f t="shared" si="18"/>
        <v>2.226072607260726</v>
      </c>
      <c r="I151" s="115">
        <v>2421</v>
      </c>
      <c r="J151" s="116">
        <f t="shared" si="18"/>
        <v>0.23836317135549878</v>
      </c>
      <c r="K151" s="115">
        <v>2298</v>
      </c>
      <c r="L151" s="116">
        <f t="shared" si="18"/>
        <v>-5.0805452292441156E-2</v>
      </c>
      <c r="M151" s="115">
        <v>2484</v>
      </c>
      <c r="N151" s="116">
        <f>IFERROR(M151/K151-1,"-")</f>
        <v>8.0939947780678922E-2</v>
      </c>
      <c r="O151" s="116">
        <f>IFERROR(M151/C151-1,"-")</f>
        <v>0.66042780748663099</v>
      </c>
    </row>
    <row r="152" spans="1:16" x14ac:dyDescent="0.25">
      <c r="B152" s="114" t="s">
        <v>93</v>
      </c>
      <c r="C152" s="115">
        <v>1376</v>
      </c>
      <c r="D152" s="116">
        <v>0.12879409351927817</v>
      </c>
      <c r="E152" s="115">
        <v>440</v>
      </c>
      <c r="F152" s="116">
        <f t="shared" si="18"/>
        <v>-0.68023255813953487</v>
      </c>
      <c r="G152" s="115">
        <v>1573</v>
      </c>
      <c r="H152" s="116">
        <f t="shared" si="18"/>
        <v>2.5750000000000002</v>
      </c>
      <c r="I152" s="115">
        <v>1685</v>
      </c>
      <c r="J152" s="116">
        <f t="shared" si="18"/>
        <v>7.1201525746980243E-2</v>
      </c>
      <c r="K152" s="115">
        <v>1850</v>
      </c>
      <c r="L152" s="116">
        <f t="shared" si="18"/>
        <v>9.7922848664688367E-2</v>
      </c>
      <c r="M152" s="115">
        <v>1784</v>
      </c>
      <c r="N152" s="116">
        <f>IFERROR(M152/K152-1,"-")</f>
        <v>-3.5675675675675644E-2</v>
      </c>
      <c r="O152" s="116">
        <f>IFERROR(M152/C152-1,"-")</f>
        <v>0.29651162790697683</v>
      </c>
    </row>
    <row r="153" spans="1:16" ht="15.75" x14ac:dyDescent="0.25">
      <c r="B153" s="117" t="s">
        <v>30</v>
      </c>
      <c r="C153" s="118">
        <v>15093</v>
      </c>
      <c r="D153" s="119">
        <v>-2.0571057754704691E-2</v>
      </c>
      <c r="E153" s="118">
        <v>6042</v>
      </c>
      <c r="F153" s="119">
        <f t="shared" si="18"/>
        <v>-0.59968197177499505</v>
      </c>
      <c r="G153" s="118">
        <v>9298</v>
      </c>
      <c r="H153" s="119">
        <f t="shared" si="18"/>
        <v>0.53889440582588555</v>
      </c>
      <c r="I153" s="118">
        <v>16587</v>
      </c>
      <c r="J153" s="119">
        <f t="shared" si="18"/>
        <v>0.78393202839320275</v>
      </c>
      <c r="K153" s="118">
        <v>20785</v>
      </c>
      <c r="L153" s="119">
        <f t="shared" si="18"/>
        <v>0.25308976909628011</v>
      </c>
      <c r="M153" s="118">
        <v>21459</v>
      </c>
      <c r="N153" s="119">
        <v>3.2427231176329174E-2</v>
      </c>
      <c r="O153" s="119">
        <v>0.42178493341284029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242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9" t="s">
        <v>116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1"/>
    </row>
    <row r="161" spans="2:15" ht="22.5" thickTop="1" thickBot="1" x14ac:dyDescent="0.3">
      <c r="B161" s="109"/>
      <c r="C161" s="292">
        <f>2019</f>
        <v>2019</v>
      </c>
      <c r="D161" s="293"/>
      <c r="E161" s="294">
        <v>2020</v>
      </c>
      <c r="F161" s="293"/>
      <c r="G161" s="294">
        <v>2021</v>
      </c>
      <c r="H161" s="293"/>
      <c r="I161" s="294">
        <v>2022</v>
      </c>
      <c r="J161" s="293"/>
      <c r="K161" s="294">
        <v>2023</v>
      </c>
      <c r="L161" s="293"/>
      <c r="M161" s="294">
        <v>2024</v>
      </c>
      <c r="N161" s="295"/>
      <c r="O161" s="296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1272</v>
      </c>
      <c r="D163" s="116">
        <v>-0.23832335329341314</v>
      </c>
      <c r="E163" s="115">
        <v>1411</v>
      </c>
      <c r="F163" s="116">
        <f t="shared" ref="F163:L175" si="21">IFERROR(E163/C163-1,"-")</f>
        <v>0.10927672955974832</v>
      </c>
      <c r="G163" s="115">
        <v>1035</v>
      </c>
      <c r="H163" s="116">
        <f t="shared" si="21"/>
        <v>-0.26647767540751244</v>
      </c>
      <c r="I163" s="115">
        <v>1353</v>
      </c>
      <c r="J163" s="116">
        <f t="shared" si="21"/>
        <v>0.30724637681159428</v>
      </c>
      <c r="K163" s="115">
        <v>1657</v>
      </c>
      <c r="L163" s="116">
        <f t="shared" si="21"/>
        <v>0.22468588322246852</v>
      </c>
      <c r="M163" s="115">
        <v>1470</v>
      </c>
      <c r="N163" s="116">
        <f t="shared" ref="N163:N169" si="22">IFERROR(M163/K163-1,"-")</f>
        <v>-0.11285455642727826</v>
      </c>
      <c r="O163" s="116">
        <f>M163/C163-1</f>
        <v>0.15566037735849059</v>
      </c>
    </row>
    <row r="164" spans="2:15" x14ac:dyDescent="0.25">
      <c r="B164" s="114" t="s">
        <v>73</v>
      </c>
      <c r="C164" s="115">
        <v>1663</v>
      </c>
      <c r="D164" s="116">
        <v>-0.1958413926499033</v>
      </c>
      <c r="E164" s="115">
        <v>1560</v>
      </c>
      <c r="F164" s="116">
        <f t="shared" si="21"/>
        <v>-6.1936259771497304E-2</v>
      </c>
      <c r="G164" s="115">
        <v>945</v>
      </c>
      <c r="H164" s="116">
        <f t="shared" si="21"/>
        <v>-0.39423076923076927</v>
      </c>
      <c r="I164" s="115">
        <v>2904</v>
      </c>
      <c r="J164" s="116">
        <f t="shared" si="21"/>
        <v>2.0730158730158732</v>
      </c>
      <c r="K164" s="115">
        <v>2192</v>
      </c>
      <c r="L164" s="116">
        <f t="shared" si="21"/>
        <v>-0.24517906336088158</v>
      </c>
      <c r="M164" s="115">
        <v>2057</v>
      </c>
      <c r="N164" s="116">
        <f t="shared" si="22"/>
        <v>-6.1587591240875872E-2</v>
      </c>
      <c r="O164" s="116">
        <f>IFERROR(M164/C164-1,"-")</f>
        <v>0.23692122669873728</v>
      </c>
    </row>
    <row r="165" spans="2:15" x14ac:dyDescent="0.25">
      <c r="B165" s="114" t="s">
        <v>75</v>
      </c>
      <c r="C165" s="115">
        <v>1659</v>
      </c>
      <c r="D165" s="116">
        <v>-0.32888349514563109</v>
      </c>
      <c r="E165" s="115">
        <v>592</v>
      </c>
      <c r="F165" s="116">
        <f t="shared" si="21"/>
        <v>-0.64315852923447858</v>
      </c>
      <c r="G165" s="115">
        <v>728</v>
      </c>
      <c r="H165" s="116">
        <f t="shared" si="21"/>
        <v>0.22972972972972983</v>
      </c>
      <c r="I165" s="115">
        <v>2196</v>
      </c>
      <c r="J165" s="116">
        <f t="shared" si="21"/>
        <v>2.0164835164835164</v>
      </c>
      <c r="K165" s="115">
        <v>1764</v>
      </c>
      <c r="L165" s="116">
        <f t="shared" si="21"/>
        <v>-0.19672131147540983</v>
      </c>
      <c r="M165" s="115">
        <v>2459</v>
      </c>
      <c r="N165" s="116">
        <f t="shared" si="22"/>
        <v>0.39399092970521532</v>
      </c>
      <c r="O165" s="116">
        <f t="shared" ref="O165:O169" si="23">IFERROR(M165/C165-1,"-")</f>
        <v>0.48221820373719115</v>
      </c>
    </row>
    <row r="166" spans="2:15" x14ac:dyDescent="0.25">
      <c r="B166" s="114" t="s">
        <v>77</v>
      </c>
      <c r="C166" s="115">
        <v>2167</v>
      </c>
      <c r="D166" s="116">
        <v>-0.31683480453972257</v>
      </c>
      <c r="E166" s="115">
        <v>0</v>
      </c>
      <c r="F166" s="116">
        <f t="shared" si="21"/>
        <v>-1</v>
      </c>
      <c r="G166" s="115">
        <v>473</v>
      </c>
      <c r="H166" s="116" t="str">
        <f t="shared" si="21"/>
        <v>-</v>
      </c>
      <c r="I166" s="115">
        <v>2930</v>
      </c>
      <c r="J166" s="116">
        <f t="shared" si="21"/>
        <v>5.1945031712473577</v>
      </c>
      <c r="K166" s="115">
        <v>2972</v>
      </c>
      <c r="L166" s="116">
        <f t="shared" si="21"/>
        <v>1.4334470989761039E-2</v>
      </c>
      <c r="M166" s="115">
        <v>3165</v>
      </c>
      <c r="N166" s="116">
        <f t="shared" si="22"/>
        <v>6.4939434724091472E-2</v>
      </c>
      <c r="O166" s="116">
        <f t="shared" si="23"/>
        <v>0.46054453161052145</v>
      </c>
    </row>
    <row r="167" spans="2:15" x14ac:dyDescent="0.25">
      <c r="B167" s="114" t="s">
        <v>79</v>
      </c>
      <c r="C167" s="115">
        <v>1414</v>
      </c>
      <c r="D167" s="116">
        <v>-0.32376853180296505</v>
      </c>
      <c r="E167" s="115">
        <v>0</v>
      </c>
      <c r="F167" s="116">
        <f t="shared" si="21"/>
        <v>-1</v>
      </c>
      <c r="G167" s="115">
        <v>899</v>
      </c>
      <c r="H167" s="116" t="str">
        <f t="shared" si="21"/>
        <v>-</v>
      </c>
      <c r="I167" s="115">
        <v>2517</v>
      </c>
      <c r="J167" s="116">
        <f t="shared" si="21"/>
        <v>1.799777530589544</v>
      </c>
      <c r="K167" s="115">
        <v>2516</v>
      </c>
      <c r="L167" s="116">
        <f t="shared" si="21"/>
        <v>-3.9729837107671528E-4</v>
      </c>
      <c r="M167" s="115">
        <v>2477</v>
      </c>
      <c r="N167" s="116">
        <f t="shared" si="22"/>
        <v>-1.5500794912559623E-2</v>
      </c>
      <c r="O167" s="116">
        <f t="shared" si="23"/>
        <v>0.7517680339462518</v>
      </c>
    </row>
    <row r="168" spans="2:15" x14ac:dyDescent="0.25">
      <c r="B168" s="114" t="s">
        <v>81</v>
      </c>
      <c r="C168" s="115">
        <v>1498</v>
      </c>
      <c r="D168" s="116">
        <v>-0.251</v>
      </c>
      <c r="E168" s="115">
        <v>0</v>
      </c>
      <c r="F168" s="116">
        <f t="shared" si="21"/>
        <v>-1</v>
      </c>
      <c r="G168" s="115">
        <v>377</v>
      </c>
      <c r="H168" s="116" t="str">
        <f t="shared" si="21"/>
        <v>-</v>
      </c>
      <c r="I168" s="115">
        <v>1955</v>
      </c>
      <c r="J168" s="116">
        <f t="shared" si="21"/>
        <v>4.1856763925729439</v>
      </c>
      <c r="K168" s="115">
        <v>1820</v>
      </c>
      <c r="L168" s="116">
        <f t="shared" si="21"/>
        <v>-6.9053708439897665E-2</v>
      </c>
      <c r="M168" s="115">
        <v>1716</v>
      </c>
      <c r="N168" s="116">
        <f t="shared" si="22"/>
        <v>-5.7142857142857162E-2</v>
      </c>
      <c r="O168" s="116">
        <f t="shared" si="23"/>
        <v>0.14552736982643522</v>
      </c>
    </row>
    <row r="169" spans="2:15" x14ac:dyDescent="0.25">
      <c r="B169" s="114" t="s">
        <v>83</v>
      </c>
      <c r="C169" s="115">
        <v>2067</v>
      </c>
      <c r="D169" s="116">
        <v>-9.4612352168199743E-2</v>
      </c>
      <c r="E169" s="115">
        <v>0</v>
      </c>
      <c r="F169" s="116">
        <f t="shared" si="21"/>
        <v>-1</v>
      </c>
      <c r="G169" s="115">
        <v>1143</v>
      </c>
      <c r="H169" s="116" t="str">
        <f t="shared" si="21"/>
        <v>-</v>
      </c>
      <c r="I169" s="115">
        <v>2623</v>
      </c>
      <c r="J169" s="116">
        <f t="shared" si="21"/>
        <v>1.294838145231846</v>
      </c>
      <c r="K169" s="115">
        <v>1969</v>
      </c>
      <c r="L169" s="116">
        <f t="shared" si="21"/>
        <v>-0.24933282500953102</v>
      </c>
      <c r="M169" s="115">
        <v>1892</v>
      </c>
      <c r="N169" s="116">
        <f t="shared" si="22"/>
        <v>-3.9106145251396662E-2</v>
      </c>
      <c r="O169" s="116">
        <f t="shared" si="23"/>
        <v>-8.4663763909046952E-2</v>
      </c>
    </row>
    <row r="170" spans="2:15" x14ac:dyDescent="0.25">
      <c r="B170" s="114" t="s">
        <v>85</v>
      </c>
      <c r="C170" s="115">
        <v>1971</v>
      </c>
      <c r="D170" s="116">
        <v>1.5243902439023849E-3</v>
      </c>
      <c r="E170" s="115">
        <v>877</v>
      </c>
      <c r="F170" s="116">
        <f t="shared" si="21"/>
        <v>-0.5550481988838154</v>
      </c>
      <c r="G170" s="115">
        <v>1745</v>
      </c>
      <c r="H170" s="116">
        <f t="shared" si="21"/>
        <v>0.98973774230330669</v>
      </c>
      <c r="I170" s="115">
        <v>2466</v>
      </c>
      <c r="J170" s="116">
        <f t="shared" si="21"/>
        <v>0.41318051575931225</v>
      </c>
      <c r="K170" s="115">
        <v>2255</v>
      </c>
      <c r="L170" s="116">
        <f t="shared" si="21"/>
        <v>-8.5563665855636684E-2</v>
      </c>
      <c r="M170" s="115">
        <v>2125</v>
      </c>
      <c r="N170" s="116">
        <f>IFERROR(M170/K170-1,"-")</f>
        <v>-5.7649667405764937E-2</v>
      </c>
      <c r="O170" s="116">
        <f>IFERROR(M170/C170-1,"-")</f>
        <v>7.8132927447996048E-2</v>
      </c>
    </row>
    <row r="171" spans="2:15" x14ac:dyDescent="0.25">
      <c r="B171" s="114" t="s">
        <v>87</v>
      </c>
      <c r="C171" s="115">
        <v>1513</v>
      </c>
      <c r="D171" s="116">
        <v>-0.24236354531797699</v>
      </c>
      <c r="E171" s="115">
        <v>256</v>
      </c>
      <c r="F171" s="116">
        <f t="shared" si="21"/>
        <v>-0.83079973562458687</v>
      </c>
      <c r="G171" s="115">
        <v>1185</v>
      </c>
      <c r="H171" s="116">
        <f t="shared" si="21"/>
        <v>3.62890625</v>
      </c>
      <c r="I171" s="115">
        <v>1641</v>
      </c>
      <c r="J171" s="116">
        <f t="shared" si="21"/>
        <v>0.38481012658227853</v>
      </c>
      <c r="K171" s="115">
        <v>2059</v>
      </c>
      <c r="L171" s="116">
        <f t="shared" si="21"/>
        <v>0.25472273004265689</v>
      </c>
      <c r="M171" s="115">
        <v>1668</v>
      </c>
      <c r="N171" s="116">
        <f t="shared" ref="N171:N174" si="24">IFERROR(M171/K171-1,"-")</f>
        <v>-0.18989800874210783</v>
      </c>
      <c r="O171" s="116">
        <f t="shared" ref="O171:O174" si="25">IFERROR(M171/C171-1,"-")</f>
        <v>0.10244547257105086</v>
      </c>
    </row>
    <row r="172" spans="2:15" x14ac:dyDescent="0.25">
      <c r="B172" s="114" t="s">
        <v>89</v>
      </c>
      <c r="C172" s="115">
        <v>1970</v>
      </c>
      <c r="D172" s="116">
        <v>-5.8317399617590859E-2</v>
      </c>
      <c r="E172" s="115">
        <v>841</v>
      </c>
      <c r="F172" s="116">
        <f t="shared" si="21"/>
        <v>-0.57309644670050763</v>
      </c>
      <c r="G172" s="115">
        <v>2808</v>
      </c>
      <c r="H172" s="116">
        <f t="shared" si="21"/>
        <v>2.3388822829964329</v>
      </c>
      <c r="I172" s="115">
        <v>2797</v>
      </c>
      <c r="J172" s="116">
        <f t="shared" si="21"/>
        <v>-3.9173789173788665E-3</v>
      </c>
      <c r="K172" s="115">
        <v>2556</v>
      </c>
      <c r="L172" s="116">
        <f t="shared" si="21"/>
        <v>-8.6163746871648184E-2</v>
      </c>
      <c r="M172" s="115">
        <v>2794</v>
      </c>
      <c r="N172" s="116">
        <f t="shared" si="24"/>
        <v>9.3114241001564846E-2</v>
      </c>
      <c r="O172" s="116">
        <f t="shared" si="25"/>
        <v>0.41827411167512696</v>
      </c>
    </row>
    <row r="173" spans="2:15" x14ac:dyDescent="0.25">
      <c r="B173" s="114" t="s">
        <v>91</v>
      </c>
      <c r="C173" s="115">
        <v>1104</v>
      </c>
      <c r="D173" s="116">
        <v>-0.13682564503518369</v>
      </c>
      <c r="E173" s="115">
        <v>60</v>
      </c>
      <c r="F173" s="116">
        <f t="shared" si="21"/>
        <v>-0.94565217391304346</v>
      </c>
      <c r="G173" s="115">
        <v>2009</v>
      </c>
      <c r="H173" s="116">
        <f t="shared" si="21"/>
        <v>32.483333333333334</v>
      </c>
      <c r="I173" s="115">
        <v>1616</v>
      </c>
      <c r="J173" s="116">
        <f t="shared" si="21"/>
        <v>-0.19561971129915379</v>
      </c>
      <c r="K173" s="115">
        <v>1504</v>
      </c>
      <c r="L173" s="116">
        <f t="shared" si="21"/>
        <v>-6.9306930693069257E-2</v>
      </c>
      <c r="M173" s="115">
        <v>1368</v>
      </c>
      <c r="N173" s="116">
        <f t="shared" si="24"/>
        <v>-9.0425531914893664E-2</v>
      </c>
      <c r="O173" s="116">
        <f t="shared" si="25"/>
        <v>0.23913043478260865</v>
      </c>
    </row>
    <row r="174" spans="2:15" x14ac:dyDescent="0.25">
      <c r="B174" s="114" t="s">
        <v>93</v>
      </c>
      <c r="C174" s="115">
        <v>1324</v>
      </c>
      <c r="D174" s="116">
        <v>-4.1968162083936278E-2</v>
      </c>
      <c r="E174" s="115">
        <v>767</v>
      </c>
      <c r="F174" s="116">
        <f t="shared" si="21"/>
        <v>-0.42069486404833834</v>
      </c>
      <c r="G174" s="115">
        <v>1899</v>
      </c>
      <c r="H174" s="116">
        <f t="shared" si="21"/>
        <v>1.4758800521512385</v>
      </c>
      <c r="I174" s="115">
        <v>1942</v>
      </c>
      <c r="J174" s="116">
        <f t="shared" si="21"/>
        <v>2.2643496577145816E-2</v>
      </c>
      <c r="K174" s="115">
        <v>1825</v>
      </c>
      <c r="L174" s="116">
        <f t="shared" si="21"/>
        <v>-6.0247167868177187E-2</v>
      </c>
      <c r="M174" s="115">
        <v>1388</v>
      </c>
      <c r="N174" s="116">
        <f t="shared" si="24"/>
        <v>-0.23945205479452059</v>
      </c>
      <c r="O174" s="116">
        <f t="shared" si="25"/>
        <v>4.8338368580060465E-2</v>
      </c>
    </row>
    <row r="175" spans="2:15" ht="15.75" x14ac:dyDescent="0.25">
      <c r="B175" s="117" t="s">
        <v>30</v>
      </c>
      <c r="C175" s="118">
        <v>19622</v>
      </c>
      <c r="D175" s="119">
        <v>-0.19825120536079099</v>
      </c>
      <c r="E175" s="118">
        <v>6586</v>
      </c>
      <c r="F175" s="119">
        <f t="shared" si="21"/>
        <v>-0.6643563347263276</v>
      </c>
      <c r="G175" s="118">
        <v>15246</v>
      </c>
      <c r="H175" s="119">
        <f t="shared" si="21"/>
        <v>1.3149104160340115</v>
      </c>
      <c r="I175" s="118">
        <v>26940</v>
      </c>
      <c r="J175" s="119">
        <f t="shared" si="21"/>
        <v>0.7670208579299489</v>
      </c>
      <c r="K175" s="118">
        <v>25089</v>
      </c>
      <c r="L175" s="119">
        <f t="shared" si="21"/>
        <v>-6.8708240534521181E-2</v>
      </c>
      <c r="M175" s="118">
        <v>24579</v>
      </c>
      <c r="N175" s="119">
        <v>-2.0327633624297459E-2</v>
      </c>
      <c r="O175" s="119">
        <v>0.2526246050351646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243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9" t="s">
        <v>119</v>
      </c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1"/>
    </row>
    <row r="183" spans="1:16" ht="22.5" thickTop="1" thickBot="1" x14ac:dyDescent="0.3">
      <c r="B183" s="109"/>
      <c r="C183" s="292">
        <f>2019</f>
        <v>2019</v>
      </c>
      <c r="D183" s="293"/>
      <c r="E183" s="294">
        <v>2020</v>
      </c>
      <c r="F183" s="293"/>
      <c r="G183" s="294">
        <v>2021</v>
      </c>
      <c r="H183" s="293"/>
      <c r="I183" s="294">
        <v>2022</v>
      </c>
      <c r="J183" s="293"/>
      <c r="K183" s="294">
        <v>2023</v>
      </c>
      <c r="L183" s="293"/>
      <c r="M183" s="294">
        <v>2024</v>
      </c>
      <c r="N183" s="295"/>
      <c r="O183" s="296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308</v>
      </c>
      <c r="D185" s="116">
        <v>-0.21227621483375958</v>
      </c>
      <c r="E185" s="115">
        <v>313</v>
      </c>
      <c r="F185" s="116">
        <f t="shared" ref="F185:L197" si="26">IFERROR(E185/C185-1,"-")</f>
        <v>1.6233766233766156E-2</v>
      </c>
      <c r="G185" s="115">
        <v>175</v>
      </c>
      <c r="H185" s="116">
        <f t="shared" si="26"/>
        <v>-0.4408945686900958</v>
      </c>
      <c r="I185" s="115">
        <v>418</v>
      </c>
      <c r="J185" s="116">
        <f t="shared" si="26"/>
        <v>1.3885714285714288</v>
      </c>
      <c r="K185" s="115">
        <v>363</v>
      </c>
      <c r="L185" s="116">
        <f t="shared" si="26"/>
        <v>-0.13157894736842102</v>
      </c>
      <c r="M185" s="115">
        <v>373</v>
      </c>
      <c r="N185" s="116">
        <f t="shared" ref="N185:N196" si="27">IFERROR(M185/K185-1,"-")</f>
        <v>2.7548209366391241E-2</v>
      </c>
      <c r="O185" s="116">
        <f>M185/C185-1</f>
        <v>0.21103896103896114</v>
      </c>
    </row>
    <row r="186" spans="1:16" x14ac:dyDescent="0.25">
      <c r="B186" s="114" t="s">
        <v>73</v>
      </c>
      <c r="C186" s="115">
        <v>300</v>
      </c>
      <c r="D186" s="116">
        <v>-0.27360774818401934</v>
      </c>
      <c r="E186" s="115">
        <v>321</v>
      </c>
      <c r="F186" s="116">
        <f t="shared" si="26"/>
        <v>7.0000000000000062E-2</v>
      </c>
      <c r="G186" s="115">
        <v>18</v>
      </c>
      <c r="H186" s="116">
        <f t="shared" si="26"/>
        <v>-0.94392523364485981</v>
      </c>
      <c r="I186" s="115">
        <v>389</v>
      </c>
      <c r="J186" s="116">
        <f t="shared" si="26"/>
        <v>20.611111111111111</v>
      </c>
      <c r="K186" s="115">
        <v>445</v>
      </c>
      <c r="L186" s="116">
        <f t="shared" si="26"/>
        <v>0.14395886889460163</v>
      </c>
      <c r="M186" s="115">
        <v>462</v>
      </c>
      <c r="N186" s="116">
        <f t="shared" si="27"/>
        <v>3.8202247191011285E-2</v>
      </c>
      <c r="O186" s="116">
        <f>IFERROR(M186/C186-1,"-")</f>
        <v>0.54</v>
      </c>
    </row>
    <row r="187" spans="1:16" x14ac:dyDescent="0.25">
      <c r="B187" s="114" t="s">
        <v>75</v>
      </c>
      <c r="C187" s="115">
        <v>369</v>
      </c>
      <c r="D187" s="116">
        <v>-2.3809523809523836E-2</v>
      </c>
      <c r="E187" s="115">
        <v>227</v>
      </c>
      <c r="F187" s="116">
        <f t="shared" si="26"/>
        <v>-0.38482384823848237</v>
      </c>
      <c r="G187" s="115">
        <v>20</v>
      </c>
      <c r="H187" s="116">
        <f t="shared" si="26"/>
        <v>-0.91189427312775329</v>
      </c>
      <c r="I187" s="115">
        <v>354</v>
      </c>
      <c r="J187" s="116">
        <f t="shared" si="26"/>
        <v>16.7</v>
      </c>
      <c r="K187" s="115">
        <v>318</v>
      </c>
      <c r="L187" s="116">
        <f t="shared" si="26"/>
        <v>-0.10169491525423724</v>
      </c>
      <c r="M187" s="115">
        <v>592</v>
      </c>
      <c r="N187" s="116">
        <f t="shared" si="27"/>
        <v>0.86163522012578619</v>
      </c>
      <c r="O187" s="116">
        <f t="shared" ref="O187:O196" si="28">IFERROR(M187/C187-1,"-")</f>
        <v>0.60433604336043367</v>
      </c>
    </row>
    <row r="188" spans="1:16" x14ac:dyDescent="0.25">
      <c r="B188" s="114" t="s">
        <v>77</v>
      </c>
      <c r="C188" s="115">
        <v>400</v>
      </c>
      <c r="D188" s="116">
        <v>0.16279069767441867</v>
      </c>
      <c r="E188" s="115">
        <v>0</v>
      </c>
      <c r="F188" s="116">
        <f t="shared" si="26"/>
        <v>-1</v>
      </c>
      <c r="G188" s="115">
        <v>33</v>
      </c>
      <c r="H188" s="116" t="str">
        <f t="shared" si="26"/>
        <v>-</v>
      </c>
      <c r="I188" s="115">
        <v>556</v>
      </c>
      <c r="J188" s="116">
        <f t="shared" si="26"/>
        <v>15.848484848484848</v>
      </c>
      <c r="K188" s="115">
        <v>355</v>
      </c>
      <c r="L188" s="116">
        <f t="shared" si="26"/>
        <v>-0.36151079136690645</v>
      </c>
      <c r="M188" s="115">
        <v>404</v>
      </c>
      <c r="N188" s="116">
        <f t="shared" si="27"/>
        <v>0.13802816901408455</v>
      </c>
      <c r="O188" s="116">
        <f t="shared" si="28"/>
        <v>1.0000000000000009E-2</v>
      </c>
    </row>
    <row r="189" spans="1:16" x14ac:dyDescent="0.25">
      <c r="B189" s="114" t="s">
        <v>79</v>
      </c>
      <c r="C189" s="115">
        <v>233</v>
      </c>
      <c r="D189" s="116">
        <v>-7.5396825396825351E-2</v>
      </c>
      <c r="E189" s="115">
        <v>0</v>
      </c>
      <c r="F189" s="116">
        <f t="shared" si="26"/>
        <v>-1</v>
      </c>
      <c r="G189" s="115">
        <v>120</v>
      </c>
      <c r="H189" s="116" t="str">
        <f t="shared" si="26"/>
        <v>-</v>
      </c>
      <c r="I189" s="115">
        <v>214</v>
      </c>
      <c r="J189" s="116">
        <f t="shared" si="26"/>
        <v>0.78333333333333344</v>
      </c>
      <c r="K189" s="115">
        <v>518</v>
      </c>
      <c r="L189" s="116">
        <f t="shared" si="26"/>
        <v>1.4205607476635516</v>
      </c>
      <c r="M189" s="115">
        <v>597</v>
      </c>
      <c r="N189" s="116">
        <f t="shared" si="27"/>
        <v>0.15250965250965254</v>
      </c>
      <c r="O189" s="116">
        <f t="shared" si="28"/>
        <v>1.5622317596566524</v>
      </c>
    </row>
    <row r="190" spans="1:16" x14ac:dyDescent="0.25">
      <c r="B190" s="114" t="s">
        <v>120</v>
      </c>
      <c r="C190" s="115">
        <v>238</v>
      </c>
      <c r="D190" s="116">
        <v>-0.17073170731707321</v>
      </c>
      <c r="E190" s="115">
        <v>0</v>
      </c>
      <c r="F190" s="116">
        <f t="shared" si="26"/>
        <v>-1</v>
      </c>
      <c r="G190" s="115">
        <v>86</v>
      </c>
      <c r="H190" s="116" t="str">
        <f t="shared" si="26"/>
        <v>-</v>
      </c>
      <c r="I190" s="115">
        <v>248</v>
      </c>
      <c r="J190" s="116">
        <f t="shared" si="26"/>
        <v>1.8837209302325579</v>
      </c>
      <c r="K190" s="115">
        <v>365</v>
      </c>
      <c r="L190" s="116">
        <f t="shared" si="26"/>
        <v>0.47177419354838701</v>
      </c>
      <c r="M190" s="115">
        <v>533</v>
      </c>
      <c r="N190" s="116">
        <f t="shared" si="27"/>
        <v>0.46027397260273983</v>
      </c>
      <c r="O190" s="116">
        <f t="shared" si="28"/>
        <v>1.2394957983193278</v>
      </c>
    </row>
    <row r="191" spans="1:16" x14ac:dyDescent="0.25">
      <c r="B191" s="114" t="s">
        <v>83</v>
      </c>
      <c r="C191" s="115">
        <v>600</v>
      </c>
      <c r="D191" s="116">
        <v>0.63934426229508201</v>
      </c>
      <c r="E191" s="115">
        <v>0</v>
      </c>
      <c r="F191" s="116">
        <f t="shared" si="26"/>
        <v>-1</v>
      </c>
      <c r="G191" s="115">
        <v>202</v>
      </c>
      <c r="H191" s="116" t="str">
        <f t="shared" si="26"/>
        <v>-</v>
      </c>
      <c r="I191" s="115">
        <v>528</v>
      </c>
      <c r="J191" s="116">
        <f t="shared" si="26"/>
        <v>1.613861386138614</v>
      </c>
      <c r="K191" s="115">
        <v>693</v>
      </c>
      <c r="L191" s="116">
        <f t="shared" si="26"/>
        <v>0.3125</v>
      </c>
      <c r="M191" s="115">
        <v>628</v>
      </c>
      <c r="N191" s="116">
        <f t="shared" si="27"/>
        <v>-9.3795093795093765E-2</v>
      </c>
      <c r="O191" s="116">
        <f t="shared" si="28"/>
        <v>4.6666666666666634E-2</v>
      </c>
    </row>
    <row r="192" spans="1:16" x14ac:dyDescent="0.25">
      <c r="B192" s="114" t="s">
        <v>85</v>
      </c>
      <c r="C192" s="115">
        <v>380</v>
      </c>
      <c r="D192" s="116">
        <v>0.30584192439862545</v>
      </c>
      <c r="E192" s="115">
        <v>538</v>
      </c>
      <c r="F192" s="116">
        <f t="shared" si="26"/>
        <v>0.41578947368421049</v>
      </c>
      <c r="G192" s="115">
        <v>605</v>
      </c>
      <c r="H192" s="116">
        <f t="shared" si="26"/>
        <v>0.12453531598513012</v>
      </c>
      <c r="I192" s="115">
        <v>262</v>
      </c>
      <c r="J192" s="116">
        <f t="shared" si="26"/>
        <v>-0.56694214876033056</v>
      </c>
      <c r="K192" s="115">
        <v>497</v>
      </c>
      <c r="L192" s="116">
        <f t="shared" si="26"/>
        <v>0.89694656488549618</v>
      </c>
      <c r="M192" s="115">
        <v>486</v>
      </c>
      <c r="N192" s="116">
        <f t="shared" si="27"/>
        <v>-2.2132796780684139E-2</v>
      </c>
      <c r="O192" s="116">
        <f t="shared" si="28"/>
        <v>0.27894736842105261</v>
      </c>
    </row>
    <row r="193" spans="2:16" x14ac:dyDescent="0.25">
      <c r="B193" s="114" t="s">
        <v>87</v>
      </c>
      <c r="C193" s="115">
        <v>373</v>
      </c>
      <c r="D193" s="116">
        <v>-0.27431906614785995</v>
      </c>
      <c r="E193" s="115">
        <v>168</v>
      </c>
      <c r="F193" s="116">
        <f t="shared" si="26"/>
        <v>-0.54959785522788196</v>
      </c>
      <c r="G193" s="115">
        <v>500</v>
      </c>
      <c r="H193" s="116">
        <f t="shared" si="26"/>
        <v>1.9761904761904763</v>
      </c>
      <c r="I193" s="115">
        <v>331</v>
      </c>
      <c r="J193" s="116">
        <f t="shared" si="26"/>
        <v>-0.33799999999999997</v>
      </c>
      <c r="K193" s="115">
        <v>339</v>
      </c>
      <c r="L193" s="116">
        <f t="shared" si="26"/>
        <v>2.4169184290030232E-2</v>
      </c>
      <c r="M193" s="115">
        <v>217</v>
      </c>
      <c r="N193" s="116">
        <f t="shared" si="27"/>
        <v>-0.35988200589970498</v>
      </c>
      <c r="O193" s="116">
        <f t="shared" si="28"/>
        <v>-0.41823056300268091</v>
      </c>
    </row>
    <row r="194" spans="2:16" x14ac:dyDescent="0.25">
      <c r="B194" s="114" t="s">
        <v>89</v>
      </c>
      <c r="C194" s="115">
        <v>272</v>
      </c>
      <c r="D194" s="116">
        <v>-0.27466666666666661</v>
      </c>
      <c r="E194" s="115">
        <v>84</v>
      </c>
      <c r="F194" s="116">
        <f t="shared" si="26"/>
        <v>-0.69117647058823528</v>
      </c>
      <c r="G194" s="115">
        <v>408</v>
      </c>
      <c r="H194" s="116">
        <f t="shared" si="26"/>
        <v>3.8571428571428568</v>
      </c>
      <c r="I194" s="115">
        <v>379</v>
      </c>
      <c r="J194" s="116">
        <f t="shared" si="26"/>
        <v>-7.1078431372548989E-2</v>
      </c>
      <c r="K194" s="115">
        <v>638</v>
      </c>
      <c r="L194" s="116">
        <f t="shared" si="26"/>
        <v>0.68337730870712399</v>
      </c>
      <c r="M194" s="115">
        <v>350</v>
      </c>
      <c r="N194" s="116">
        <f t="shared" si="27"/>
        <v>-0.45141065830721006</v>
      </c>
      <c r="O194" s="116">
        <f t="shared" si="28"/>
        <v>0.28676470588235303</v>
      </c>
    </row>
    <row r="195" spans="2:16" x14ac:dyDescent="0.25">
      <c r="B195" s="114" t="s">
        <v>91</v>
      </c>
      <c r="C195" s="115">
        <v>320</v>
      </c>
      <c r="D195" s="116">
        <v>5.9602649006622599E-2</v>
      </c>
      <c r="E195" s="115">
        <v>72</v>
      </c>
      <c r="F195" s="116">
        <f t="shared" si="26"/>
        <v>-0.77500000000000002</v>
      </c>
      <c r="G195" s="115">
        <v>628</v>
      </c>
      <c r="H195" s="116">
        <f t="shared" si="26"/>
        <v>7.7222222222222214</v>
      </c>
      <c r="I195" s="115">
        <v>412</v>
      </c>
      <c r="J195" s="116">
        <f t="shared" si="26"/>
        <v>-0.3439490445859873</v>
      </c>
      <c r="K195" s="115">
        <v>437</v>
      </c>
      <c r="L195" s="116">
        <f t="shared" si="26"/>
        <v>6.0679611650485521E-2</v>
      </c>
      <c r="M195" s="115">
        <v>424</v>
      </c>
      <c r="N195" s="116">
        <f t="shared" si="27"/>
        <v>-2.9748283752860427E-2</v>
      </c>
      <c r="O195" s="116">
        <f t="shared" si="28"/>
        <v>0.32499999999999996</v>
      </c>
    </row>
    <row r="196" spans="2:16" x14ac:dyDescent="0.25">
      <c r="B196" s="114" t="s">
        <v>93</v>
      </c>
      <c r="C196" s="115">
        <v>432</v>
      </c>
      <c r="D196" s="116">
        <v>-6.8965517241379448E-3</v>
      </c>
      <c r="E196" s="115">
        <v>126</v>
      </c>
      <c r="F196" s="116">
        <f t="shared" si="26"/>
        <v>-0.70833333333333326</v>
      </c>
      <c r="G196" s="115">
        <v>549</v>
      </c>
      <c r="H196" s="116">
        <f t="shared" si="26"/>
        <v>3.3571428571428568</v>
      </c>
      <c r="I196" s="115">
        <v>478</v>
      </c>
      <c r="J196" s="116">
        <f t="shared" si="26"/>
        <v>-0.12932604735883424</v>
      </c>
      <c r="K196" s="115">
        <v>522</v>
      </c>
      <c r="L196" s="116">
        <f t="shared" si="26"/>
        <v>9.2050209205020828E-2</v>
      </c>
      <c r="M196" s="115">
        <v>497</v>
      </c>
      <c r="N196" s="116">
        <f t="shared" si="27"/>
        <v>-4.789272030651337E-2</v>
      </c>
      <c r="O196" s="116">
        <f t="shared" si="28"/>
        <v>0.15046296296296302</v>
      </c>
    </row>
    <row r="197" spans="2:16" ht="15.75" x14ac:dyDescent="0.25">
      <c r="B197" s="117" t="s">
        <v>30</v>
      </c>
      <c r="C197" s="118">
        <v>4225</v>
      </c>
      <c r="D197" s="119">
        <v>-2.8288868445262239E-2</v>
      </c>
      <c r="E197" s="118">
        <v>1935</v>
      </c>
      <c r="F197" s="119">
        <f t="shared" si="26"/>
        <v>-0.5420118343195266</v>
      </c>
      <c r="G197" s="118">
        <v>3344</v>
      </c>
      <c r="H197" s="119">
        <f t="shared" si="26"/>
        <v>0.72816537467700249</v>
      </c>
      <c r="I197" s="118">
        <v>4569</v>
      </c>
      <c r="J197" s="119">
        <f t="shared" si="26"/>
        <v>0.36632775119617222</v>
      </c>
      <c r="K197" s="118">
        <v>5490</v>
      </c>
      <c r="L197" s="119">
        <f t="shared" si="26"/>
        <v>0.20157583716349303</v>
      </c>
      <c r="M197" s="118">
        <v>5563</v>
      </c>
      <c r="N197" s="119">
        <v>1.3296903460837894E-2</v>
      </c>
      <c r="O197" s="119">
        <v>0.31668639053254433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244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9" t="s">
        <v>123</v>
      </c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1"/>
    </row>
    <row r="205" spans="2:16" ht="22.5" thickTop="1" thickBot="1" x14ac:dyDescent="0.3">
      <c r="B205" s="109"/>
      <c r="C205" s="292">
        <f>2019</f>
        <v>2019</v>
      </c>
      <c r="D205" s="293"/>
      <c r="E205" s="294">
        <v>2020</v>
      </c>
      <c r="F205" s="293"/>
      <c r="G205" s="294">
        <v>2021</v>
      </c>
      <c r="H205" s="293"/>
      <c r="I205" s="294">
        <v>2022</v>
      </c>
      <c r="J205" s="293"/>
      <c r="K205" s="294">
        <v>2023</v>
      </c>
      <c r="L205" s="293"/>
      <c r="M205" s="294">
        <v>2024</v>
      </c>
      <c r="N205" s="295"/>
      <c r="O205" s="296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275</v>
      </c>
      <c r="D207" s="116">
        <v>-0.11575562700964626</v>
      </c>
      <c r="E207" s="115">
        <v>349</v>
      </c>
      <c r="F207" s="116">
        <f t="shared" ref="F207:L219" si="29">IFERROR(E207/C207-1,"-")</f>
        <v>0.26909090909090905</v>
      </c>
      <c r="G207" s="115">
        <v>32</v>
      </c>
      <c r="H207" s="116">
        <f t="shared" si="29"/>
        <v>-0.90830945558739251</v>
      </c>
      <c r="I207" s="115">
        <v>928</v>
      </c>
      <c r="J207" s="116">
        <f t="shared" si="29"/>
        <v>28</v>
      </c>
      <c r="K207" s="115">
        <v>676</v>
      </c>
      <c r="L207" s="116">
        <f t="shared" si="29"/>
        <v>-0.27155172413793105</v>
      </c>
      <c r="M207" s="115">
        <v>554</v>
      </c>
      <c r="N207" s="116">
        <f t="shared" ref="N207:N213" si="30">IFERROR(M207/K207-1,"-")</f>
        <v>-0.18047337278106512</v>
      </c>
      <c r="O207" s="116">
        <f>M207/C207-1</f>
        <v>1.0145454545454546</v>
      </c>
    </row>
    <row r="208" spans="2:16" x14ac:dyDescent="0.25">
      <c r="B208" s="114" t="s">
        <v>73</v>
      </c>
      <c r="C208" s="115">
        <v>318</v>
      </c>
      <c r="D208" s="116">
        <v>-0.33333333333333337</v>
      </c>
      <c r="E208" s="115">
        <v>262</v>
      </c>
      <c r="F208" s="116">
        <f t="shared" si="29"/>
        <v>-0.17610062893081757</v>
      </c>
      <c r="G208" s="115">
        <v>43</v>
      </c>
      <c r="H208" s="116">
        <f t="shared" si="29"/>
        <v>-0.83587786259541985</v>
      </c>
      <c r="I208" s="115">
        <v>770</v>
      </c>
      <c r="J208" s="116">
        <f t="shared" si="29"/>
        <v>16.906976744186046</v>
      </c>
      <c r="K208" s="115">
        <v>751</v>
      </c>
      <c r="L208" s="116">
        <f t="shared" si="29"/>
        <v>-2.4675324675324628E-2</v>
      </c>
      <c r="M208" s="115">
        <v>669</v>
      </c>
      <c r="N208" s="116">
        <f t="shared" si="30"/>
        <v>-0.10918774966711053</v>
      </c>
      <c r="O208" s="116">
        <f>IFERROR(M208/C208-1,"-")</f>
        <v>1.1037735849056602</v>
      </c>
    </row>
    <row r="209" spans="2:16" x14ac:dyDescent="0.25">
      <c r="B209" s="114" t="s">
        <v>75</v>
      </c>
      <c r="C209" s="115">
        <v>347</v>
      </c>
      <c r="D209" s="116">
        <v>8.7774294670846409E-2</v>
      </c>
      <c r="E209" s="115">
        <v>154</v>
      </c>
      <c r="F209" s="116">
        <f t="shared" si="29"/>
        <v>-0.55619596541786742</v>
      </c>
      <c r="G209" s="115">
        <v>18</v>
      </c>
      <c r="H209" s="116">
        <f t="shared" si="29"/>
        <v>-0.88311688311688308</v>
      </c>
      <c r="I209" s="115">
        <v>561</v>
      </c>
      <c r="J209" s="116">
        <f t="shared" si="29"/>
        <v>30.166666666666668</v>
      </c>
      <c r="K209" s="115">
        <v>636</v>
      </c>
      <c r="L209" s="116">
        <f t="shared" si="29"/>
        <v>0.1336898395721926</v>
      </c>
      <c r="M209" s="115">
        <v>493</v>
      </c>
      <c r="N209" s="116">
        <f t="shared" si="30"/>
        <v>-0.22484276729559749</v>
      </c>
      <c r="O209" s="116">
        <f t="shared" ref="O209:O213" si="31">IFERROR(M209/C209-1,"-")</f>
        <v>0.42074927953890495</v>
      </c>
    </row>
    <row r="210" spans="2:16" x14ac:dyDescent="0.25">
      <c r="B210" s="114" t="s">
        <v>77</v>
      </c>
      <c r="C210" s="115">
        <v>496</v>
      </c>
      <c r="D210" s="116">
        <v>0.2216748768472907</v>
      </c>
      <c r="E210" s="115">
        <v>0</v>
      </c>
      <c r="F210" s="116">
        <f t="shared" si="29"/>
        <v>-1</v>
      </c>
      <c r="G210" s="115">
        <v>25</v>
      </c>
      <c r="H210" s="116" t="str">
        <f t="shared" si="29"/>
        <v>-</v>
      </c>
      <c r="I210" s="115">
        <v>1074</v>
      </c>
      <c r="J210" s="116">
        <f t="shared" si="29"/>
        <v>41.96</v>
      </c>
      <c r="K210" s="115">
        <v>1013</v>
      </c>
      <c r="L210" s="116">
        <f t="shared" si="29"/>
        <v>-5.6797020484171346E-2</v>
      </c>
      <c r="M210" s="115">
        <v>570</v>
      </c>
      <c r="N210" s="116">
        <f t="shared" si="30"/>
        <v>-0.43731490621915103</v>
      </c>
      <c r="O210" s="116">
        <f t="shared" si="31"/>
        <v>0.14919354838709675</v>
      </c>
    </row>
    <row r="211" spans="2:16" x14ac:dyDescent="0.25">
      <c r="B211" s="114" t="s">
        <v>79</v>
      </c>
      <c r="C211" s="115">
        <v>220</v>
      </c>
      <c r="D211" s="116">
        <v>-0.51434878587196464</v>
      </c>
      <c r="E211" s="115">
        <v>0</v>
      </c>
      <c r="F211" s="116">
        <f t="shared" si="29"/>
        <v>-1</v>
      </c>
      <c r="G211" s="115">
        <v>38</v>
      </c>
      <c r="H211" s="116" t="str">
        <f t="shared" si="29"/>
        <v>-</v>
      </c>
      <c r="I211" s="115">
        <v>827</v>
      </c>
      <c r="J211" s="116">
        <f t="shared" si="29"/>
        <v>20.763157894736842</v>
      </c>
      <c r="K211" s="115">
        <v>516</v>
      </c>
      <c r="L211" s="116">
        <f t="shared" si="29"/>
        <v>-0.37605804111245467</v>
      </c>
      <c r="M211" s="115">
        <v>527</v>
      </c>
      <c r="N211" s="116">
        <f t="shared" si="30"/>
        <v>2.1317829457364379E-2</v>
      </c>
      <c r="O211" s="116">
        <f t="shared" si="31"/>
        <v>1.3954545454545455</v>
      </c>
    </row>
    <row r="212" spans="2:16" x14ac:dyDescent="0.25">
      <c r="B212" s="114" t="s">
        <v>81</v>
      </c>
      <c r="C212" s="115">
        <v>217</v>
      </c>
      <c r="D212" s="116">
        <v>-0.28382838283828382</v>
      </c>
      <c r="E212" s="115">
        <v>0</v>
      </c>
      <c r="F212" s="116">
        <f t="shared" si="29"/>
        <v>-1</v>
      </c>
      <c r="G212" s="115">
        <v>48</v>
      </c>
      <c r="H212" s="116" t="str">
        <f t="shared" si="29"/>
        <v>-</v>
      </c>
      <c r="I212" s="115">
        <v>664</v>
      </c>
      <c r="J212" s="116">
        <f t="shared" si="29"/>
        <v>12.833333333333334</v>
      </c>
      <c r="K212" s="115">
        <v>493</v>
      </c>
      <c r="L212" s="116">
        <f t="shared" si="29"/>
        <v>-0.25753012048192769</v>
      </c>
      <c r="M212" s="115">
        <v>432</v>
      </c>
      <c r="N212" s="116">
        <f t="shared" si="30"/>
        <v>-0.12373225152129819</v>
      </c>
      <c r="O212" s="116">
        <f t="shared" si="31"/>
        <v>0.99078341013824889</v>
      </c>
    </row>
    <row r="213" spans="2:16" x14ac:dyDescent="0.25">
      <c r="B213" s="114" t="s">
        <v>83</v>
      </c>
      <c r="C213" s="115">
        <v>445</v>
      </c>
      <c r="D213" s="116">
        <v>0.17105263157894735</v>
      </c>
      <c r="E213" s="115">
        <v>0</v>
      </c>
      <c r="F213" s="116">
        <f t="shared" si="29"/>
        <v>-1</v>
      </c>
      <c r="G213" s="115">
        <v>160</v>
      </c>
      <c r="H213" s="116" t="str">
        <f t="shared" si="29"/>
        <v>-</v>
      </c>
      <c r="I213" s="115">
        <v>1141</v>
      </c>
      <c r="J213" s="116">
        <f t="shared" si="29"/>
        <v>6.1312499999999996</v>
      </c>
      <c r="K213" s="115">
        <v>865</v>
      </c>
      <c r="L213" s="116">
        <f t="shared" si="29"/>
        <v>-0.24189307624890444</v>
      </c>
      <c r="M213" s="115">
        <v>531</v>
      </c>
      <c r="N213" s="116">
        <f t="shared" si="30"/>
        <v>-0.38612716763005783</v>
      </c>
      <c r="O213" s="116">
        <f t="shared" si="31"/>
        <v>0.19325842696629203</v>
      </c>
    </row>
    <row r="214" spans="2:16" x14ac:dyDescent="0.25">
      <c r="B214" s="114" t="s">
        <v>85</v>
      </c>
      <c r="C214" s="115">
        <v>327</v>
      </c>
      <c r="D214" s="116">
        <v>-0.20823244552058107</v>
      </c>
      <c r="E214" s="115">
        <v>169</v>
      </c>
      <c r="F214" s="116">
        <f t="shared" si="29"/>
        <v>-0.48318042813455653</v>
      </c>
      <c r="G214" s="115">
        <v>167</v>
      </c>
      <c r="H214" s="116">
        <f t="shared" si="29"/>
        <v>-1.1834319526627168E-2</v>
      </c>
      <c r="I214" s="115">
        <v>1213</v>
      </c>
      <c r="J214" s="116">
        <f t="shared" si="29"/>
        <v>6.2634730538922154</v>
      </c>
      <c r="K214" s="115">
        <v>1041</v>
      </c>
      <c r="L214" s="116">
        <f t="shared" si="29"/>
        <v>-0.14179719703215166</v>
      </c>
      <c r="M214" s="115">
        <v>508</v>
      </c>
      <c r="N214" s="116">
        <f>IFERROR(M214/K214-1,"-")</f>
        <v>-0.51200768491834769</v>
      </c>
      <c r="O214" s="116">
        <f>IFERROR(M214/C214-1,"-")</f>
        <v>0.55351681957186538</v>
      </c>
    </row>
    <row r="215" spans="2:16" x14ac:dyDescent="0.25">
      <c r="B215" s="114" t="s">
        <v>87</v>
      </c>
      <c r="C215" s="115">
        <v>343</v>
      </c>
      <c r="D215" s="116">
        <v>5.2147239263803602E-2</v>
      </c>
      <c r="E215" s="115">
        <v>2</v>
      </c>
      <c r="F215" s="116">
        <f t="shared" si="29"/>
        <v>-0.99416909620991256</v>
      </c>
      <c r="G215" s="115">
        <v>686</v>
      </c>
      <c r="H215" s="116">
        <f t="shared" si="29"/>
        <v>342</v>
      </c>
      <c r="I215" s="115">
        <v>808</v>
      </c>
      <c r="J215" s="116">
        <f t="shared" si="29"/>
        <v>0.17784256559766765</v>
      </c>
      <c r="K215" s="115">
        <v>805</v>
      </c>
      <c r="L215" s="116">
        <f t="shared" si="29"/>
        <v>-3.7128712871287162E-3</v>
      </c>
      <c r="M215" s="115">
        <v>446</v>
      </c>
      <c r="N215" s="116">
        <f>IFERROR(M215/K215-1,"-")</f>
        <v>-0.4459627329192547</v>
      </c>
      <c r="O215" s="116">
        <f>IFERROR(M215/C215-1,"-")</f>
        <v>0.30029154518950429</v>
      </c>
    </row>
    <row r="216" spans="2:16" x14ac:dyDescent="0.25">
      <c r="B216" s="114" t="s">
        <v>89</v>
      </c>
      <c r="C216" s="115">
        <v>311</v>
      </c>
      <c r="D216" s="116">
        <v>-7.71513353115727E-2</v>
      </c>
      <c r="E216" s="115">
        <v>19</v>
      </c>
      <c r="F216" s="116">
        <f t="shared" si="29"/>
        <v>-0.93890675241157551</v>
      </c>
      <c r="G216" s="115">
        <v>1264</v>
      </c>
      <c r="H216" s="116">
        <f t="shared" si="29"/>
        <v>65.526315789473685</v>
      </c>
      <c r="I216" s="115">
        <v>709</v>
      </c>
      <c r="J216" s="116">
        <f t="shared" si="29"/>
        <v>-0.43908227848101267</v>
      </c>
      <c r="K216" s="115">
        <v>743</v>
      </c>
      <c r="L216" s="116">
        <f t="shared" si="29"/>
        <v>4.7954866008462549E-2</v>
      </c>
      <c r="M216" s="115">
        <v>702</v>
      </c>
      <c r="N216" s="116">
        <f>IFERROR(M216/K216-1,"-")</f>
        <v>-5.5181695827725474E-2</v>
      </c>
      <c r="O216" s="116">
        <f>IFERROR(M216/C216-1,"-")</f>
        <v>1.257234726688103</v>
      </c>
    </row>
    <row r="217" spans="2:16" x14ac:dyDescent="0.25">
      <c r="B217" s="114" t="s">
        <v>91</v>
      </c>
      <c r="C217" s="115">
        <v>328</v>
      </c>
      <c r="D217" s="116">
        <v>-0.17171717171717171</v>
      </c>
      <c r="E217" s="115">
        <v>114</v>
      </c>
      <c r="F217" s="116">
        <f t="shared" si="29"/>
        <v>-0.65243902439024393</v>
      </c>
      <c r="G217" s="115">
        <v>1006</v>
      </c>
      <c r="H217" s="116">
        <f t="shared" si="29"/>
        <v>7.8245614035087723</v>
      </c>
      <c r="I217" s="115">
        <v>646</v>
      </c>
      <c r="J217" s="116">
        <f t="shared" si="29"/>
        <v>-0.35785288270377735</v>
      </c>
      <c r="K217" s="115">
        <v>719</v>
      </c>
      <c r="L217" s="116">
        <f t="shared" si="29"/>
        <v>0.11300309597523217</v>
      </c>
      <c r="M217" s="115">
        <v>613</v>
      </c>
      <c r="N217" s="116">
        <f>IFERROR(M217/K217-1,"-")</f>
        <v>-0.14742698191933246</v>
      </c>
      <c r="O217" s="116">
        <f>IFERROR(M217/C217-1,"-")</f>
        <v>0.86890243902439024</v>
      </c>
    </row>
    <row r="218" spans="2:16" x14ac:dyDescent="0.25">
      <c r="B218" s="114" t="s">
        <v>93</v>
      </c>
      <c r="C218" s="115">
        <v>328</v>
      </c>
      <c r="D218" s="116">
        <v>0.12328767123287676</v>
      </c>
      <c r="E218" s="115">
        <v>81</v>
      </c>
      <c r="F218" s="116">
        <f t="shared" si="29"/>
        <v>-0.75304878048780488</v>
      </c>
      <c r="G218" s="115">
        <v>879</v>
      </c>
      <c r="H218" s="116">
        <f t="shared" si="29"/>
        <v>9.8518518518518512</v>
      </c>
      <c r="I218" s="115">
        <v>624</v>
      </c>
      <c r="J218" s="116">
        <f t="shared" si="29"/>
        <v>-0.29010238907849828</v>
      </c>
      <c r="K218" s="115">
        <v>620</v>
      </c>
      <c r="L218" s="116">
        <f t="shared" si="29"/>
        <v>-6.4102564102563875E-3</v>
      </c>
      <c r="M218" s="115">
        <v>489</v>
      </c>
      <c r="N218" s="116">
        <f>IFERROR(M218/K218-1,"-")</f>
        <v>-0.21129032258064517</v>
      </c>
      <c r="O218" s="116">
        <f>IFERROR(M218/C218-1,"-")</f>
        <v>0.49085365853658547</v>
      </c>
    </row>
    <row r="219" spans="2:16" ht="15.75" x14ac:dyDescent="0.25">
      <c r="B219" s="117" t="s">
        <v>30</v>
      </c>
      <c r="C219" s="118">
        <v>3955</v>
      </c>
      <c r="D219" s="119">
        <v>-0.10378427373668708</v>
      </c>
      <c r="E219" s="118">
        <v>1273</v>
      </c>
      <c r="F219" s="119">
        <f t="shared" si="29"/>
        <v>-0.67812895069532231</v>
      </c>
      <c r="G219" s="118">
        <v>4366</v>
      </c>
      <c r="H219" s="119">
        <f t="shared" si="29"/>
        <v>2.4296936370777691</v>
      </c>
      <c r="I219" s="118">
        <v>9965</v>
      </c>
      <c r="J219" s="119">
        <f t="shared" si="29"/>
        <v>1.2824095281722401</v>
      </c>
      <c r="K219" s="118">
        <v>8878</v>
      </c>
      <c r="L219" s="119">
        <f t="shared" si="29"/>
        <v>-0.10908178625188159</v>
      </c>
      <c r="M219" s="118">
        <v>6534</v>
      </c>
      <c r="N219" s="119">
        <v>-0.26402342870015771</v>
      </c>
      <c r="O219" s="119">
        <v>0.65208596713021483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9" t="s">
        <v>119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1"/>
    </row>
    <row r="227" spans="2:16" ht="22.5" thickTop="1" thickBot="1" x14ac:dyDescent="0.3">
      <c r="B227" s="109"/>
      <c r="C227" s="292">
        <f>2019</f>
        <v>2019</v>
      </c>
      <c r="D227" s="293"/>
      <c r="E227" s="294">
        <v>2020</v>
      </c>
      <c r="F227" s="293"/>
      <c r="G227" s="294">
        <v>2021</v>
      </c>
      <c r="H227" s="293"/>
      <c r="I227" s="294">
        <v>2022</v>
      </c>
      <c r="J227" s="293"/>
      <c r="K227" s="294">
        <v>2023</v>
      </c>
      <c r="L227" s="293"/>
      <c r="M227" s="294">
        <v>2024</v>
      </c>
      <c r="N227" s="295"/>
      <c r="O227" s="296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308</v>
      </c>
      <c r="D229" s="116">
        <v>-0.21227621483375958</v>
      </c>
      <c r="E229" s="115">
        <v>313</v>
      </c>
      <c r="F229" s="116">
        <f t="shared" ref="F229:L241" si="32">IFERROR(E229/C229-1,"-")</f>
        <v>1.6233766233766156E-2</v>
      </c>
      <c r="G229" s="115">
        <v>175</v>
      </c>
      <c r="H229" s="116">
        <f t="shared" si="32"/>
        <v>-0.4408945686900958</v>
      </c>
      <c r="I229" s="115">
        <v>418</v>
      </c>
      <c r="J229" s="116">
        <f t="shared" si="32"/>
        <v>1.3885714285714288</v>
      </c>
      <c r="K229" s="115">
        <v>363</v>
      </c>
      <c r="L229" s="116">
        <f t="shared" si="32"/>
        <v>-0.13157894736842102</v>
      </c>
      <c r="M229" s="115">
        <v>373</v>
      </c>
      <c r="N229" s="116">
        <f t="shared" ref="N229:N235" si="33">IFERROR(M229/K229-1,"-")</f>
        <v>2.7548209366391241E-2</v>
      </c>
      <c r="O229" s="116">
        <f>M229/C229-1</f>
        <v>0.21103896103896114</v>
      </c>
    </row>
    <row r="230" spans="2:16" x14ac:dyDescent="0.25">
      <c r="B230" s="114" t="s">
        <v>73</v>
      </c>
      <c r="C230" s="115">
        <v>300</v>
      </c>
      <c r="D230" s="116">
        <v>-0.27360774818401934</v>
      </c>
      <c r="E230" s="115">
        <v>321</v>
      </c>
      <c r="F230" s="116">
        <f t="shared" si="32"/>
        <v>7.0000000000000062E-2</v>
      </c>
      <c r="G230" s="115">
        <v>18</v>
      </c>
      <c r="H230" s="116">
        <f t="shared" si="32"/>
        <v>-0.94392523364485981</v>
      </c>
      <c r="I230" s="115">
        <v>389</v>
      </c>
      <c r="J230" s="116">
        <f t="shared" si="32"/>
        <v>20.611111111111111</v>
      </c>
      <c r="K230" s="115">
        <v>445</v>
      </c>
      <c r="L230" s="116">
        <f t="shared" si="32"/>
        <v>0.14395886889460163</v>
      </c>
      <c r="M230" s="115">
        <v>462</v>
      </c>
      <c r="N230" s="116">
        <f t="shared" si="33"/>
        <v>3.8202247191011285E-2</v>
      </c>
      <c r="O230" s="116">
        <f>IFERROR(M230/C230-1,"-")</f>
        <v>0.54</v>
      </c>
    </row>
    <row r="231" spans="2:16" x14ac:dyDescent="0.25">
      <c r="B231" s="114" t="s">
        <v>75</v>
      </c>
      <c r="C231" s="115">
        <v>369</v>
      </c>
      <c r="D231" s="116">
        <v>-2.3809523809523836E-2</v>
      </c>
      <c r="E231" s="115">
        <v>227</v>
      </c>
      <c r="F231" s="116">
        <f t="shared" si="32"/>
        <v>-0.38482384823848237</v>
      </c>
      <c r="G231" s="115">
        <v>20</v>
      </c>
      <c r="H231" s="116">
        <f t="shared" si="32"/>
        <v>-0.91189427312775329</v>
      </c>
      <c r="I231" s="115">
        <v>354</v>
      </c>
      <c r="J231" s="116">
        <f t="shared" si="32"/>
        <v>16.7</v>
      </c>
      <c r="K231" s="115">
        <v>318</v>
      </c>
      <c r="L231" s="116">
        <f t="shared" si="32"/>
        <v>-0.10169491525423724</v>
      </c>
      <c r="M231" s="115">
        <v>592</v>
      </c>
      <c r="N231" s="116">
        <f t="shared" si="33"/>
        <v>0.86163522012578619</v>
      </c>
      <c r="O231" s="116">
        <f t="shared" ref="O231:O235" si="34">IFERROR(M231/C231-1,"-")</f>
        <v>0.60433604336043367</v>
      </c>
    </row>
    <row r="232" spans="2:16" x14ac:dyDescent="0.25">
      <c r="B232" s="114" t="s">
        <v>77</v>
      </c>
      <c r="C232" s="115">
        <v>400</v>
      </c>
      <c r="D232" s="116">
        <v>0.16279069767441867</v>
      </c>
      <c r="E232" s="115">
        <v>0</v>
      </c>
      <c r="F232" s="116">
        <f t="shared" si="32"/>
        <v>-1</v>
      </c>
      <c r="G232" s="115">
        <v>33</v>
      </c>
      <c r="H232" s="116" t="str">
        <f t="shared" si="32"/>
        <v>-</v>
      </c>
      <c r="I232" s="115">
        <v>556</v>
      </c>
      <c r="J232" s="116">
        <f t="shared" si="32"/>
        <v>15.848484848484848</v>
      </c>
      <c r="K232" s="115">
        <v>355</v>
      </c>
      <c r="L232" s="116">
        <f t="shared" si="32"/>
        <v>-0.36151079136690645</v>
      </c>
      <c r="M232" s="115">
        <v>404</v>
      </c>
      <c r="N232" s="116">
        <f t="shared" si="33"/>
        <v>0.13802816901408455</v>
      </c>
      <c r="O232" s="116">
        <f t="shared" si="34"/>
        <v>1.0000000000000009E-2</v>
      </c>
    </row>
    <row r="233" spans="2:16" x14ac:dyDescent="0.25">
      <c r="B233" s="114" t="s">
        <v>79</v>
      </c>
      <c r="C233" s="115">
        <v>233</v>
      </c>
      <c r="D233" s="116">
        <v>-7.5396825396825351E-2</v>
      </c>
      <c r="E233" s="115">
        <v>0</v>
      </c>
      <c r="F233" s="116">
        <f t="shared" si="32"/>
        <v>-1</v>
      </c>
      <c r="G233" s="115">
        <v>120</v>
      </c>
      <c r="H233" s="116" t="str">
        <f t="shared" si="32"/>
        <v>-</v>
      </c>
      <c r="I233" s="115">
        <v>214</v>
      </c>
      <c r="J233" s="116">
        <f t="shared" si="32"/>
        <v>0.78333333333333344</v>
      </c>
      <c r="K233" s="115">
        <v>518</v>
      </c>
      <c r="L233" s="116">
        <f t="shared" si="32"/>
        <v>1.4205607476635516</v>
      </c>
      <c r="M233" s="115">
        <v>597</v>
      </c>
      <c r="N233" s="116">
        <f t="shared" si="33"/>
        <v>0.15250965250965254</v>
      </c>
      <c r="O233" s="116">
        <f t="shared" si="34"/>
        <v>1.5622317596566524</v>
      </c>
    </row>
    <row r="234" spans="2:16" x14ac:dyDescent="0.25">
      <c r="B234" s="114" t="s">
        <v>81</v>
      </c>
      <c r="C234" s="115">
        <v>238</v>
      </c>
      <c r="D234" s="116">
        <v>-0.17073170731707321</v>
      </c>
      <c r="E234" s="115">
        <v>0</v>
      </c>
      <c r="F234" s="116">
        <f t="shared" si="32"/>
        <v>-1</v>
      </c>
      <c r="G234" s="115">
        <v>86</v>
      </c>
      <c r="H234" s="116" t="str">
        <f t="shared" si="32"/>
        <v>-</v>
      </c>
      <c r="I234" s="115">
        <v>248</v>
      </c>
      <c r="J234" s="116">
        <f t="shared" si="32"/>
        <v>1.8837209302325579</v>
      </c>
      <c r="K234" s="115">
        <v>365</v>
      </c>
      <c r="L234" s="116">
        <f t="shared" si="32"/>
        <v>0.47177419354838701</v>
      </c>
      <c r="M234" s="115">
        <v>533</v>
      </c>
      <c r="N234" s="116">
        <f t="shared" si="33"/>
        <v>0.46027397260273983</v>
      </c>
      <c r="O234" s="116">
        <f t="shared" si="34"/>
        <v>1.2394957983193278</v>
      </c>
    </row>
    <row r="235" spans="2:16" x14ac:dyDescent="0.25">
      <c r="B235" s="114" t="s">
        <v>83</v>
      </c>
      <c r="C235" s="115">
        <v>600</v>
      </c>
      <c r="D235" s="116">
        <v>0.63934426229508201</v>
      </c>
      <c r="E235" s="115">
        <v>0</v>
      </c>
      <c r="F235" s="116">
        <f t="shared" si="32"/>
        <v>-1</v>
      </c>
      <c r="G235" s="115">
        <v>202</v>
      </c>
      <c r="H235" s="116" t="str">
        <f t="shared" si="32"/>
        <v>-</v>
      </c>
      <c r="I235" s="115">
        <v>528</v>
      </c>
      <c r="J235" s="116">
        <f t="shared" si="32"/>
        <v>1.613861386138614</v>
      </c>
      <c r="K235" s="115">
        <v>693</v>
      </c>
      <c r="L235" s="116">
        <f t="shared" si="32"/>
        <v>0.3125</v>
      </c>
      <c r="M235" s="115">
        <v>628</v>
      </c>
      <c r="N235" s="116">
        <f t="shared" si="33"/>
        <v>-9.3795093795093765E-2</v>
      </c>
      <c r="O235" s="116">
        <f t="shared" si="34"/>
        <v>4.6666666666666634E-2</v>
      </c>
    </row>
    <row r="236" spans="2:16" x14ac:dyDescent="0.25">
      <c r="B236" s="114" t="s">
        <v>85</v>
      </c>
      <c r="C236" s="115">
        <v>380</v>
      </c>
      <c r="D236" s="116">
        <v>0.30584192439862545</v>
      </c>
      <c r="E236" s="115">
        <v>538</v>
      </c>
      <c r="F236" s="116">
        <f t="shared" si="32"/>
        <v>0.41578947368421049</v>
      </c>
      <c r="G236" s="115">
        <v>605</v>
      </c>
      <c r="H236" s="116">
        <f t="shared" si="32"/>
        <v>0.12453531598513012</v>
      </c>
      <c r="I236" s="115">
        <v>262</v>
      </c>
      <c r="J236" s="116">
        <f t="shared" si="32"/>
        <v>-0.56694214876033056</v>
      </c>
      <c r="K236" s="115">
        <v>497</v>
      </c>
      <c r="L236" s="116">
        <f t="shared" si="32"/>
        <v>0.89694656488549618</v>
      </c>
      <c r="M236" s="115">
        <v>486</v>
      </c>
      <c r="N236" s="116">
        <f>IFERROR(M236/K236-1,"-")</f>
        <v>-2.2132796780684139E-2</v>
      </c>
      <c r="O236" s="116">
        <f>IFERROR(M236/C236-1,"-")</f>
        <v>0.27894736842105261</v>
      </c>
    </row>
    <row r="237" spans="2:16" x14ac:dyDescent="0.25">
      <c r="B237" s="114" t="s">
        <v>87</v>
      </c>
      <c r="C237" s="115">
        <v>373</v>
      </c>
      <c r="D237" s="116">
        <v>-0.27431906614785995</v>
      </c>
      <c r="E237" s="115">
        <v>168</v>
      </c>
      <c r="F237" s="116">
        <f t="shared" si="32"/>
        <v>-0.54959785522788196</v>
      </c>
      <c r="G237" s="115">
        <v>500</v>
      </c>
      <c r="H237" s="116">
        <f t="shared" si="32"/>
        <v>1.9761904761904763</v>
      </c>
      <c r="I237" s="115">
        <v>331</v>
      </c>
      <c r="J237" s="116">
        <f t="shared" si="32"/>
        <v>-0.33799999999999997</v>
      </c>
      <c r="K237" s="115">
        <v>339</v>
      </c>
      <c r="L237" s="116">
        <f t="shared" si="32"/>
        <v>2.4169184290030232E-2</v>
      </c>
      <c r="M237" s="115">
        <v>217</v>
      </c>
      <c r="N237" s="116">
        <f>IFERROR(M237/K237-1,"-")</f>
        <v>-0.35988200589970498</v>
      </c>
      <c r="O237" s="116">
        <f>IFERROR(M237/C237-1,"-")</f>
        <v>-0.41823056300268091</v>
      </c>
    </row>
    <row r="238" spans="2:16" x14ac:dyDescent="0.25">
      <c r="B238" s="114" t="s">
        <v>89</v>
      </c>
      <c r="C238" s="115">
        <v>272</v>
      </c>
      <c r="D238" s="116">
        <v>-0.27466666666666661</v>
      </c>
      <c r="E238" s="115">
        <v>84</v>
      </c>
      <c r="F238" s="116">
        <f t="shared" si="32"/>
        <v>-0.69117647058823528</v>
      </c>
      <c r="G238" s="115">
        <v>408</v>
      </c>
      <c r="H238" s="116">
        <f t="shared" si="32"/>
        <v>3.8571428571428568</v>
      </c>
      <c r="I238" s="115">
        <v>379</v>
      </c>
      <c r="J238" s="116">
        <f t="shared" si="32"/>
        <v>-7.1078431372548989E-2</v>
      </c>
      <c r="K238" s="115">
        <v>638</v>
      </c>
      <c r="L238" s="116">
        <f t="shared" si="32"/>
        <v>0.68337730870712399</v>
      </c>
      <c r="M238" s="115">
        <v>350</v>
      </c>
      <c r="N238" s="116">
        <f>IFERROR(M238/K238-1,"-")</f>
        <v>-0.45141065830721006</v>
      </c>
      <c r="O238" s="116">
        <f>IFERROR(M238/C238-1,"-")</f>
        <v>0.28676470588235303</v>
      </c>
    </row>
    <row r="239" spans="2:16" x14ac:dyDescent="0.25">
      <c r="B239" s="114" t="s">
        <v>91</v>
      </c>
      <c r="C239" s="115">
        <v>320</v>
      </c>
      <c r="D239" s="116">
        <v>5.9602649006622599E-2</v>
      </c>
      <c r="E239" s="115">
        <v>72</v>
      </c>
      <c r="F239" s="116">
        <f t="shared" si="32"/>
        <v>-0.77500000000000002</v>
      </c>
      <c r="G239" s="115">
        <v>628</v>
      </c>
      <c r="H239" s="116">
        <f t="shared" si="32"/>
        <v>7.7222222222222214</v>
      </c>
      <c r="I239" s="115">
        <v>412</v>
      </c>
      <c r="J239" s="116">
        <f t="shared" si="32"/>
        <v>-0.3439490445859873</v>
      </c>
      <c r="K239" s="115">
        <v>437</v>
      </c>
      <c r="L239" s="116">
        <f t="shared" si="32"/>
        <v>6.0679611650485521E-2</v>
      </c>
      <c r="M239" s="115">
        <v>424</v>
      </c>
      <c r="N239" s="116">
        <f>IFERROR(M239/K239-1,"-")</f>
        <v>-2.9748283752860427E-2</v>
      </c>
      <c r="O239" s="116">
        <f>IFERROR(M239/C239-1,"-")</f>
        <v>0.32499999999999996</v>
      </c>
    </row>
    <row r="240" spans="2:16" x14ac:dyDescent="0.25">
      <c r="B240" s="114" t="s">
        <v>93</v>
      </c>
      <c r="C240" s="115">
        <v>432</v>
      </c>
      <c r="D240" s="116">
        <v>-6.8965517241379448E-3</v>
      </c>
      <c r="E240" s="115">
        <v>126</v>
      </c>
      <c r="F240" s="116">
        <f t="shared" si="32"/>
        <v>-0.70833333333333326</v>
      </c>
      <c r="G240" s="115">
        <v>549</v>
      </c>
      <c r="H240" s="116">
        <f t="shared" si="32"/>
        <v>3.3571428571428568</v>
      </c>
      <c r="I240" s="115">
        <v>478</v>
      </c>
      <c r="J240" s="116">
        <f t="shared" si="32"/>
        <v>-0.12932604735883424</v>
      </c>
      <c r="K240" s="115">
        <v>522</v>
      </c>
      <c r="L240" s="116">
        <f t="shared" si="32"/>
        <v>9.2050209205020828E-2</v>
      </c>
      <c r="M240" s="115">
        <v>497</v>
      </c>
      <c r="N240" s="116">
        <f>IFERROR(M240/K240-1,"-")</f>
        <v>-4.789272030651337E-2</v>
      </c>
      <c r="O240" s="116">
        <f>IFERROR(M240/C240-1,"-")</f>
        <v>0.15046296296296302</v>
      </c>
    </row>
    <row r="241" spans="2:16" ht="15.75" x14ac:dyDescent="0.25">
      <c r="B241" s="117" t="s">
        <v>30</v>
      </c>
      <c r="C241" s="118">
        <v>4225</v>
      </c>
      <c r="D241" s="119">
        <v>-2.8288868445262239E-2</v>
      </c>
      <c r="E241" s="118">
        <v>1935</v>
      </c>
      <c r="F241" s="119">
        <f t="shared" si="32"/>
        <v>-0.5420118343195266</v>
      </c>
      <c r="G241" s="118">
        <v>3344</v>
      </c>
      <c r="H241" s="119">
        <f t="shared" si="32"/>
        <v>0.72816537467700249</v>
      </c>
      <c r="I241" s="118">
        <v>4569</v>
      </c>
      <c r="J241" s="119">
        <f t="shared" si="32"/>
        <v>0.36632775119617222</v>
      </c>
      <c r="K241" s="118">
        <v>5490</v>
      </c>
      <c r="L241" s="119">
        <f t="shared" si="32"/>
        <v>0.20157583716349303</v>
      </c>
      <c r="M241" s="118">
        <v>5563</v>
      </c>
      <c r="N241" s="119">
        <v>1.3296903460837894E-2</v>
      </c>
      <c r="O241" s="119">
        <v>0.31668639053254433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245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9" t="s">
        <v>128</v>
      </c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1"/>
    </row>
    <row r="249" spans="2:16" ht="22.5" thickTop="1" thickBot="1" x14ac:dyDescent="0.3">
      <c r="B249" s="109"/>
      <c r="C249" s="292">
        <f>2019</f>
        <v>2019</v>
      </c>
      <c r="D249" s="293"/>
      <c r="E249" s="294">
        <v>2020</v>
      </c>
      <c r="F249" s="293"/>
      <c r="G249" s="294">
        <v>2021</v>
      </c>
      <c r="H249" s="293"/>
      <c r="I249" s="294">
        <v>2022</v>
      </c>
      <c r="J249" s="293"/>
      <c r="K249" s="294">
        <v>2023</v>
      </c>
      <c r="L249" s="293"/>
      <c r="M249" s="294">
        <v>2024</v>
      </c>
      <c r="N249" s="295"/>
      <c r="O249" s="296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421</v>
      </c>
      <c r="D251" s="116">
        <v>-3.4403669724770602E-2</v>
      </c>
      <c r="E251" s="115">
        <v>611</v>
      </c>
      <c r="F251" s="116">
        <f t="shared" ref="F251:L263" si="35">IFERROR(E251/C251-1,"-")</f>
        <v>0.45130641330166266</v>
      </c>
      <c r="G251" s="115">
        <v>18</v>
      </c>
      <c r="H251" s="116">
        <f t="shared" si="35"/>
        <v>-0.97054009819967269</v>
      </c>
      <c r="I251" s="115">
        <v>458</v>
      </c>
      <c r="J251" s="116">
        <f t="shared" si="35"/>
        <v>24.444444444444443</v>
      </c>
      <c r="K251" s="115">
        <v>905</v>
      </c>
      <c r="L251" s="116">
        <f t="shared" si="35"/>
        <v>0.97598253275109181</v>
      </c>
      <c r="M251" s="115">
        <v>616</v>
      </c>
      <c r="N251" s="116">
        <f t="shared" ref="N251:N257" si="36">IFERROR(M251/K251-1,"-")</f>
        <v>-0.31933701657458569</v>
      </c>
      <c r="O251" s="116">
        <f>M251/C251-1</f>
        <v>0.46318289786223277</v>
      </c>
    </row>
    <row r="252" spans="2:16" x14ac:dyDescent="0.25">
      <c r="B252" s="114" t="s">
        <v>73</v>
      </c>
      <c r="C252" s="115">
        <v>462</v>
      </c>
      <c r="D252" s="116">
        <v>0.30508474576271194</v>
      </c>
      <c r="E252" s="115">
        <v>1068</v>
      </c>
      <c r="F252" s="116">
        <f t="shared" si="35"/>
        <v>1.3116883116883118</v>
      </c>
      <c r="G252" s="115">
        <v>3</v>
      </c>
      <c r="H252" s="116">
        <f t="shared" si="35"/>
        <v>-0.9971910112359551</v>
      </c>
      <c r="I252" s="115">
        <v>444</v>
      </c>
      <c r="J252" s="116">
        <f t="shared" si="35"/>
        <v>147</v>
      </c>
      <c r="K252" s="115">
        <v>665</v>
      </c>
      <c r="L252" s="116">
        <f t="shared" si="35"/>
        <v>0.49774774774774766</v>
      </c>
      <c r="M252" s="115">
        <v>638</v>
      </c>
      <c r="N252" s="116">
        <f t="shared" si="36"/>
        <v>-4.0601503759398527E-2</v>
      </c>
      <c r="O252" s="116">
        <f>IFERROR(M252/C252-1,"-")</f>
        <v>0.38095238095238093</v>
      </c>
    </row>
    <row r="253" spans="2:16" x14ac:dyDescent="0.25">
      <c r="B253" s="114" t="s">
        <v>75</v>
      </c>
      <c r="C253" s="115">
        <v>462</v>
      </c>
      <c r="D253" s="116">
        <v>0.3125</v>
      </c>
      <c r="E253" s="115">
        <v>282</v>
      </c>
      <c r="F253" s="116">
        <f t="shared" si="35"/>
        <v>-0.38961038961038963</v>
      </c>
      <c r="G253" s="115">
        <v>3</v>
      </c>
      <c r="H253" s="116">
        <f t="shared" si="35"/>
        <v>-0.98936170212765961</v>
      </c>
      <c r="I253" s="115">
        <v>515</v>
      </c>
      <c r="J253" s="116">
        <f t="shared" si="35"/>
        <v>170.66666666666666</v>
      </c>
      <c r="K253" s="115">
        <v>457</v>
      </c>
      <c r="L253" s="116">
        <f t="shared" si="35"/>
        <v>-0.11262135922330097</v>
      </c>
      <c r="M253" s="115">
        <v>499</v>
      </c>
      <c r="N253" s="116">
        <f t="shared" si="36"/>
        <v>9.1903719912472592E-2</v>
      </c>
      <c r="O253" s="116">
        <f t="shared" ref="O253:O257" si="37">IFERROR(M253/C253-1,"-")</f>
        <v>8.0086580086579984E-2</v>
      </c>
    </row>
    <row r="254" spans="2:16" x14ac:dyDescent="0.25">
      <c r="B254" s="114" t="s">
        <v>77</v>
      </c>
      <c r="C254" s="115">
        <v>102</v>
      </c>
      <c r="D254" s="116">
        <v>-0.41040462427745661</v>
      </c>
      <c r="E254" s="115">
        <v>0</v>
      </c>
      <c r="F254" s="116">
        <f t="shared" si="35"/>
        <v>-1</v>
      </c>
      <c r="G254" s="115">
        <v>0</v>
      </c>
      <c r="H254" s="116" t="str">
        <f t="shared" si="35"/>
        <v>-</v>
      </c>
      <c r="I254" s="115">
        <v>328</v>
      </c>
      <c r="J254" s="116" t="str">
        <f t="shared" si="35"/>
        <v>-</v>
      </c>
      <c r="K254" s="115">
        <v>202</v>
      </c>
      <c r="L254" s="116">
        <f t="shared" si="35"/>
        <v>-0.38414634146341464</v>
      </c>
      <c r="M254" s="115">
        <v>203</v>
      </c>
      <c r="N254" s="116">
        <f t="shared" si="36"/>
        <v>4.9504950495049549E-3</v>
      </c>
      <c r="O254" s="116">
        <f t="shared" si="37"/>
        <v>0.99019607843137258</v>
      </c>
    </row>
    <row r="255" spans="2:16" x14ac:dyDescent="0.25">
      <c r="B255" s="114" t="s">
        <v>79</v>
      </c>
      <c r="C255" s="115">
        <v>8</v>
      </c>
      <c r="D255" s="116">
        <v>-0.46666666666666667</v>
      </c>
      <c r="E255" s="115">
        <v>0</v>
      </c>
      <c r="F255" s="116">
        <f t="shared" si="35"/>
        <v>-1</v>
      </c>
      <c r="G255" s="115">
        <v>10</v>
      </c>
      <c r="H255" s="116" t="str">
        <f t="shared" si="35"/>
        <v>-</v>
      </c>
      <c r="I255" s="115">
        <v>22</v>
      </c>
      <c r="J255" s="116">
        <f t="shared" si="35"/>
        <v>1.2000000000000002</v>
      </c>
      <c r="K255" s="115">
        <v>9</v>
      </c>
      <c r="L255" s="116">
        <f t="shared" si="35"/>
        <v>-0.59090909090909083</v>
      </c>
      <c r="M255" s="115">
        <v>22</v>
      </c>
      <c r="N255" s="116">
        <f t="shared" si="36"/>
        <v>1.4444444444444446</v>
      </c>
      <c r="O255" s="116">
        <f t="shared" si="37"/>
        <v>1.75</v>
      </c>
    </row>
    <row r="256" spans="2:16" x14ac:dyDescent="0.25">
      <c r="B256" s="114" t="s">
        <v>81</v>
      </c>
      <c r="C256" s="115">
        <v>13</v>
      </c>
      <c r="D256" s="116">
        <v>8.3333333333333259E-2</v>
      </c>
      <c r="E256" s="115">
        <v>0</v>
      </c>
      <c r="F256" s="116">
        <f t="shared" si="35"/>
        <v>-1</v>
      </c>
      <c r="G256" s="115">
        <v>2</v>
      </c>
      <c r="H256" s="116" t="str">
        <f t="shared" si="35"/>
        <v>-</v>
      </c>
      <c r="I256" s="115">
        <v>23</v>
      </c>
      <c r="J256" s="116">
        <f t="shared" si="35"/>
        <v>10.5</v>
      </c>
      <c r="K256" s="115">
        <v>2</v>
      </c>
      <c r="L256" s="116">
        <f t="shared" si="35"/>
        <v>-0.91304347826086962</v>
      </c>
      <c r="M256" s="115">
        <v>6</v>
      </c>
      <c r="N256" s="116">
        <f t="shared" si="36"/>
        <v>2</v>
      </c>
      <c r="O256" s="116">
        <f t="shared" si="37"/>
        <v>-0.53846153846153844</v>
      </c>
    </row>
    <row r="257" spans="2:16" x14ac:dyDescent="0.25">
      <c r="B257" s="114" t="s">
        <v>83</v>
      </c>
      <c r="C257" s="115">
        <v>39</v>
      </c>
      <c r="D257" s="116">
        <v>-0.48684210526315785</v>
      </c>
      <c r="E257" s="115">
        <v>0</v>
      </c>
      <c r="F257" s="116">
        <f t="shared" si="35"/>
        <v>-1</v>
      </c>
      <c r="G257" s="115">
        <v>28</v>
      </c>
      <c r="H257" s="116" t="str">
        <f t="shared" si="35"/>
        <v>-</v>
      </c>
      <c r="I257" s="115">
        <v>80</v>
      </c>
      <c r="J257" s="116">
        <f t="shared" si="35"/>
        <v>1.8571428571428572</v>
      </c>
      <c r="K257" s="115">
        <v>5</v>
      </c>
      <c r="L257" s="116">
        <f t="shared" si="35"/>
        <v>-0.9375</v>
      </c>
      <c r="M257" s="115">
        <v>17</v>
      </c>
      <c r="N257" s="116">
        <f t="shared" si="36"/>
        <v>2.4</v>
      </c>
      <c r="O257" s="116">
        <f t="shared" si="37"/>
        <v>-0.5641025641025641</v>
      </c>
    </row>
    <row r="258" spans="2:16" x14ac:dyDescent="0.25">
      <c r="B258" s="114" t="s">
        <v>85</v>
      </c>
      <c r="C258" s="115">
        <v>37</v>
      </c>
      <c r="D258" s="116">
        <v>2.7</v>
      </c>
      <c r="E258" s="115">
        <v>0</v>
      </c>
      <c r="F258" s="116">
        <f t="shared" si="35"/>
        <v>-1</v>
      </c>
      <c r="G258" s="115">
        <v>0</v>
      </c>
      <c r="H258" s="116" t="str">
        <f t="shared" si="35"/>
        <v>-</v>
      </c>
      <c r="I258" s="115">
        <v>7</v>
      </c>
      <c r="J258" s="116" t="str">
        <f t="shared" si="35"/>
        <v>-</v>
      </c>
      <c r="K258" s="115">
        <v>15</v>
      </c>
      <c r="L258" s="116">
        <f t="shared" si="35"/>
        <v>1.1428571428571428</v>
      </c>
      <c r="M258" s="115">
        <v>25</v>
      </c>
      <c r="N258" s="116">
        <f>IFERROR(M258/K258-1,"-")</f>
        <v>0.66666666666666674</v>
      </c>
      <c r="O258" s="116">
        <f>IFERROR(M258/C258-1,"-")</f>
        <v>-0.32432432432432434</v>
      </c>
    </row>
    <row r="259" spans="2:16" x14ac:dyDescent="0.25">
      <c r="B259" s="114" t="s">
        <v>87</v>
      </c>
      <c r="C259" s="115">
        <v>9</v>
      </c>
      <c r="D259" s="116">
        <v>-0.8</v>
      </c>
      <c r="E259" s="115">
        <v>2</v>
      </c>
      <c r="F259" s="116">
        <f t="shared" si="35"/>
        <v>-0.77777777777777779</v>
      </c>
      <c r="G259" s="115">
        <v>3</v>
      </c>
      <c r="H259" s="116">
        <f t="shared" si="35"/>
        <v>0.5</v>
      </c>
      <c r="I259" s="115">
        <v>21</v>
      </c>
      <c r="J259" s="116">
        <f t="shared" si="35"/>
        <v>6</v>
      </c>
      <c r="K259" s="115">
        <v>12</v>
      </c>
      <c r="L259" s="116">
        <f t="shared" si="35"/>
        <v>-0.4285714285714286</v>
      </c>
      <c r="M259" s="115">
        <v>10</v>
      </c>
      <c r="N259" s="116">
        <f>IFERROR(M259/K259-1,"-")</f>
        <v>-0.16666666666666663</v>
      </c>
      <c r="O259" s="116">
        <f>IFERROR(M259/C259-1,"-")</f>
        <v>0.11111111111111116</v>
      </c>
    </row>
    <row r="260" spans="2:16" x14ac:dyDescent="0.25">
      <c r="B260" s="114" t="s">
        <v>89</v>
      </c>
      <c r="C260" s="115">
        <v>253</v>
      </c>
      <c r="D260" s="116">
        <v>2.7761194029850746</v>
      </c>
      <c r="E260" s="115">
        <v>2</v>
      </c>
      <c r="F260" s="116">
        <f t="shared" si="35"/>
        <v>-0.9920948616600791</v>
      </c>
      <c r="G260" s="115">
        <v>285</v>
      </c>
      <c r="H260" s="116">
        <f t="shared" si="35"/>
        <v>141.5</v>
      </c>
      <c r="I260" s="115">
        <v>86</v>
      </c>
      <c r="J260" s="116">
        <f t="shared" si="35"/>
        <v>-0.69824561403508767</v>
      </c>
      <c r="K260" s="115">
        <v>77</v>
      </c>
      <c r="L260" s="116">
        <f t="shared" si="35"/>
        <v>-0.10465116279069764</v>
      </c>
      <c r="M260" s="115">
        <v>176</v>
      </c>
      <c r="N260" s="116">
        <f>IFERROR(M260/K260-1,"-")</f>
        <v>1.2857142857142856</v>
      </c>
      <c r="O260" s="116">
        <f>IFERROR(M260/C260-1,"-")</f>
        <v>-0.30434782608695654</v>
      </c>
    </row>
    <row r="261" spans="2:16" x14ac:dyDescent="0.25">
      <c r="B261" s="114" t="s">
        <v>91</v>
      </c>
      <c r="C261" s="115">
        <v>303</v>
      </c>
      <c r="D261" s="116">
        <v>1.6778523489932917E-2</v>
      </c>
      <c r="E261" s="115">
        <v>3</v>
      </c>
      <c r="F261" s="116">
        <f t="shared" si="35"/>
        <v>-0.99009900990099009</v>
      </c>
      <c r="G261" s="115">
        <v>577</v>
      </c>
      <c r="H261" s="116">
        <f t="shared" si="35"/>
        <v>191.33333333333334</v>
      </c>
      <c r="I261" s="115">
        <v>784</v>
      </c>
      <c r="J261" s="116">
        <f t="shared" si="35"/>
        <v>0.35875216637781637</v>
      </c>
      <c r="K261" s="115">
        <v>782</v>
      </c>
      <c r="L261" s="116">
        <f t="shared" si="35"/>
        <v>-2.5510204081632404E-3</v>
      </c>
      <c r="M261" s="115">
        <v>514</v>
      </c>
      <c r="N261" s="116">
        <f>IFERROR(M261/K261-1,"-")</f>
        <v>-0.34271099744245526</v>
      </c>
      <c r="O261" s="116">
        <f>IFERROR(M261/C261-1,"-")</f>
        <v>0.69636963696369647</v>
      </c>
    </row>
    <row r="262" spans="2:16" x14ac:dyDescent="0.25">
      <c r="B262" s="114" t="s">
        <v>93</v>
      </c>
      <c r="C262" s="115">
        <v>319</v>
      </c>
      <c r="D262" s="116">
        <v>0.23643410852713176</v>
      </c>
      <c r="E262" s="115">
        <v>6</v>
      </c>
      <c r="F262" s="116">
        <f t="shared" si="35"/>
        <v>-0.98119122257053293</v>
      </c>
      <c r="G262" s="115">
        <v>493</v>
      </c>
      <c r="H262" s="116">
        <f t="shared" si="35"/>
        <v>81.166666666666671</v>
      </c>
      <c r="I262" s="115">
        <v>556</v>
      </c>
      <c r="J262" s="116">
        <f t="shared" si="35"/>
        <v>0.12778904665314395</v>
      </c>
      <c r="K262" s="115">
        <v>560</v>
      </c>
      <c r="L262" s="116">
        <f t="shared" si="35"/>
        <v>7.194244604316502E-3</v>
      </c>
      <c r="M262" s="115">
        <v>676</v>
      </c>
      <c r="N262" s="116">
        <f>IFERROR(M262/K262-1,"-")</f>
        <v>0.20714285714285707</v>
      </c>
      <c r="O262" s="116">
        <f>IFERROR(M262/C262-1,"-")</f>
        <v>1.1191222570532915</v>
      </c>
    </row>
    <row r="263" spans="2:16" ht="15.75" x14ac:dyDescent="0.25">
      <c r="B263" s="117" t="s">
        <v>30</v>
      </c>
      <c r="C263" s="118">
        <v>2428</v>
      </c>
      <c r="D263" s="119">
        <v>0.15839694656488557</v>
      </c>
      <c r="E263" s="118">
        <v>1979</v>
      </c>
      <c r="F263" s="119">
        <f t="shared" si="35"/>
        <v>-0.18492586490939045</v>
      </c>
      <c r="G263" s="118">
        <v>1422</v>
      </c>
      <c r="H263" s="119">
        <f t="shared" si="35"/>
        <v>-0.28145528044466905</v>
      </c>
      <c r="I263" s="118">
        <v>3324</v>
      </c>
      <c r="J263" s="119">
        <f t="shared" si="35"/>
        <v>1.3375527426160336</v>
      </c>
      <c r="K263" s="118">
        <v>3691</v>
      </c>
      <c r="L263" s="119">
        <f t="shared" si="35"/>
        <v>0.11040914560770165</v>
      </c>
      <c r="M263" s="118">
        <v>3402</v>
      </c>
      <c r="N263" s="119">
        <v>-7.8298564074776533E-2</v>
      </c>
      <c r="O263" s="119">
        <v>0.40115321252059299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246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9" t="s">
        <v>131</v>
      </c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1"/>
    </row>
    <row r="271" spans="2:16" ht="22.5" thickTop="1" thickBot="1" x14ac:dyDescent="0.3">
      <c r="B271" s="109"/>
      <c r="C271" s="292">
        <f>2019</f>
        <v>2019</v>
      </c>
      <c r="D271" s="293"/>
      <c r="E271" s="294">
        <v>2020</v>
      </c>
      <c r="F271" s="293"/>
      <c r="G271" s="294">
        <v>2021</v>
      </c>
      <c r="H271" s="293"/>
      <c r="I271" s="294">
        <v>2022</v>
      </c>
      <c r="J271" s="293"/>
      <c r="K271" s="294">
        <v>2023</v>
      </c>
      <c r="L271" s="293"/>
      <c r="M271" s="294">
        <v>2024</v>
      </c>
      <c r="N271" s="295"/>
      <c r="O271" s="296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1552</v>
      </c>
      <c r="D273" s="116">
        <v>-0.28413284132841332</v>
      </c>
      <c r="E273" s="115">
        <v>1321</v>
      </c>
      <c r="F273" s="116">
        <f t="shared" ref="F273:L285" si="38">IFERROR(E273/C273-1,"-")</f>
        <v>-0.14884020618556704</v>
      </c>
      <c r="G273" s="115">
        <v>8</v>
      </c>
      <c r="H273" s="116">
        <f t="shared" si="38"/>
        <v>-0.99394398183194554</v>
      </c>
      <c r="I273" s="115">
        <v>232</v>
      </c>
      <c r="J273" s="116">
        <f t="shared" si="38"/>
        <v>28</v>
      </c>
      <c r="K273" s="115">
        <v>528</v>
      </c>
      <c r="L273" s="116">
        <f t="shared" si="38"/>
        <v>1.2758620689655173</v>
      </c>
      <c r="M273" s="115">
        <v>491</v>
      </c>
      <c r="N273" s="116">
        <f t="shared" ref="N273:N279" si="39">IFERROR(M273/K273-1,"-")</f>
        <v>-7.0075757575757569E-2</v>
      </c>
      <c r="O273" s="116">
        <f>M273/C273-1</f>
        <v>-0.68363402061855671</v>
      </c>
    </row>
    <row r="274" spans="2:15" x14ac:dyDescent="0.25">
      <c r="B274" s="114" t="s">
        <v>73</v>
      </c>
      <c r="C274" s="115">
        <v>1118</v>
      </c>
      <c r="D274" s="116">
        <v>-0.43931795386158479</v>
      </c>
      <c r="E274" s="115">
        <v>2158</v>
      </c>
      <c r="F274" s="116">
        <f t="shared" si="38"/>
        <v>0.93023255813953498</v>
      </c>
      <c r="G274" s="115">
        <v>11</v>
      </c>
      <c r="H274" s="116">
        <f t="shared" si="38"/>
        <v>-0.99490268767377199</v>
      </c>
      <c r="I274" s="115">
        <v>194</v>
      </c>
      <c r="J274" s="116">
        <f t="shared" si="38"/>
        <v>16.636363636363637</v>
      </c>
      <c r="K274" s="115">
        <v>457</v>
      </c>
      <c r="L274" s="116">
        <f t="shared" si="38"/>
        <v>1.3556701030927836</v>
      </c>
      <c r="M274" s="115">
        <v>407</v>
      </c>
      <c r="N274" s="116">
        <f t="shared" si="39"/>
        <v>-0.10940919037199126</v>
      </c>
      <c r="O274" s="116">
        <f>IFERROR(M274/C274-1,"-")</f>
        <v>-0.63595706618962433</v>
      </c>
    </row>
    <row r="275" spans="2:15" x14ac:dyDescent="0.25">
      <c r="B275" s="114" t="s">
        <v>75</v>
      </c>
      <c r="C275" s="115">
        <v>1025</v>
      </c>
      <c r="D275" s="116">
        <v>-0.36923076923076925</v>
      </c>
      <c r="E275" s="115">
        <v>454</v>
      </c>
      <c r="F275" s="116">
        <f t="shared" si="38"/>
        <v>-0.55707317073170737</v>
      </c>
      <c r="G275" s="115">
        <v>15</v>
      </c>
      <c r="H275" s="116">
        <f t="shared" si="38"/>
        <v>-0.96696035242290745</v>
      </c>
      <c r="I275" s="115">
        <v>261</v>
      </c>
      <c r="J275" s="116">
        <f t="shared" si="38"/>
        <v>16.399999999999999</v>
      </c>
      <c r="K275" s="115">
        <v>280</v>
      </c>
      <c r="L275" s="116">
        <f t="shared" si="38"/>
        <v>7.2796934865900331E-2</v>
      </c>
      <c r="M275" s="115">
        <v>446</v>
      </c>
      <c r="N275" s="116">
        <f t="shared" si="39"/>
        <v>0.59285714285714275</v>
      </c>
      <c r="O275" s="116">
        <f t="shared" ref="O275:O279" si="40">IFERROR(M275/C275-1,"-")</f>
        <v>-0.56487804878048786</v>
      </c>
    </row>
    <row r="276" spans="2:15" x14ac:dyDescent="0.25">
      <c r="B276" s="114" t="s">
        <v>77</v>
      </c>
      <c r="C276" s="115">
        <v>393</v>
      </c>
      <c r="D276" s="116">
        <v>-0.62464183381088823</v>
      </c>
      <c r="E276" s="115">
        <v>0</v>
      </c>
      <c r="F276" s="116">
        <f t="shared" si="38"/>
        <v>-1</v>
      </c>
      <c r="G276" s="115">
        <v>0</v>
      </c>
      <c r="H276" s="116" t="str">
        <f t="shared" si="38"/>
        <v>-</v>
      </c>
      <c r="I276" s="115">
        <v>187</v>
      </c>
      <c r="J276" s="116" t="str">
        <f t="shared" si="38"/>
        <v>-</v>
      </c>
      <c r="K276" s="115">
        <v>281</v>
      </c>
      <c r="L276" s="116">
        <f t="shared" si="38"/>
        <v>0.50267379679144386</v>
      </c>
      <c r="M276" s="115">
        <v>96</v>
      </c>
      <c r="N276" s="116">
        <f t="shared" si="39"/>
        <v>-0.65836298932384341</v>
      </c>
      <c r="O276" s="116">
        <f t="shared" si="40"/>
        <v>-0.75572519083969469</v>
      </c>
    </row>
    <row r="277" spans="2:15" x14ac:dyDescent="0.25">
      <c r="B277" s="114" t="s">
        <v>79</v>
      </c>
      <c r="C277" s="115">
        <v>10</v>
      </c>
      <c r="D277" s="116">
        <v>-9.0909090909090939E-2</v>
      </c>
      <c r="E277" s="115">
        <v>0</v>
      </c>
      <c r="F277" s="116">
        <f t="shared" si="38"/>
        <v>-1</v>
      </c>
      <c r="G277" s="115">
        <v>3</v>
      </c>
      <c r="H277" s="116" t="str">
        <f t="shared" si="38"/>
        <v>-</v>
      </c>
      <c r="I277" s="115">
        <v>2</v>
      </c>
      <c r="J277" s="116">
        <f t="shared" si="38"/>
        <v>-0.33333333333333337</v>
      </c>
      <c r="K277" s="115">
        <v>28</v>
      </c>
      <c r="L277" s="116">
        <f t="shared" si="38"/>
        <v>13</v>
      </c>
      <c r="M277" s="115">
        <v>14</v>
      </c>
      <c r="N277" s="116">
        <f t="shared" si="39"/>
        <v>-0.5</v>
      </c>
      <c r="O277" s="116">
        <f t="shared" si="40"/>
        <v>0.39999999999999991</v>
      </c>
    </row>
    <row r="278" spans="2:15" x14ac:dyDescent="0.25">
      <c r="B278" s="114" t="s">
        <v>81</v>
      </c>
      <c r="C278" s="115">
        <v>22</v>
      </c>
      <c r="D278" s="116">
        <v>-8.333333333333337E-2</v>
      </c>
      <c r="E278" s="115">
        <v>0</v>
      </c>
      <c r="F278" s="116">
        <f t="shared" si="38"/>
        <v>-1</v>
      </c>
      <c r="G278" s="115">
        <v>4</v>
      </c>
      <c r="H278" s="116" t="str">
        <f t="shared" si="38"/>
        <v>-</v>
      </c>
      <c r="I278" s="115">
        <v>12</v>
      </c>
      <c r="J278" s="116">
        <f t="shared" si="38"/>
        <v>2</v>
      </c>
      <c r="K278" s="115">
        <v>11</v>
      </c>
      <c r="L278" s="116">
        <f t="shared" si="38"/>
        <v>-8.333333333333337E-2</v>
      </c>
      <c r="M278" s="115">
        <v>5</v>
      </c>
      <c r="N278" s="116">
        <f t="shared" si="39"/>
        <v>-0.54545454545454541</v>
      </c>
      <c r="O278" s="116">
        <f t="shared" si="40"/>
        <v>-0.77272727272727271</v>
      </c>
    </row>
    <row r="279" spans="2:15" x14ac:dyDescent="0.25">
      <c r="B279" s="114" t="s">
        <v>83</v>
      </c>
      <c r="C279" s="115">
        <v>102</v>
      </c>
      <c r="D279" s="116">
        <v>4.3684210526315788</v>
      </c>
      <c r="E279" s="115">
        <v>0</v>
      </c>
      <c r="F279" s="116">
        <f t="shared" si="38"/>
        <v>-1</v>
      </c>
      <c r="G279" s="115">
        <v>12</v>
      </c>
      <c r="H279" s="116" t="str">
        <f t="shared" si="38"/>
        <v>-</v>
      </c>
      <c r="I279" s="115">
        <v>29</v>
      </c>
      <c r="J279" s="116">
        <f t="shared" si="38"/>
        <v>1.4166666666666665</v>
      </c>
      <c r="K279" s="115">
        <v>13</v>
      </c>
      <c r="L279" s="116">
        <f t="shared" si="38"/>
        <v>-0.55172413793103448</v>
      </c>
      <c r="M279" s="115">
        <v>25</v>
      </c>
      <c r="N279" s="116">
        <f t="shared" si="39"/>
        <v>0.92307692307692313</v>
      </c>
      <c r="O279" s="116">
        <f t="shared" si="40"/>
        <v>-0.75490196078431371</v>
      </c>
    </row>
    <row r="280" spans="2:15" x14ac:dyDescent="0.25">
      <c r="B280" s="114" t="s">
        <v>85</v>
      </c>
      <c r="C280" s="115">
        <v>13</v>
      </c>
      <c r="D280" s="116">
        <v>1.6</v>
      </c>
      <c r="E280" s="115">
        <v>3</v>
      </c>
      <c r="F280" s="116">
        <f t="shared" si="38"/>
        <v>-0.76923076923076916</v>
      </c>
      <c r="G280" s="115">
        <v>0</v>
      </c>
      <c r="H280" s="116">
        <f t="shared" si="38"/>
        <v>-1</v>
      </c>
      <c r="I280" s="115">
        <v>9</v>
      </c>
      <c r="J280" s="116" t="str">
        <f t="shared" si="38"/>
        <v>-</v>
      </c>
      <c r="K280" s="115">
        <v>32</v>
      </c>
      <c r="L280" s="116">
        <f t="shared" si="38"/>
        <v>2.5555555555555554</v>
      </c>
      <c r="M280" s="115">
        <v>3</v>
      </c>
      <c r="N280" s="116">
        <f>IFERROR(M280/K280-1,"-")</f>
        <v>-0.90625</v>
      </c>
      <c r="O280" s="116">
        <f>IFERROR(M280/C280-1,"-")</f>
        <v>-0.76923076923076916</v>
      </c>
    </row>
    <row r="281" spans="2:15" x14ac:dyDescent="0.25">
      <c r="B281" s="114" t="s">
        <v>87</v>
      </c>
      <c r="C281" s="115">
        <v>26</v>
      </c>
      <c r="D281" s="116">
        <v>1.6</v>
      </c>
      <c r="E281" s="115">
        <v>0</v>
      </c>
      <c r="F281" s="116">
        <f t="shared" si="38"/>
        <v>-1</v>
      </c>
      <c r="G281" s="115">
        <v>0</v>
      </c>
      <c r="H281" s="116" t="str">
        <f t="shared" si="38"/>
        <v>-</v>
      </c>
      <c r="I281" s="115">
        <v>0</v>
      </c>
      <c r="J281" s="116" t="str">
        <f t="shared" si="38"/>
        <v>-</v>
      </c>
      <c r="K281" s="115">
        <v>11</v>
      </c>
      <c r="L281" s="116" t="str">
        <f t="shared" si="38"/>
        <v>-</v>
      </c>
      <c r="M281" s="115">
        <v>12</v>
      </c>
      <c r="N281" s="116">
        <f>IFERROR(M281/K281-1,"-")</f>
        <v>9.0909090909090828E-2</v>
      </c>
      <c r="O281" s="116">
        <f>IFERROR(M281/C281-1,"-")</f>
        <v>-0.53846153846153844</v>
      </c>
    </row>
    <row r="282" spans="2:15" x14ac:dyDescent="0.25">
      <c r="B282" s="114" t="s">
        <v>89</v>
      </c>
      <c r="C282" s="115">
        <v>291</v>
      </c>
      <c r="D282" s="116">
        <v>-0.47186932849364793</v>
      </c>
      <c r="E282" s="115">
        <v>57</v>
      </c>
      <c r="F282" s="116">
        <f t="shared" si="38"/>
        <v>-0.80412371134020622</v>
      </c>
      <c r="G282" s="115">
        <v>142</v>
      </c>
      <c r="H282" s="116">
        <f t="shared" si="38"/>
        <v>1.4912280701754388</v>
      </c>
      <c r="I282" s="115">
        <v>151</v>
      </c>
      <c r="J282" s="116">
        <f t="shared" si="38"/>
        <v>6.3380281690140761E-2</v>
      </c>
      <c r="K282" s="115">
        <v>132</v>
      </c>
      <c r="L282" s="116">
        <f t="shared" si="38"/>
        <v>-0.1258278145695364</v>
      </c>
      <c r="M282" s="115">
        <v>229</v>
      </c>
      <c r="N282" s="116">
        <f>IFERROR(M282/K282-1,"-")</f>
        <v>0.73484848484848486</v>
      </c>
      <c r="O282" s="116">
        <f>IFERROR(M282/C282-1,"-")</f>
        <v>-0.21305841924398627</v>
      </c>
    </row>
    <row r="283" spans="2:15" x14ac:dyDescent="0.25">
      <c r="B283" s="114" t="s">
        <v>91</v>
      </c>
      <c r="C283" s="115">
        <v>767</v>
      </c>
      <c r="D283" s="116">
        <v>-0.36242726517040735</v>
      </c>
      <c r="E283" s="115">
        <v>35</v>
      </c>
      <c r="F283" s="116">
        <f t="shared" si="38"/>
        <v>-0.95436766623207303</v>
      </c>
      <c r="G283" s="115">
        <v>377</v>
      </c>
      <c r="H283" s="116">
        <f t="shared" si="38"/>
        <v>9.7714285714285722</v>
      </c>
      <c r="I283" s="115">
        <v>417</v>
      </c>
      <c r="J283" s="116">
        <f t="shared" si="38"/>
        <v>0.10610079575596809</v>
      </c>
      <c r="K283" s="115">
        <v>543</v>
      </c>
      <c r="L283" s="116">
        <f t="shared" si="38"/>
        <v>0.30215827338129486</v>
      </c>
      <c r="M283" s="115">
        <v>519</v>
      </c>
      <c r="N283" s="116">
        <f>IFERROR(M283/K283-1,"-")</f>
        <v>-4.4198895027624308E-2</v>
      </c>
      <c r="O283" s="116">
        <f>IFERROR(M283/C283-1,"-")</f>
        <v>-0.32333767926988266</v>
      </c>
    </row>
    <row r="284" spans="2:15" x14ac:dyDescent="0.25">
      <c r="B284" s="114" t="s">
        <v>93</v>
      </c>
      <c r="C284" s="115">
        <v>902</v>
      </c>
      <c r="D284" s="116">
        <v>-0.48101265822784811</v>
      </c>
      <c r="E284" s="115">
        <v>12</v>
      </c>
      <c r="F284" s="116">
        <f t="shared" si="38"/>
        <v>-0.98669623059866962</v>
      </c>
      <c r="G284" s="115">
        <v>375</v>
      </c>
      <c r="H284" s="116">
        <f t="shared" si="38"/>
        <v>30.25</v>
      </c>
      <c r="I284" s="115">
        <v>585</v>
      </c>
      <c r="J284" s="116">
        <f t="shared" si="38"/>
        <v>0.56000000000000005</v>
      </c>
      <c r="K284" s="115">
        <v>569</v>
      </c>
      <c r="L284" s="116">
        <f t="shared" si="38"/>
        <v>-2.7350427350427364E-2</v>
      </c>
      <c r="M284" s="115">
        <v>484</v>
      </c>
      <c r="N284" s="116">
        <f>IFERROR(M284/K284-1,"-")</f>
        <v>-0.14938488576449915</v>
      </c>
      <c r="O284" s="116">
        <f>IFERROR(M284/C284-1,"-")</f>
        <v>-0.46341463414634143</v>
      </c>
    </row>
    <row r="285" spans="2:15" ht="15.75" x14ac:dyDescent="0.25">
      <c r="B285" s="117" t="s">
        <v>30</v>
      </c>
      <c r="C285" s="118">
        <v>6221</v>
      </c>
      <c r="D285" s="119">
        <v>-0.40153920153920153</v>
      </c>
      <c r="E285" s="118">
        <v>4050</v>
      </c>
      <c r="F285" s="119">
        <f t="shared" si="38"/>
        <v>-0.34897926378395761</v>
      </c>
      <c r="G285" s="118">
        <v>947</v>
      </c>
      <c r="H285" s="119">
        <f t="shared" si="38"/>
        <v>-0.76617283950617288</v>
      </c>
      <c r="I285" s="118">
        <v>2079</v>
      </c>
      <c r="J285" s="119">
        <f t="shared" si="38"/>
        <v>1.1953537486800423</v>
      </c>
      <c r="K285" s="118">
        <v>2885</v>
      </c>
      <c r="L285" s="119">
        <f t="shared" si="38"/>
        <v>0.38768638768638763</v>
      </c>
      <c r="M285" s="118">
        <v>2731</v>
      </c>
      <c r="N285" s="119">
        <v>-5.3379549393414161E-2</v>
      </c>
      <c r="O285" s="119">
        <v>-0.5610030541713551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C7F2-9427-48BE-8963-F0F13C20A63F}">
  <sheetPr>
    <tabColor theme="7" tint="0.79998168889431442"/>
  </sheetPr>
  <dimension ref="A4:T23"/>
  <sheetViews>
    <sheetView showGridLines="0" zoomScaleNormal="100" workbookViewId="0">
      <selection activeCell="A28" sqref="A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9" t="s">
        <v>132</v>
      </c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1"/>
    </row>
    <row r="7" spans="1:20" ht="22.5" thickTop="1" thickBot="1" x14ac:dyDescent="0.3">
      <c r="B7" s="109"/>
      <c r="C7" s="110">
        <v>2017</v>
      </c>
      <c r="D7" s="292">
        <v>2018</v>
      </c>
      <c r="E7" s="293"/>
      <c r="F7" s="292">
        <v>2019</v>
      </c>
      <c r="G7" s="293"/>
      <c r="H7" s="292">
        <v>2020</v>
      </c>
      <c r="I7" s="293"/>
      <c r="J7" s="292">
        <v>2021</v>
      </c>
      <c r="K7" s="293"/>
      <c r="L7" s="294">
        <v>2022</v>
      </c>
      <c r="M7" s="293"/>
      <c r="N7" s="294">
        <v>2023</v>
      </c>
      <c r="O7" s="295"/>
      <c r="P7" s="293"/>
      <c r="Q7" s="294">
        <v>2024</v>
      </c>
      <c r="R7" s="295"/>
      <c r="S7" s="296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247</v>
      </c>
      <c r="L8" s="113" t="s">
        <v>69</v>
      </c>
      <c r="M8" s="112" t="s">
        <v>136</v>
      </c>
      <c r="N8" s="113" t="s">
        <v>69</v>
      </c>
      <c r="O8" s="112" t="s">
        <v>248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21477</v>
      </c>
      <c r="D9" s="115">
        <v>20994</v>
      </c>
      <c r="E9" s="116">
        <f t="shared" ref="E9:E21" si="0">D9/C9-1</f>
        <v>-2.2489174465707529E-2</v>
      </c>
      <c r="F9" s="115">
        <v>19740</v>
      </c>
      <c r="G9" s="116">
        <f>F9/D9-1</f>
        <v>-5.9731351814804268E-2</v>
      </c>
      <c r="H9" s="115">
        <v>21031</v>
      </c>
      <c r="I9" s="116">
        <f>H9/F9-1</f>
        <v>6.5400202634245286E-2</v>
      </c>
      <c r="J9" s="115">
        <v>6223</v>
      </c>
      <c r="K9" s="116">
        <v>-0.70410346631163523</v>
      </c>
      <c r="L9" s="115">
        <v>15598</v>
      </c>
      <c r="M9" s="116">
        <f t="shared" ref="M9:M21" si="1">IFERROR(L9/J9-1,"-")</f>
        <v>1.5065081150570463</v>
      </c>
      <c r="N9" s="115">
        <v>22490</v>
      </c>
      <c r="O9" s="116">
        <f>IFERROR(N9/L9-1,"-")</f>
        <v>0.44185151942556744</v>
      </c>
      <c r="P9" s="98">
        <f>N9/F9-1</f>
        <v>0.1393110435663627</v>
      </c>
      <c r="Q9" s="115">
        <v>22650</v>
      </c>
      <c r="R9" s="116">
        <f>IFERROR(Q9/N9-1,"-")</f>
        <v>7.1142730102267127E-3</v>
      </c>
      <c r="S9" s="116">
        <f>IFERROR(Q9/F9-1,"-")</f>
        <v>0.14741641337386024</v>
      </c>
    </row>
    <row r="10" spans="1:20" x14ac:dyDescent="0.25">
      <c r="A10" s="1" t="s">
        <v>72</v>
      </c>
      <c r="B10" s="114" t="s">
        <v>73</v>
      </c>
      <c r="C10" s="115">
        <v>20999</v>
      </c>
      <c r="D10" s="115">
        <v>21076</v>
      </c>
      <c r="E10" s="116">
        <f t="shared" si="0"/>
        <v>3.6668412781561965E-3</v>
      </c>
      <c r="F10" s="115">
        <v>19223</v>
      </c>
      <c r="G10" s="116">
        <f t="shared" ref="G10:I21" si="2">F10/D10-1</f>
        <v>-8.7919908901119781E-2</v>
      </c>
      <c r="H10" s="115">
        <v>22403</v>
      </c>
      <c r="I10" s="116">
        <f t="shared" si="2"/>
        <v>0.16542683244030587</v>
      </c>
      <c r="J10" s="115">
        <v>5135</v>
      </c>
      <c r="K10" s="116">
        <v>-0.7707896263893228</v>
      </c>
      <c r="L10" s="115">
        <v>21666</v>
      </c>
      <c r="M10" s="116">
        <f t="shared" si="1"/>
        <v>3.2192794547224928</v>
      </c>
      <c r="N10" s="115">
        <v>23086</v>
      </c>
      <c r="O10" s="116">
        <f t="shared" ref="O10:O21" si="3">IFERROR(N10/L10-1,"-")</f>
        <v>6.5540478168559124E-2</v>
      </c>
      <c r="P10" s="98">
        <f t="shared" ref="P10:P21" si="4">N10/F10-1</f>
        <v>0.2009571867034281</v>
      </c>
      <c r="Q10" s="115">
        <v>23921</v>
      </c>
      <c r="R10" s="116">
        <f t="shared" ref="R10:R19" si="5">IFERROR(Q10/N10-1,"-")</f>
        <v>3.6169106817985019E-2</v>
      </c>
      <c r="S10" s="116">
        <f t="shared" ref="S10:S20" si="6">IFERROR(Q10/F10-1,"-")</f>
        <v>0.24439473547313106</v>
      </c>
    </row>
    <row r="11" spans="1:20" x14ac:dyDescent="0.25">
      <c r="A11" s="1" t="s">
        <v>74</v>
      </c>
      <c r="B11" s="114" t="s">
        <v>75</v>
      </c>
      <c r="C11" s="115">
        <v>22124</v>
      </c>
      <c r="D11" s="115">
        <v>24045</v>
      </c>
      <c r="E11" s="116">
        <f t="shared" si="0"/>
        <v>8.6828783221840622E-2</v>
      </c>
      <c r="F11" s="115">
        <v>21973</v>
      </c>
      <c r="G11" s="116">
        <f t="shared" si="2"/>
        <v>-8.6171761280931625E-2</v>
      </c>
      <c r="H11" s="115">
        <v>8865</v>
      </c>
      <c r="I11" s="116">
        <f t="shared" si="2"/>
        <v>-0.59655031174623407</v>
      </c>
      <c r="J11" s="115">
        <v>5413</v>
      </c>
      <c r="K11" s="116">
        <v>-0.38939650310208684</v>
      </c>
      <c r="L11" s="115">
        <v>22231</v>
      </c>
      <c r="M11" s="116">
        <f t="shared" si="1"/>
        <v>3.1069647145760211</v>
      </c>
      <c r="N11" s="115">
        <v>21689</v>
      </c>
      <c r="O11" s="116">
        <f t="shared" si="3"/>
        <v>-2.4380369753947195E-2</v>
      </c>
      <c r="P11" s="98">
        <f t="shared" si="4"/>
        <v>-1.2924953351840851E-2</v>
      </c>
      <c r="Q11" s="115">
        <v>27356</v>
      </c>
      <c r="R11" s="116">
        <f t="shared" si="5"/>
        <v>0.26128452210798092</v>
      </c>
      <c r="S11" s="116">
        <f t="shared" si="6"/>
        <v>0.24498247849633636</v>
      </c>
    </row>
    <row r="12" spans="1:20" x14ac:dyDescent="0.25">
      <c r="A12" s="1" t="s">
        <v>76</v>
      </c>
      <c r="B12" s="114" t="s">
        <v>77</v>
      </c>
      <c r="C12" s="115">
        <v>24678</v>
      </c>
      <c r="D12" s="115">
        <v>19710</v>
      </c>
      <c r="E12" s="116">
        <f t="shared" si="0"/>
        <v>-0.20131291028446385</v>
      </c>
      <c r="F12" s="115">
        <v>20119</v>
      </c>
      <c r="G12" s="116">
        <f t="shared" si="2"/>
        <v>2.0750887874175561E-2</v>
      </c>
      <c r="H12" s="115">
        <v>0</v>
      </c>
      <c r="I12" s="116">
        <f t="shared" si="2"/>
        <v>-1</v>
      </c>
      <c r="J12" s="115">
        <v>6463</v>
      </c>
      <c r="K12" s="116" t="s">
        <v>249</v>
      </c>
      <c r="L12" s="115">
        <v>23894</v>
      </c>
      <c r="M12" s="116">
        <f t="shared" si="1"/>
        <v>2.6970447160761255</v>
      </c>
      <c r="N12" s="115">
        <v>23484</v>
      </c>
      <c r="O12" s="116">
        <f t="shared" si="3"/>
        <v>-1.715911944421189E-2</v>
      </c>
      <c r="P12" s="116">
        <f>N12/F12-1</f>
        <v>0.16725483373925143</v>
      </c>
      <c r="Q12" s="115">
        <v>22205</v>
      </c>
      <c r="R12" s="116">
        <f t="shared" si="5"/>
        <v>-5.4462612842786529E-2</v>
      </c>
      <c r="S12" s="116">
        <f t="shared" si="6"/>
        <v>0.10368308564043938</v>
      </c>
    </row>
    <row r="13" spans="1:20" x14ac:dyDescent="0.25">
      <c r="A13" s="1" t="s">
        <v>78</v>
      </c>
      <c r="B13" s="114" t="s">
        <v>79</v>
      </c>
      <c r="C13" s="115">
        <v>20943</v>
      </c>
      <c r="D13" s="115">
        <v>22493</v>
      </c>
      <c r="E13" s="116">
        <f t="shared" si="0"/>
        <v>7.4010409205939931E-2</v>
      </c>
      <c r="F13" s="115">
        <v>14799</v>
      </c>
      <c r="G13" s="116">
        <f t="shared" si="2"/>
        <v>-0.34206197483661582</v>
      </c>
      <c r="H13" s="115">
        <v>0</v>
      </c>
      <c r="I13" s="116">
        <f t="shared" si="2"/>
        <v>-1</v>
      </c>
      <c r="J13" s="115">
        <v>6823</v>
      </c>
      <c r="K13" s="116" t="s">
        <v>249</v>
      </c>
      <c r="L13" s="115">
        <v>20251</v>
      </c>
      <c r="M13" s="116">
        <f t="shared" si="1"/>
        <v>1.9680492452000586</v>
      </c>
      <c r="N13" s="115">
        <v>21547</v>
      </c>
      <c r="O13" s="116">
        <f t="shared" si="3"/>
        <v>6.3996839662238791E-2</v>
      </c>
      <c r="P13" s="116">
        <f t="shared" si="4"/>
        <v>0.45597675518616132</v>
      </c>
      <c r="Q13" s="115">
        <v>23449</v>
      </c>
      <c r="R13" s="116">
        <f t="shared" si="5"/>
        <v>8.8272149255116616E-2</v>
      </c>
      <c r="S13" s="116">
        <f t="shared" si="6"/>
        <v>0.58449895263193463</v>
      </c>
    </row>
    <row r="14" spans="1:20" x14ac:dyDescent="0.25">
      <c r="A14" s="1" t="s">
        <v>80</v>
      </c>
      <c r="B14" s="114" t="s">
        <v>81</v>
      </c>
      <c r="C14" s="115">
        <v>19159</v>
      </c>
      <c r="D14" s="115">
        <v>24346</v>
      </c>
      <c r="E14" s="116">
        <f t="shared" si="0"/>
        <v>0.27073438070880518</v>
      </c>
      <c r="F14" s="115">
        <v>19316</v>
      </c>
      <c r="G14" s="116">
        <f t="shared" si="2"/>
        <v>-0.20660478107286617</v>
      </c>
      <c r="H14" s="115">
        <v>0</v>
      </c>
      <c r="I14" s="116">
        <f t="shared" si="2"/>
        <v>-1</v>
      </c>
      <c r="J14" s="115">
        <v>3802</v>
      </c>
      <c r="K14" s="116" t="s">
        <v>249</v>
      </c>
      <c r="L14" s="115">
        <v>18886</v>
      </c>
      <c r="M14" s="116">
        <f t="shared" si="1"/>
        <v>3.9673855865334033</v>
      </c>
      <c r="N14" s="115">
        <v>21065</v>
      </c>
      <c r="O14" s="116">
        <f t="shared" si="3"/>
        <v>0.11537646934237</v>
      </c>
      <c r="P14" s="116">
        <f t="shared" si="4"/>
        <v>9.0546697038724311E-2</v>
      </c>
      <c r="Q14" s="115">
        <v>22841</v>
      </c>
      <c r="R14" s="116">
        <f t="shared" si="5"/>
        <v>8.4310467600284822E-2</v>
      </c>
      <c r="S14" s="116">
        <f t="shared" si="6"/>
        <v>0.18249119900600541</v>
      </c>
    </row>
    <row r="15" spans="1:20" x14ac:dyDescent="0.25">
      <c r="A15" s="1" t="s">
        <v>82</v>
      </c>
      <c r="B15" s="114" t="s">
        <v>83</v>
      </c>
      <c r="C15" s="115">
        <v>24169</v>
      </c>
      <c r="D15" s="115">
        <v>24909</v>
      </c>
      <c r="E15" s="116">
        <f t="shared" si="0"/>
        <v>3.0617733460217567E-2</v>
      </c>
      <c r="F15" s="115">
        <v>24858</v>
      </c>
      <c r="G15" s="116">
        <f t="shared" si="2"/>
        <v>-2.0474527279296106E-3</v>
      </c>
      <c r="H15" s="115">
        <v>0</v>
      </c>
      <c r="I15" s="116">
        <f t="shared" si="2"/>
        <v>-1</v>
      </c>
      <c r="J15" s="115">
        <v>10219</v>
      </c>
      <c r="K15" s="116" t="s">
        <v>249</v>
      </c>
      <c r="L15" s="115">
        <v>23111</v>
      </c>
      <c r="M15" s="116">
        <f t="shared" si="1"/>
        <v>1.2615715823466092</v>
      </c>
      <c r="N15" s="115">
        <v>24276</v>
      </c>
      <c r="O15" s="116">
        <f t="shared" si="3"/>
        <v>5.040889619661626E-2</v>
      </c>
      <c r="P15" s="116">
        <f t="shared" si="4"/>
        <v>-2.3412985759111771E-2</v>
      </c>
      <c r="Q15" s="115">
        <v>24893</v>
      </c>
      <c r="R15" s="116">
        <f t="shared" si="5"/>
        <v>2.5416048772450184E-2</v>
      </c>
      <c r="S15" s="116">
        <f t="shared" si="6"/>
        <v>1.4079974253762284E-3</v>
      </c>
    </row>
    <row r="16" spans="1:20" x14ac:dyDescent="0.25">
      <c r="A16" s="1" t="s">
        <v>84</v>
      </c>
      <c r="B16" s="114" t="s">
        <v>85</v>
      </c>
      <c r="C16" s="115">
        <v>23446</v>
      </c>
      <c r="D16" s="115">
        <v>26522</v>
      </c>
      <c r="E16" s="116">
        <f t="shared" si="0"/>
        <v>0.13119508658193291</v>
      </c>
      <c r="F16" s="115">
        <v>24709</v>
      </c>
      <c r="G16" s="116">
        <f t="shared" si="2"/>
        <v>-6.8358344016288375E-2</v>
      </c>
      <c r="H16" s="115">
        <v>13295</v>
      </c>
      <c r="I16" s="116">
        <f t="shared" si="2"/>
        <v>-0.46193694605204583</v>
      </c>
      <c r="J16" s="115">
        <v>18239</v>
      </c>
      <c r="K16" s="116">
        <v>0.37186912373072589</v>
      </c>
      <c r="L16" s="115">
        <v>24659</v>
      </c>
      <c r="M16" s="116">
        <f t="shared" si="1"/>
        <v>0.35199298207138541</v>
      </c>
      <c r="N16" s="115">
        <v>25495</v>
      </c>
      <c r="O16" s="116">
        <f t="shared" si="3"/>
        <v>3.3902429133379375E-2</v>
      </c>
      <c r="P16" s="98">
        <f t="shared" si="4"/>
        <v>3.1810271560969605E-2</v>
      </c>
      <c r="Q16" s="115">
        <v>25319</v>
      </c>
      <c r="R16" s="116">
        <f t="shared" si="5"/>
        <v>-6.9033143753677306E-3</v>
      </c>
      <c r="S16" s="116">
        <f t="shared" si="6"/>
        <v>2.4687360880650822E-2</v>
      </c>
    </row>
    <row r="17" spans="1:19" x14ac:dyDescent="0.25">
      <c r="A17" s="1" t="s">
        <v>86</v>
      </c>
      <c r="B17" s="114" t="s">
        <v>87</v>
      </c>
      <c r="C17" s="115">
        <v>22062</v>
      </c>
      <c r="D17" s="115">
        <v>23824</v>
      </c>
      <c r="E17" s="116">
        <f t="shared" si="0"/>
        <v>7.9865832653431168E-2</v>
      </c>
      <c r="F17" s="115">
        <v>22149</v>
      </c>
      <c r="G17" s="116">
        <f t="shared" si="2"/>
        <v>-7.0307253190060481E-2</v>
      </c>
      <c r="H17" s="115">
        <v>5725</v>
      </c>
      <c r="I17" s="116">
        <f t="shared" si="2"/>
        <v>-0.74152331933721616</v>
      </c>
      <c r="J17" s="115">
        <v>15267</v>
      </c>
      <c r="K17" s="116">
        <v>1.6667248908296943</v>
      </c>
      <c r="L17" s="115">
        <v>20130</v>
      </c>
      <c r="M17" s="116">
        <f t="shared" si="1"/>
        <v>0.31853016309687554</v>
      </c>
      <c r="N17" s="115">
        <v>22106</v>
      </c>
      <c r="O17" s="116">
        <f t="shared" si="3"/>
        <v>9.8161947342275235E-2</v>
      </c>
      <c r="P17" s="98">
        <f t="shared" si="4"/>
        <v>-1.941396902794712E-3</v>
      </c>
      <c r="Q17" s="115">
        <v>21182</v>
      </c>
      <c r="R17" s="116">
        <f t="shared" si="5"/>
        <v>-4.1798606713109532E-2</v>
      </c>
      <c r="S17" s="116">
        <f t="shared" si="6"/>
        <v>-4.3658855930290286E-2</v>
      </c>
    </row>
    <row r="18" spans="1:19" x14ac:dyDescent="0.25">
      <c r="A18" s="1" t="s">
        <v>88</v>
      </c>
      <c r="B18" s="114" t="s">
        <v>89</v>
      </c>
      <c r="C18" s="115">
        <v>23298</v>
      </c>
      <c r="D18" s="115">
        <v>23201</v>
      </c>
      <c r="E18" s="116">
        <f t="shared" si="0"/>
        <v>-4.1634475062236609E-3</v>
      </c>
      <c r="F18" s="115">
        <v>22803</v>
      </c>
      <c r="G18" s="116">
        <f t="shared" si="2"/>
        <v>-1.7154432998577662E-2</v>
      </c>
      <c r="H18" s="115">
        <v>6665</v>
      </c>
      <c r="I18" s="116">
        <f t="shared" si="2"/>
        <v>-0.70771389729421563</v>
      </c>
      <c r="J18" s="115">
        <v>23140</v>
      </c>
      <c r="K18" s="116">
        <v>2.471867966991748</v>
      </c>
      <c r="L18" s="115">
        <v>22327</v>
      </c>
      <c r="M18" s="116">
        <f t="shared" si="1"/>
        <v>-3.5133967156439017E-2</v>
      </c>
      <c r="N18" s="115">
        <v>25007</v>
      </c>
      <c r="O18" s="116">
        <f t="shared" si="3"/>
        <v>0.12003403950373981</v>
      </c>
      <c r="P18" s="98">
        <f t="shared" si="4"/>
        <v>9.6653949041792808E-2</v>
      </c>
      <c r="Q18" s="115">
        <v>27341</v>
      </c>
      <c r="R18" s="116">
        <f t="shared" si="5"/>
        <v>9.3333866517375075E-2</v>
      </c>
      <c r="S18" s="116">
        <f t="shared" si="6"/>
        <v>0.19900890233741175</v>
      </c>
    </row>
    <row r="19" spans="1:19" x14ac:dyDescent="0.25">
      <c r="A19" s="1" t="s">
        <v>90</v>
      </c>
      <c r="B19" s="114" t="s">
        <v>91</v>
      </c>
      <c r="C19" s="115">
        <v>19462</v>
      </c>
      <c r="D19" s="115">
        <v>19829</v>
      </c>
      <c r="E19" s="116">
        <f t="shared" si="0"/>
        <v>1.885726030212731E-2</v>
      </c>
      <c r="F19" s="115">
        <v>19561</v>
      </c>
      <c r="G19" s="116">
        <f t="shared" si="2"/>
        <v>-1.3515558021080287E-2</v>
      </c>
      <c r="H19" s="115">
        <v>4928</v>
      </c>
      <c r="I19" s="116">
        <f t="shared" si="2"/>
        <v>-0.74807013956341706</v>
      </c>
      <c r="J19" s="115">
        <v>19838</v>
      </c>
      <c r="K19" s="116">
        <v>3.0255681818181817</v>
      </c>
      <c r="L19" s="115">
        <v>21079</v>
      </c>
      <c r="M19" s="116">
        <f t="shared" si="1"/>
        <v>6.2556709345700234E-2</v>
      </c>
      <c r="N19" s="115">
        <v>24207</v>
      </c>
      <c r="O19" s="116">
        <f t="shared" si="3"/>
        <v>0.14839413634422893</v>
      </c>
      <c r="P19" s="98">
        <f t="shared" si="4"/>
        <v>0.23751341955932714</v>
      </c>
      <c r="Q19" s="115">
        <v>23363</v>
      </c>
      <c r="R19" s="116">
        <f t="shared" si="5"/>
        <v>-3.4865947866319691E-2</v>
      </c>
      <c r="S19" s="116">
        <f t="shared" si="6"/>
        <v>0.19436634118910079</v>
      </c>
    </row>
    <row r="20" spans="1:19" x14ac:dyDescent="0.25">
      <c r="A20" s="1" t="s">
        <v>92</v>
      </c>
      <c r="B20" s="114" t="s">
        <v>93</v>
      </c>
      <c r="C20" s="115">
        <v>22816</v>
      </c>
      <c r="D20" s="115">
        <v>21479</v>
      </c>
      <c r="E20" s="116">
        <f t="shared" si="0"/>
        <v>-5.8599228611500687E-2</v>
      </c>
      <c r="F20" s="115">
        <v>20974</v>
      </c>
      <c r="G20" s="116">
        <f t="shared" si="2"/>
        <v>-2.3511336654406634E-2</v>
      </c>
      <c r="H20" s="115">
        <v>6261</v>
      </c>
      <c r="I20" s="116">
        <f t="shared" si="2"/>
        <v>-0.70148755602174118</v>
      </c>
      <c r="J20" s="115">
        <v>19784</v>
      </c>
      <c r="K20" s="116">
        <v>2.1598786136399934</v>
      </c>
      <c r="L20" s="115">
        <v>23285</v>
      </c>
      <c r="M20" s="116">
        <f t="shared" si="1"/>
        <v>0.17696118075212297</v>
      </c>
      <c r="N20" s="115">
        <v>24142</v>
      </c>
      <c r="O20" s="116">
        <f t="shared" si="3"/>
        <v>3.6804809963495888E-2</v>
      </c>
      <c r="P20" s="98">
        <f t="shared" si="4"/>
        <v>0.15104414989987602</v>
      </c>
      <c r="Q20" s="115">
        <v>23290</v>
      </c>
      <c r="R20" s="116">
        <f>IFERROR(Q20/N20-1,"-")</f>
        <v>-3.5291193770193074E-2</v>
      </c>
      <c r="S20" s="116">
        <f t="shared" si="6"/>
        <v>0.11042242776771238</v>
      </c>
    </row>
    <row r="21" spans="1:19" ht="15.75" x14ac:dyDescent="0.25">
      <c r="A21" s="1" t="s">
        <v>0</v>
      </c>
      <c r="B21" s="117" t="s">
        <v>30</v>
      </c>
      <c r="C21" s="118">
        <v>264633</v>
      </c>
      <c r="D21" s="118">
        <v>272428</v>
      </c>
      <c r="E21" s="119">
        <f t="shared" si="0"/>
        <v>2.9455887965597727E-2</v>
      </c>
      <c r="F21" s="118">
        <v>250224</v>
      </c>
      <c r="G21" s="119">
        <f>F21/D21-1</f>
        <v>-8.1504103836609998E-2</v>
      </c>
      <c r="H21" s="118">
        <v>96681</v>
      </c>
      <c r="I21" s="119">
        <f t="shared" si="2"/>
        <v>-0.61362219451371569</v>
      </c>
      <c r="J21" s="118">
        <v>140346</v>
      </c>
      <c r="K21" s="119">
        <v>0.45163992925186958</v>
      </c>
      <c r="L21" s="118">
        <v>257117</v>
      </c>
      <c r="M21" s="119">
        <f t="shared" si="1"/>
        <v>0.83202228777450027</v>
      </c>
      <c r="N21" s="118">
        <v>278594</v>
      </c>
      <c r="O21" s="119">
        <f t="shared" si="3"/>
        <v>8.3530066078866927E-2</v>
      </c>
      <c r="P21" s="119">
        <f t="shared" si="4"/>
        <v>0.1133784129420039</v>
      </c>
      <c r="Q21" s="118">
        <v>287810</v>
      </c>
      <c r="R21" s="119">
        <v>3.3080396562739978E-2</v>
      </c>
      <c r="S21" s="119">
        <v>0.15020941236651963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3EF44C-5093-45F8-B941-C21557DB3A3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D08C4CB-3E43-48AD-8776-EDFC33AD29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B96143-2AC0-4B02-8D81-F1A220985F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2025-01-23T13:00:51Z</dcterms:created>
  <dcterms:modified xsi:type="dcterms:W3CDTF">2025-01-27T13:06:32Z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