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4.xml" ContentType="application/vnd.openxmlformats-officedocument.themeOverride+xml"/>
  <Override PartName="/xl/drawings/drawing48.xml" ContentType="application/vnd.openxmlformats-officedocument.drawingml.chartshapes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8.xml" ContentType="application/vnd.openxmlformats-officedocument.drawingml.chartshapes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9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70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9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1.xml" ContentType="application/vnd.openxmlformats-officedocument.drawingml.chart+xml"/>
  <Override PartName="/xl/drawings/drawing98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99.xml" ContentType="application/vnd.openxmlformats-officedocument.drawingml.chartshapes+xml"/>
  <Override PartName="/xl/charts/chart63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6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02.xml" ContentType="application/vnd.openxmlformats-officedocument.drawingml.chartshapes+xml"/>
  <Override PartName="/xl/charts/chart6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6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5.xml" ContentType="application/vnd.openxmlformats-officedocument.drawingml.chartshapes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8.xml" ContentType="application/vnd.openxmlformats-officedocument.drawingml.chartshapes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1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5.xml" ContentType="application/vnd.openxmlformats-officedocument.drawingml.chartshapes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16.xml" ContentType="application/vnd.openxmlformats-officedocument.drawingml.chartshapes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9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20.xml" ContentType="application/vnd.openxmlformats-officedocument.drawingml.chartshapes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5.xml" ContentType="application/vnd.openxmlformats-officedocument.themeOverrid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6.xml" ContentType="application/vnd.openxmlformats-officedocument.themeOverrid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67.xml" ContentType="application/vnd.openxmlformats-officedocument.themeOverride+xml"/>
  <Override PartName="/xl/drawings/drawing12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diciembre/"/>
    </mc:Choice>
  </mc:AlternateContent>
  <xr:revisionPtr revIDLastSave="71" documentId="8_{3C279A45-25DD-47EA-8EBB-AC990BF8DDFD}" xr6:coauthVersionLast="47" xr6:coauthVersionMax="47" xr10:uidLastSave="{7CE8D6C9-ABB1-4494-9D6A-EE32CB78BE49}"/>
  <bookViews>
    <workbookView xWindow="-120" yWindow="-120" windowWidth="29040" windowHeight="15720" xr2:uid="{00A872D2-F562-4572-8CE1-F75BBFF1631F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7" r:id="rId8"/>
    <sheet name="Viajeros entr evol mensu TF15-2" sheetId="9" r:id="rId9"/>
    <sheet name="Viajeros entr evol mensu TF cat" sheetId="48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49" r:id="rId24"/>
    <sheet name="Pernocta evol mensu TF cat" sheetId="50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externalReferences>
    <externalReference r:id="rId47"/>
  </externalReference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4" l="1"/>
  <c r="D17" i="44"/>
  <c r="D16" i="44"/>
  <c r="D14" i="44"/>
  <c r="D13" i="44"/>
  <c r="D12" i="44"/>
  <c r="D11" i="44"/>
  <c r="D10" i="44"/>
  <c r="D9" i="44"/>
  <c r="D8" i="44"/>
  <c r="D16" i="46"/>
  <c r="D15" i="46"/>
  <c r="D14" i="46"/>
  <c r="D13" i="46"/>
  <c r="D11" i="46"/>
  <c r="D10" i="46"/>
  <c r="D9" i="46"/>
  <c r="D8" i="46"/>
  <c r="D14" i="45"/>
  <c r="D12" i="45"/>
  <c r="D11" i="45"/>
  <c r="D10" i="45"/>
  <c r="D9" i="45"/>
  <c r="D8" i="45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O42" i="50"/>
  <c r="N42" i="50"/>
  <c r="O41" i="50"/>
  <c r="N41" i="50"/>
  <c r="O40" i="50"/>
  <c r="N40" i="50"/>
  <c r="O39" i="50"/>
  <c r="N39" i="50"/>
  <c r="O38" i="50"/>
  <c r="N38" i="50"/>
  <c r="O37" i="50"/>
  <c r="N37" i="50"/>
  <c r="O36" i="50"/>
  <c r="N36" i="50"/>
  <c r="O35" i="50"/>
  <c r="N35" i="50"/>
  <c r="O34" i="50"/>
  <c r="N34" i="50"/>
  <c r="O33" i="50"/>
  <c r="N33" i="50"/>
  <c r="O32" i="50"/>
  <c r="N32" i="50"/>
  <c r="O31" i="50"/>
  <c r="N31" i="50"/>
  <c r="O30" i="50"/>
  <c r="N30" i="50"/>
  <c r="O20" i="50"/>
  <c r="N20" i="50"/>
  <c r="O19" i="50"/>
  <c r="N19" i="50"/>
  <c r="O18" i="50"/>
  <c r="N18" i="50"/>
  <c r="O17" i="50"/>
  <c r="N17" i="50"/>
  <c r="O16" i="50"/>
  <c r="N16" i="50"/>
  <c r="O15" i="50"/>
  <c r="N15" i="50"/>
  <c r="O14" i="50"/>
  <c r="N14" i="50"/>
  <c r="O13" i="50"/>
  <c r="N13" i="50"/>
  <c r="O12" i="50"/>
  <c r="N12" i="50"/>
  <c r="O11" i="50"/>
  <c r="N11" i="50"/>
  <c r="O10" i="50"/>
  <c r="N10" i="50"/>
  <c r="O9" i="50"/>
  <c r="N9" i="50"/>
  <c r="O8" i="50"/>
  <c r="N8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F30" i="50"/>
  <c r="D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J8" i="50"/>
  <c r="H8" i="50"/>
  <c r="F8" i="50"/>
  <c r="D8" i="50"/>
  <c r="O266" i="49"/>
  <c r="N266" i="49"/>
  <c r="O265" i="49"/>
  <c r="N265" i="49"/>
  <c r="O264" i="49"/>
  <c r="N264" i="49"/>
  <c r="O263" i="49"/>
  <c r="N263" i="49"/>
  <c r="O262" i="49"/>
  <c r="N262" i="49"/>
  <c r="O261" i="49"/>
  <c r="N261" i="49"/>
  <c r="O260" i="49"/>
  <c r="N260" i="49"/>
  <c r="O259" i="49"/>
  <c r="N259" i="49"/>
  <c r="O258" i="49"/>
  <c r="N258" i="49"/>
  <c r="O257" i="49"/>
  <c r="N257" i="49"/>
  <c r="O256" i="49"/>
  <c r="N256" i="49"/>
  <c r="O255" i="49"/>
  <c r="N255" i="49"/>
  <c r="O240" i="49"/>
  <c r="N240" i="49"/>
  <c r="O239" i="49"/>
  <c r="N239" i="49"/>
  <c r="O238" i="49"/>
  <c r="N238" i="49"/>
  <c r="O237" i="49"/>
  <c r="N237" i="49"/>
  <c r="O236" i="49"/>
  <c r="N236" i="49"/>
  <c r="O235" i="49"/>
  <c r="N235" i="49"/>
  <c r="O234" i="49"/>
  <c r="N234" i="49"/>
  <c r="O233" i="49"/>
  <c r="N233" i="49"/>
  <c r="O232" i="49"/>
  <c r="N232" i="49"/>
  <c r="O231" i="49"/>
  <c r="N231" i="49"/>
  <c r="O230" i="49"/>
  <c r="N230" i="49"/>
  <c r="O229" i="49"/>
  <c r="N229" i="49"/>
  <c r="O218" i="49"/>
  <c r="N218" i="49"/>
  <c r="O217" i="49"/>
  <c r="N217" i="49"/>
  <c r="O216" i="49"/>
  <c r="N216" i="49"/>
  <c r="O215" i="49"/>
  <c r="N215" i="49"/>
  <c r="O214" i="49"/>
  <c r="N214" i="49"/>
  <c r="O213" i="49"/>
  <c r="N213" i="49"/>
  <c r="O212" i="49"/>
  <c r="N212" i="49"/>
  <c r="O211" i="49"/>
  <c r="N211" i="49"/>
  <c r="O210" i="49"/>
  <c r="N210" i="49"/>
  <c r="O209" i="49"/>
  <c r="N209" i="49"/>
  <c r="O208" i="49"/>
  <c r="N208" i="49"/>
  <c r="O207" i="49"/>
  <c r="N207" i="49"/>
  <c r="O196" i="49"/>
  <c r="N196" i="49"/>
  <c r="O195" i="49"/>
  <c r="N195" i="49"/>
  <c r="O194" i="49"/>
  <c r="N194" i="49"/>
  <c r="O193" i="49"/>
  <c r="N193" i="49"/>
  <c r="O192" i="49"/>
  <c r="N192" i="49"/>
  <c r="O191" i="49"/>
  <c r="N191" i="49"/>
  <c r="O190" i="49"/>
  <c r="N190" i="49"/>
  <c r="O189" i="49"/>
  <c r="N189" i="49"/>
  <c r="O188" i="49"/>
  <c r="N188" i="49"/>
  <c r="O187" i="49"/>
  <c r="N187" i="49"/>
  <c r="O186" i="49"/>
  <c r="N186" i="49"/>
  <c r="O185" i="49"/>
  <c r="N185" i="49"/>
  <c r="O174" i="49"/>
  <c r="N174" i="49"/>
  <c r="O173" i="49"/>
  <c r="N173" i="49"/>
  <c r="O172" i="49"/>
  <c r="N172" i="49"/>
  <c r="O171" i="49"/>
  <c r="N171" i="49"/>
  <c r="O170" i="49"/>
  <c r="N170" i="49"/>
  <c r="O169" i="49"/>
  <c r="N169" i="49"/>
  <c r="O168" i="49"/>
  <c r="N168" i="49"/>
  <c r="O167" i="49"/>
  <c r="N167" i="49"/>
  <c r="O166" i="49"/>
  <c r="N166" i="49"/>
  <c r="O165" i="49"/>
  <c r="N165" i="49"/>
  <c r="O164" i="49"/>
  <c r="N164" i="49"/>
  <c r="O163" i="49"/>
  <c r="N163" i="49"/>
  <c r="O152" i="49"/>
  <c r="N152" i="49"/>
  <c r="O151" i="49"/>
  <c r="N151" i="49"/>
  <c r="O150" i="49"/>
  <c r="N150" i="49"/>
  <c r="O149" i="49"/>
  <c r="N149" i="49"/>
  <c r="O148" i="49"/>
  <c r="N148" i="49"/>
  <c r="O147" i="49"/>
  <c r="N147" i="49"/>
  <c r="O146" i="49"/>
  <c r="N146" i="49"/>
  <c r="O145" i="49"/>
  <c r="N145" i="49"/>
  <c r="O144" i="49"/>
  <c r="N144" i="49"/>
  <c r="O143" i="49"/>
  <c r="N143" i="49"/>
  <c r="O142" i="49"/>
  <c r="N142" i="49"/>
  <c r="O141" i="49"/>
  <c r="N141" i="49"/>
  <c r="O130" i="49"/>
  <c r="N130" i="49"/>
  <c r="O129" i="49"/>
  <c r="N129" i="49"/>
  <c r="O128" i="49"/>
  <c r="N128" i="49"/>
  <c r="O127" i="49"/>
  <c r="N127" i="49"/>
  <c r="O126" i="49"/>
  <c r="N126" i="49"/>
  <c r="O125" i="49"/>
  <c r="N125" i="49"/>
  <c r="O124" i="49"/>
  <c r="N124" i="49"/>
  <c r="O123" i="49"/>
  <c r="N123" i="49"/>
  <c r="O122" i="49"/>
  <c r="N122" i="49"/>
  <c r="O121" i="49"/>
  <c r="N121" i="49"/>
  <c r="O120" i="49"/>
  <c r="N120" i="49"/>
  <c r="O119" i="49"/>
  <c r="N119" i="49"/>
  <c r="O108" i="49"/>
  <c r="N108" i="49"/>
  <c r="O107" i="49"/>
  <c r="N107" i="49"/>
  <c r="O106" i="49"/>
  <c r="N106" i="49"/>
  <c r="O105" i="49"/>
  <c r="N105" i="49"/>
  <c r="O104" i="49"/>
  <c r="N104" i="49"/>
  <c r="O103" i="49"/>
  <c r="N103" i="49"/>
  <c r="O102" i="49"/>
  <c r="N102" i="49"/>
  <c r="O101" i="49"/>
  <c r="N101" i="49"/>
  <c r="O100" i="49"/>
  <c r="N100" i="49"/>
  <c r="O99" i="49"/>
  <c r="N99" i="49"/>
  <c r="O98" i="49"/>
  <c r="N98" i="49"/>
  <c r="O97" i="49"/>
  <c r="N97" i="49"/>
  <c r="O86" i="49"/>
  <c r="N86" i="49"/>
  <c r="O85" i="49"/>
  <c r="N85" i="49"/>
  <c r="O84" i="49"/>
  <c r="N84" i="49"/>
  <c r="O83" i="49"/>
  <c r="N83" i="49"/>
  <c r="O82" i="49"/>
  <c r="N82" i="49"/>
  <c r="O81" i="49"/>
  <c r="N81" i="49"/>
  <c r="O80" i="49"/>
  <c r="N80" i="49"/>
  <c r="O79" i="49"/>
  <c r="N79" i="49"/>
  <c r="O78" i="49"/>
  <c r="N78" i="49"/>
  <c r="O77" i="49"/>
  <c r="N77" i="49"/>
  <c r="O76" i="49"/>
  <c r="N76" i="49"/>
  <c r="O75" i="49"/>
  <c r="N75" i="49"/>
  <c r="O64" i="49"/>
  <c r="N64" i="49"/>
  <c r="O63" i="49"/>
  <c r="N63" i="49"/>
  <c r="O62" i="49"/>
  <c r="N62" i="49"/>
  <c r="O61" i="49"/>
  <c r="N61" i="49"/>
  <c r="O60" i="49"/>
  <c r="N60" i="49"/>
  <c r="O59" i="49"/>
  <c r="N59" i="49"/>
  <c r="O58" i="49"/>
  <c r="N58" i="49"/>
  <c r="O57" i="49"/>
  <c r="N57" i="49"/>
  <c r="O56" i="49"/>
  <c r="N56" i="49"/>
  <c r="O55" i="49"/>
  <c r="N55" i="49"/>
  <c r="O54" i="49"/>
  <c r="N54" i="49"/>
  <c r="O53" i="49"/>
  <c r="N53" i="49"/>
  <c r="O42" i="49"/>
  <c r="N42" i="49"/>
  <c r="O41" i="49"/>
  <c r="N41" i="49"/>
  <c r="O40" i="49"/>
  <c r="N40" i="49"/>
  <c r="O39" i="49"/>
  <c r="N39" i="49"/>
  <c r="O38" i="49"/>
  <c r="N38" i="49"/>
  <c r="O37" i="49"/>
  <c r="N37" i="49"/>
  <c r="O36" i="49"/>
  <c r="N36" i="49"/>
  <c r="O35" i="49"/>
  <c r="N35" i="49"/>
  <c r="O34" i="49"/>
  <c r="N34" i="49"/>
  <c r="O33" i="49"/>
  <c r="N33" i="49"/>
  <c r="O32" i="49"/>
  <c r="N32" i="49"/>
  <c r="O31" i="49"/>
  <c r="N31" i="49"/>
  <c r="O20" i="49"/>
  <c r="N20" i="49"/>
  <c r="O19" i="49"/>
  <c r="N19" i="49"/>
  <c r="O18" i="49"/>
  <c r="N18" i="49"/>
  <c r="O17" i="49"/>
  <c r="N17" i="49"/>
  <c r="O16" i="49"/>
  <c r="N16" i="49"/>
  <c r="O15" i="49"/>
  <c r="N15" i="49"/>
  <c r="O14" i="49"/>
  <c r="N14" i="49"/>
  <c r="O13" i="49"/>
  <c r="N13" i="49"/>
  <c r="O12" i="49"/>
  <c r="N12" i="49"/>
  <c r="O11" i="49"/>
  <c r="N11" i="49"/>
  <c r="O10" i="49"/>
  <c r="N10" i="49"/>
  <c r="O9" i="49"/>
  <c r="N9" i="49"/>
  <c r="O8" i="49"/>
  <c r="N8" i="49"/>
  <c r="L267" i="49"/>
  <c r="J267" i="49"/>
  <c r="H267" i="49"/>
  <c r="F267" i="49"/>
  <c r="L266" i="49"/>
  <c r="J266" i="49"/>
  <c r="H266" i="49"/>
  <c r="F266" i="49"/>
  <c r="L265" i="49"/>
  <c r="J265" i="49"/>
  <c r="H265" i="49"/>
  <c r="F265" i="49"/>
  <c r="L264" i="49"/>
  <c r="J264" i="49"/>
  <c r="H264" i="49"/>
  <c r="F264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H254" i="49"/>
  <c r="F254" i="49"/>
  <c r="C253" i="49"/>
  <c r="D254" i="49" s="1"/>
  <c r="B252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H228" i="49"/>
  <c r="F228" i="49"/>
  <c r="D228" i="49"/>
  <c r="C227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H206" i="49"/>
  <c r="F206" i="49"/>
  <c r="C205" i="49"/>
  <c r="D206" i="49" s="1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H184" i="49"/>
  <c r="F184" i="49"/>
  <c r="D184" i="49"/>
  <c r="C183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H162" i="49"/>
  <c r="F162" i="49"/>
  <c r="C161" i="49"/>
  <c r="D162" i="49" s="1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H140" i="49"/>
  <c r="F140" i="49"/>
  <c r="D140" i="49"/>
  <c r="C139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H118" i="49"/>
  <c r="F118" i="49"/>
  <c r="C117" i="49"/>
  <c r="D118" i="49" s="1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H96" i="49"/>
  <c r="F96" i="49"/>
  <c r="C95" i="49"/>
  <c r="D96" i="49" s="1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H74" i="49"/>
  <c r="F74" i="49"/>
  <c r="C73" i="49"/>
  <c r="D74" i="49" s="1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H52" i="49"/>
  <c r="F52" i="49"/>
  <c r="C51" i="49"/>
  <c r="D52" i="49" s="1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H30" i="49"/>
  <c r="F30" i="49"/>
  <c r="C29" i="49"/>
  <c r="D30" i="49" s="1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L8" i="49"/>
  <c r="J8" i="49"/>
  <c r="H8" i="49"/>
  <c r="F8" i="49"/>
  <c r="D8" i="49"/>
  <c r="D32" i="11"/>
  <c r="D9" i="11"/>
  <c r="O42" i="48"/>
  <c r="N42" i="48"/>
  <c r="O41" i="48"/>
  <c r="N41" i="48"/>
  <c r="O40" i="48"/>
  <c r="N40" i="48"/>
  <c r="O39" i="48"/>
  <c r="N39" i="48"/>
  <c r="O38" i="48"/>
  <c r="N38" i="48"/>
  <c r="O37" i="48"/>
  <c r="N37" i="48"/>
  <c r="O36" i="48"/>
  <c r="N36" i="48"/>
  <c r="O35" i="48"/>
  <c r="N35" i="48"/>
  <c r="O34" i="48"/>
  <c r="N34" i="48"/>
  <c r="O33" i="48"/>
  <c r="N33" i="48"/>
  <c r="O32" i="48"/>
  <c r="N32" i="48"/>
  <c r="O31" i="48"/>
  <c r="N31" i="48"/>
  <c r="O30" i="48"/>
  <c r="N30" i="48"/>
  <c r="O20" i="48"/>
  <c r="N20" i="48"/>
  <c r="O19" i="48"/>
  <c r="N19" i="48"/>
  <c r="O18" i="48"/>
  <c r="N18" i="48"/>
  <c r="O17" i="48"/>
  <c r="N17" i="48"/>
  <c r="O16" i="48"/>
  <c r="N16" i="48"/>
  <c r="O15" i="48"/>
  <c r="N15" i="48"/>
  <c r="O14" i="48"/>
  <c r="N14" i="48"/>
  <c r="O13" i="48"/>
  <c r="N13" i="48"/>
  <c r="O12" i="48"/>
  <c r="N12" i="48"/>
  <c r="O11" i="48"/>
  <c r="N11" i="48"/>
  <c r="O10" i="48"/>
  <c r="N10" i="48"/>
  <c r="O9" i="48"/>
  <c r="N9" i="48"/>
  <c r="O8" i="48"/>
  <c r="N8" i="48"/>
  <c r="L43" i="48"/>
  <c r="J43" i="48"/>
  <c r="H43" i="48"/>
  <c r="F43" i="48"/>
  <c r="L42" i="48"/>
  <c r="J42" i="48"/>
  <c r="H42" i="48"/>
  <c r="F42" i="48"/>
  <c r="L41" i="48"/>
  <c r="J41" i="48"/>
  <c r="H41" i="48"/>
  <c r="F41" i="48"/>
  <c r="L40" i="48"/>
  <c r="J40" i="48"/>
  <c r="H40" i="48"/>
  <c r="F40" i="48"/>
  <c r="L39" i="48"/>
  <c r="J39" i="48"/>
  <c r="H39" i="48"/>
  <c r="F39" i="48"/>
  <c r="L38" i="48"/>
  <c r="J38" i="48"/>
  <c r="H38" i="48"/>
  <c r="F38" i="48"/>
  <c r="L37" i="48"/>
  <c r="J37" i="48"/>
  <c r="H37" i="48"/>
  <c r="F37" i="48"/>
  <c r="L36" i="48"/>
  <c r="J36" i="48"/>
  <c r="H36" i="48"/>
  <c r="F36" i="48"/>
  <c r="L35" i="48"/>
  <c r="J35" i="48"/>
  <c r="H35" i="48"/>
  <c r="F35" i="48"/>
  <c r="L34" i="48"/>
  <c r="J34" i="48"/>
  <c r="H34" i="48"/>
  <c r="F34" i="48"/>
  <c r="L33" i="48"/>
  <c r="J33" i="48"/>
  <c r="H33" i="48"/>
  <c r="F33" i="48"/>
  <c r="L32" i="48"/>
  <c r="J32" i="48"/>
  <c r="H32" i="48"/>
  <c r="F32" i="48"/>
  <c r="L31" i="48"/>
  <c r="J31" i="48"/>
  <c r="H31" i="48"/>
  <c r="F31" i="48"/>
  <c r="L30" i="48"/>
  <c r="J30" i="48"/>
  <c r="H30" i="48"/>
  <c r="F30" i="48"/>
  <c r="D30" i="48"/>
  <c r="C29" i="48"/>
  <c r="L21" i="48"/>
  <c r="J21" i="48"/>
  <c r="H21" i="48"/>
  <c r="F21" i="48"/>
  <c r="L20" i="48"/>
  <c r="J20" i="48"/>
  <c r="H20" i="48"/>
  <c r="F20" i="48"/>
  <c r="L19" i="48"/>
  <c r="J19" i="48"/>
  <c r="H19" i="48"/>
  <c r="F19" i="48"/>
  <c r="L18" i="48"/>
  <c r="J18" i="48"/>
  <c r="H18" i="48"/>
  <c r="F18" i="48"/>
  <c r="L17" i="48"/>
  <c r="J17" i="48"/>
  <c r="H17" i="48"/>
  <c r="F17" i="48"/>
  <c r="L16" i="48"/>
  <c r="J16" i="48"/>
  <c r="H16" i="48"/>
  <c r="F16" i="48"/>
  <c r="L15" i="48"/>
  <c r="J15" i="48"/>
  <c r="H15" i="48"/>
  <c r="F15" i="48"/>
  <c r="L14" i="48"/>
  <c r="J14" i="48"/>
  <c r="H14" i="48"/>
  <c r="F14" i="48"/>
  <c r="L13" i="48"/>
  <c r="J13" i="48"/>
  <c r="H13" i="48"/>
  <c r="F13" i="48"/>
  <c r="L12" i="48"/>
  <c r="J12" i="48"/>
  <c r="H12" i="48"/>
  <c r="F12" i="48"/>
  <c r="L11" i="48"/>
  <c r="J11" i="48"/>
  <c r="H11" i="48"/>
  <c r="F11" i="48"/>
  <c r="L10" i="48"/>
  <c r="J10" i="48"/>
  <c r="H10" i="48"/>
  <c r="F10" i="48"/>
  <c r="L9" i="48"/>
  <c r="J9" i="48"/>
  <c r="H9" i="48"/>
  <c r="F9" i="48"/>
  <c r="L8" i="48"/>
  <c r="J8" i="48"/>
  <c r="H8" i="48"/>
  <c r="F8" i="48"/>
  <c r="D8" i="48"/>
  <c r="C7" i="48"/>
  <c r="O284" i="47"/>
  <c r="N284" i="47"/>
  <c r="O283" i="47"/>
  <c r="N283" i="47"/>
  <c r="O282" i="47"/>
  <c r="N282" i="47"/>
  <c r="O281" i="47"/>
  <c r="N281" i="47"/>
  <c r="O280" i="47"/>
  <c r="N280" i="47"/>
  <c r="O279" i="47"/>
  <c r="N279" i="47"/>
  <c r="O278" i="47"/>
  <c r="N278" i="47"/>
  <c r="O277" i="47"/>
  <c r="N277" i="47"/>
  <c r="O276" i="47"/>
  <c r="N276" i="47"/>
  <c r="O275" i="47"/>
  <c r="N275" i="47"/>
  <c r="O274" i="47"/>
  <c r="N274" i="47"/>
  <c r="O273" i="47"/>
  <c r="N273" i="47"/>
  <c r="O272" i="47"/>
  <c r="N272" i="47"/>
  <c r="O262" i="47"/>
  <c r="N262" i="47"/>
  <c r="O261" i="47"/>
  <c r="N261" i="47"/>
  <c r="O260" i="47"/>
  <c r="N260" i="47"/>
  <c r="O259" i="47"/>
  <c r="N259" i="47"/>
  <c r="O258" i="47"/>
  <c r="N258" i="47"/>
  <c r="O257" i="47"/>
  <c r="N257" i="47"/>
  <c r="O256" i="47"/>
  <c r="N256" i="47"/>
  <c r="O255" i="47"/>
  <c r="N255" i="47"/>
  <c r="O254" i="47"/>
  <c r="N254" i="47"/>
  <c r="O253" i="47"/>
  <c r="N253" i="47"/>
  <c r="O252" i="47"/>
  <c r="N252" i="47"/>
  <c r="O251" i="47"/>
  <c r="N251" i="47"/>
  <c r="O250" i="47"/>
  <c r="N250" i="47"/>
  <c r="O240" i="47"/>
  <c r="N240" i="47"/>
  <c r="O239" i="47"/>
  <c r="N239" i="47"/>
  <c r="O238" i="47"/>
  <c r="N238" i="47"/>
  <c r="O237" i="47"/>
  <c r="N237" i="47"/>
  <c r="O236" i="47"/>
  <c r="N236" i="47"/>
  <c r="O235" i="47"/>
  <c r="N235" i="47"/>
  <c r="O234" i="47"/>
  <c r="N234" i="47"/>
  <c r="O233" i="47"/>
  <c r="N233" i="47"/>
  <c r="O232" i="47"/>
  <c r="N232" i="47"/>
  <c r="O231" i="47"/>
  <c r="N231" i="47"/>
  <c r="O230" i="47"/>
  <c r="N230" i="47"/>
  <c r="O229" i="47"/>
  <c r="N229" i="47"/>
  <c r="O228" i="47"/>
  <c r="N228" i="47"/>
  <c r="O218" i="47"/>
  <c r="N218" i="47"/>
  <c r="O217" i="47"/>
  <c r="N217" i="47"/>
  <c r="O216" i="47"/>
  <c r="N216" i="47"/>
  <c r="O215" i="47"/>
  <c r="N215" i="47"/>
  <c r="O214" i="47"/>
  <c r="N214" i="47"/>
  <c r="O213" i="47"/>
  <c r="N213" i="47"/>
  <c r="O212" i="47"/>
  <c r="N212" i="47"/>
  <c r="O211" i="47"/>
  <c r="N211" i="47"/>
  <c r="O210" i="47"/>
  <c r="N210" i="47"/>
  <c r="O209" i="47"/>
  <c r="N209" i="47"/>
  <c r="O208" i="47"/>
  <c r="N208" i="47"/>
  <c r="O207" i="47"/>
  <c r="N207" i="47"/>
  <c r="O206" i="47"/>
  <c r="N206" i="47"/>
  <c r="O196" i="47"/>
  <c r="N196" i="47"/>
  <c r="O195" i="47"/>
  <c r="N195" i="47"/>
  <c r="O194" i="47"/>
  <c r="N194" i="47"/>
  <c r="O193" i="47"/>
  <c r="N193" i="47"/>
  <c r="O192" i="47"/>
  <c r="N192" i="47"/>
  <c r="O191" i="47"/>
  <c r="N191" i="47"/>
  <c r="O190" i="47"/>
  <c r="N190" i="47"/>
  <c r="O189" i="47"/>
  <c r="N189" i="47"/>
  <c r="O188" i="47"/>
  <c r="N188" i="47"/>
  <c r="O187" i="47"/>
  <c r="N187" i="47"/>
  <c r="O186" i="47"/>
  <c r="N186" i="47"/>
  <c r="O185" i="47"/>
  <c r="N185" i="47"/>
  <c r="O184" i="47"/>
  <c r="N184" i="47"/>
  <c r="O174" i="47"/>
  <c r="N174" i="47"/>
  <c r="O173" i="47"/>
  <c r="N173" i="47"/>
  <c r="O172" i="47"/>
  <c r="N172" i="47"/>
  <c r="O171" i="47"/>
  <c r="N171" i="47"/>
  <c r="O170" i="47"/>
  <c r="N170" i="47"/>
  <c r="O169" i="47"/>
  <c r="N169" i="47"/>
  <c r="O168" i="47"/>
  <c r="N168" i="47"/>
  <c r="O167" i="47"/>
  <c r="N167" i="47"/>
  <c r="O166" i="47"/>
  <c r="N166" i="47"/>
  <c r="O165" i="47"/>
  <c r="N165" i="47"/>
  <c r="O164" i="47"/>
  <c r="N164" i="47"/>
  <c r="O163" i="47"/>
  <c r="N163" i="47"/>
  <c r="O162" i="47"/>
  <c r="N162" i="47"/>
  <c r="O152" i="47"/>
  <c r="N152" i="47"/>
  <c r="O151" i="47"/>
  <c r="N151" i="47"/>
  <c r="O150" i="47"/>
  <c r="N150" i="47"/>
  <c r="O149" i="47"/>
  <c r="N149" i="47"/>
  <c r="O148" i="47"/>
  <c r="N148" i="47"/>
  <c r="O147" i="47"/>
  <c r="N147" i="47"/>
  <c r="O146" i="47"/>
  <c r="N146" i="47"/>
  <c r="O145" i="47"/>
  <c r="N145" i="47"/>
  <c r="O144" i="47"/>
  <c r="N144" i="47"/>
  <c r="O143" i="47"/>
  <c r="N143" i="47"/>
  <c r="O142" i="47"/>
  <c r="N142" i="47"/>
  <c r="O141" i="47"/>
  <c r="N141" i="47"/>
  <c r="O140" i="47"/>
  <c r="N140" i="47"/>
  <c r="O130" i="47"/>
  <c r="N130" i="47"/>
  <c r="O129" i="47"/>
  <c r="N129" i="47"/>
  <c r="O128" i="47"/>
  <c r="N128" i="47"/>
  <c r="O127" i="47"/>
  <c r="N127" i="47"/>
  <c r="O126" i="47"/>
  <c r="N126" i="47"/>
  <c r="O125" i="47"/>
  <c r="N125" i="47"/>
  <c r="O124" i="47"/>
  <c r="N124" i="47"/>
  <c r="O123" i="47"/>
  <c r="N123" i="47"/>
  <c r="O122" i="47"/>
  <c r="N122" i="47"/>
  <c r="O121" i="47"/>
  <c r="N121" i="47"/>
  <c r="O120" i="47"/>
  <c r="N120" i="47"/>
  <c r="O119" i="47"/>
  <c r="N119" i="47"/>
  <c r="O118" i="47"/>
  <c r="N118" i="47"/>
  <c r="O108" i="47"/>
  <c r="N108" i="47"/>
  <c r="O107" i="47"/>
  <c r="N107" i="47"/>
  <c r="O106" i="47"/>
  <c r="N106" i="47"/>
  <c r="O105" i="47"/>
  <c r="N105" i="47"/>
  <c r="O104" i="47"/>
  <c r="N104" i="47"/>
  <c r="O103" i="47"/>
  <c r="N103" i="47"/>
  <c r="O102" i="47"/>
  <c r="N102" i="47"/>
  <c r="O101" i="47"/>
  <c r="N101" i="47"/>
  <c r="O100" i="47"/>
  <c r="N100" i="47"/>
  <c r="O99" i="47"/>
  <c r="N99" i="47"/>
  <c r="O98" i="47"/>
  <c r="N98" i="47"/>
  <c r="O97" i="47"/>
  <c r="N97" i="47"/>
  <c r="O96" i="47"/>
  <c r="N96" i="47"/>
  <c r="O86" i="47"/>
  <c r="N86" i="47"/>
  <c r="O85" i="47"/>
  <c r="N85" i="47"/>
  <c r="O84" i="47"/>
  <c r="N84" i="47"/>
  <c r="O83" i="47"/>
  <c r="N83" i="47"/>
  <c r="O82" i="47"/>
  <c r="N82" i="47"/>
  <c r="O81" i="47"/>
  <c r="N81" i="47"/>
  <c r="O80" i="47"/>
  <c r="N80" i="47"/>
  <c r="O79" i="47"/>
  <c r="N79" i="47"/>
  <c r="O78" i="47"/>
  <c r="N78" i="47"/>
  <c r="O77" i="47"/>
  <c r="N77" i="47"/>
  <c r="O76" i="47"/>
  <c r="N76" i="47"/>
  <c r="O75" i="47"/>
  <c r="N75" i="47"/>
  <c r="O74" i="47"/>
  <c r="N74" i="47"/>
  <c r="O64" i="47"/>
  <c r="N64" i="47"/>
  <c r="O63" i="47"/>
  <c r="N63" i="47"/>
  <c r="O62" i="47"/>
  <c r="N62" i="47"/>
  <c r="O61" i="47"/>
  <c r="N61" i="47"/>
  <c r="O60" i="47"/>
  <c r="N60" i="47"/>
  <c r="O59" i="47"/>
  <c r="N59" i="47"/>
  <c r="O58" i="47"/>
  <c r="N58" i="47"/>
  <c r="O57" i="47"/>
  <c r="N57" i="47"/>
  <c r="O56" i="47"/>
  <c r="N56" i="47"/>
  <c r="O55" i="47"/>
  <c r="N55" i="47"/>
  <c r="O54" i="47"/>
  <c r="N54" i="47"/>
  <c r="O53" i="47"/>
  <c r="N53" i="47"/>
  <c r="O52" i="47"/>
  <c r="N52" i="47"/>
  <c r="O42" i="47"/>
  <c r="N42" i="47"/>
  <c r="O41" i="47"/>
  <c r="N41" i="47"/>
  <c r="O40" i="47"/>
  <c r="N40" i="47"/>
  <c r="O39" i="47"/>
  <c r="N39" i="47"/>
  <c r="O38" i="47"/>
  <c r="N38" i="47"/>
  <c r="O37" i="47"/>
  <c r="N37" i="47"/>
  <c r="O36" i="47"/>
  <c r="N36" i="47"/>
  <c r="O35" i="47"/>
  <c r="N35" i="47"/>
  <c r="O34" i="47"/>
  <c r="N34" i="47"/>
  <c r="O33" i="47"/>
  <c r="N33" i="47"/>
  <c r="O32" i="47"/>
  <c r="N32" i="47"/>
  <c r="O31" i="47"/>
  <c r="N31" i="47"/>
  <c r="O30" i="47"/>
  <c r="N30" i="47"/>
  <c r="O20" i="47"/>
  <c r="N20" i="47"/>
  <c r="O19" i="47"/>
  <c r="N19" i="47"/>
  <c r="O18" i="47"/>
  <c r="N18" i="47"/>
  <c r="O17" i="47"/>
  <c r="N17" i="47"/>
  <c r="O16" i="47"/>
  <c r="N16" i="47"/>
  <c r="O15" i="47"/>
  <c r="N15" i="47"/>
  <c r="O14" i="47"/>
  <c r="N14" i="47"/>
  <c r="O13" i="47"/>
  <c r="N13" i="47"/>
  <c r="O12" i="47"/>
  <c r="N12" i="47"/>
  <c r="O11" i="47"/>
  <c r="N11" i="47"/>
  <c r="O10" i="47"/>
  <c r="N10" i="47"/>
  <c r="O9" i="47"/>
  <c r="N9" i="47"/>
  <c r="O8" i="47"/>
  <c r="N8" i="47"/>
  <c r="L285" i="47"/>
  <c r="J285" i="47"/>
  <c r="H285" i="47"/>
  <c r="F285" i="47"/>
  <c r="L284" i="47"/>
  <c r="J284" i="47"/>
  <c r="H284" i="47"/>
  <c r="F284" i="47"/>
  <c r="L283" i="47"/>
  <c r="J283" i="47"/>
  <c r="H283" i="47"/>
  <c r="F283" i="47"/>
  <c r="L282" i="47"/>
  <c r="J282" i="47"/>
  <c r="H282" i="47"/>
  <c r="F282" i="47"/>
  <c r="L281" i="47"/>
  <c r="J281" i="47"/>
  <c r="H281" i="47"/>
  <c r="F281" i="47"/>
  <c r="L280" i="47"/>
  <c r="J280" i="47"/>
  <c r="H280" i="47"/>
  <c r="F280" i="47"/>
  <c r="L279" i="47"/>
  <c r="J279" i="47"/>
  <c r="H279" i="47"/>
  <c r="F279" i="47"/>
  <c r="L278" i="47"/>
  <c r="J278" i="47"/>
  <c r="H278" i="47"/>
  <c r="F278" i="47"/>
  <c r="L277" i="47"/>
  <c r="J277" i="47"/>
  <c r="H277" i="47"/>
  <c r="F277" i="47"/>
  <c r="L276" i="47"/>
  <c r="J276" i="47"/>
  <c r="H276" i="47"/>
  <c r="F276" i="47"/>
  <c r="L275" i="47"/>
  <c r="J275" i="47"/>
  <c r="H275" i="47"/>
  <c r="F275" i="47"/>
  <c r="L274" i="47"/>
  <c r="J274" i="47"/>
  <c r="H274" i="47"/>
  <c r="F274" i="47"/>
  <c r="L273" i="47"/>
  <c r="J273" i="47"/>
  <c r="H273" i="47"/>
  <c r="F273" i="47"/>
  <c r="L272" i="47"/>
  <c r="J272" i="47"/>
  <c r="H272" i="47"/>
  <c r="F272" i="47"/>
  <c r="D272" i="47"/>
  <c r="C271" i="47"/>
  <c r="B270" i="47"/>
  <c r="L263" i="47"/>
  <c r="J263" i="47"/>
  <c r="H263" i="47"/>
  <c r="F263" i="47"/>
  <c r="L262" i="47"/>
  <c r="J262" i="47"/>
  <c r="H262" i="47"/>
  <c r="F262" i="47"/>
  <c r="L261" i="47"/>
  <c r="J261" i="47"/>
  <c r="H261" i="47"/>
  <c r="F261" i="47"/>
  <c r="L260" i="47"/>
  <c r="J260" i="47"/>
  <c r="H260" i="47"/>
  <c r="F260" i="47"/>
  <c r="L259" i="47"/>
  <c r="J259" i="47"/>
  <c r="H259" i="47"/>
  <c r="F259" i="47"/>
  <c r="L258" i="47"/>
  <c r="J258" i="47"/>
  <c r="H258" i="47"/>
  <c r="F258" i="47"/>
  <c r="L257" i="47"/>
  <c r="J257" i="47"/>
  <c r="H257" i="47"/>
  <c r="F257" i="47"/>
  <c r="L256" i="47"/>
  <c r="J256" i="47"/>
  <c r="H256" i="47"/>
  <c r="F256" i="47"/>
  <c r="L255" i="47"/>
  <c r="J255" i="47"/>
  <c r="H255" i="47"/>
  <c r="F255" i="47"/>
  <c r="L254" i="47"/>
  <c r="J254" i="47"/>
  <c r="H254" i="47"/>
  <c r="F254" i="47"/>
  <c r="L253" i="47"/>
  <c r="J253" i="47"/>
  <c r="H253" i="47"/>
  <c r="F253" i="47"/>
  <c r="L252" i="47"/>
  <c r="J252" i="47"/>
  <c r="H252" i="47"/>
  <c r="F252" i="47"/>
  <c r="L251" i="47"/>
  <c r="J251" i="47"/>
  <c r="H251" i="47"/>
  <c r="F251" i="47"/>
  <c r="L250" i="47"/>
  <c r="J250" i="47"/>
  <c r="H250" i="47"/>
  <c r="F250" i="47"/>
  <c r="D250" i="47"/>
  <c r="C249" i="47"/>
  <c r="B248" i="47"/>
  <c r="L241" i="47"/>
  <c r="J241" i="47"/>
  <c r="H241" i="47"/>
  <c r="F241" i="47"/>
  <c r="L240" i="47"/>
  <c r="J240" i="47"/>
  <c r="H240" i="47"/>
  <c r="F240" i="47"/>
  <c r="L239" i="47"/>
  <c r="J239" i="47"/>
  <c r="H239" i="47"/>
  <c r="F239" i="47"/>
  <c r="L238" i="47"/>
  <c r="J238" i="47"/>
  <c r="H238" i="47"/>
  <c r="F238" i="47"/>
  <c r="L237" i="47"/>
  <c r="J237" i="47"/>
  <c r="H237" i="47"/>
  <c r="F237" i="47"/>
  <c r="L236" i="47"/>
  <c r="J236" i="47"/>
  <c r="H236" i="47"/>
  <c r="F236" i="47"/>
  <c r="L235" i="47"/>
  <c r="J235" i="47"/>
  <c r="H235" i="47"/>
  <c r="F235" i="47"/>
  <c r="L234" i="47"/>
  <c r="J234" i="47"/>
  <c r="H234" i="47"/>
  <c r="F234" i="47"/>
  <c r="L233" i="47"/>
  <c r="J233" i="47"/>
  <c r="H233" i="47"/>
  <c r="F233" i="47"/>
  <c r="L232" i="47"/>
  <c r="J232" i="47"/>
  <c r="H232" i="47"/>
  <c r="F232" i="47"/>
  <c r="L231" i="47"/>
  <c r="J231" i="47"/>
  <c r="H231" i="47"/>
  <c r="F231" i="47"/>
  <c r="L230" i="47"/>
  <c r="J230" i="47"/>
  <c r="H230" i="47"/>
  <c r="F230" i="47"/>
  <c r="L229" i="47"/>
  <c r="J229" i="47"/>
  <c r="H229" i="47"/>
  <c r="F229" i="47"/>
  <c r="L228" i="47"/>
  <c r="J228" i="47"/>
  <c r="H228" i="47"/>
  <c r="F228" i="47"/>
  <c r="D228" i="47"/>
  <c r="C227" i="47"/>
  <c r="B226" i="47"/>
  <c r="L219" i="47"/>
  <c r="J219" i="47"/>
  <c r="H219" i="47"/>
  <c r="F219" i="47"/>
  <c r="L218" i="47"/>
  <c r="J218" i="47"/>
  <c r="H218" i="47"/>
  <c r="F218" i="47"/>
  <c r="L217" i="47"/>
  <c r="J217" i="47"/>
  <c r="H217" i="47"/>
  <c r="F217" i="47"/>
  <c r="L216" i="47"/>
  <c r="J216" i="47"/>
  <c r="H216" i="47"/>
  <c r="F216" i="47"/>
  <c r="L215" i="47"/>
  <c r="J215" i="47"/>
  <c r="H215" i="47"/>
  <c r="F215" i="47"/>
  <c r="L214" i="47"/>
  <c r="J214" i="47"/>
  <c r="H214" i="47"/>
  <c r="F214" i="47"/>
  <c r="L213" i="47"/>
  <c r="J213" i="47"/>
  <c r="H213" i="47"/>
  <c r="F213" i="47"/>
  <c r="L212" i="47"/>
  <c r="J212" i="47"/>
  <c r="H212" i="47"/>
  <c r="F212" i="47"/>
  <c r="L211" i="47"/>
  <c r="J211" i="47"/>
  <c r="H211" i="47"/>
  <c r="F211" i="47"/>
  <c r="L210" i="47"/>
  <c r="J210" i="47"/>
  <c r="H210" i="47"/>
  <c r="F210" i="47"/>
  <c r="L209" i="47"/>
  <c r="J209" i="47"/>
  <c r="H209" i="47"/>
  <c r="F209" i="47"/>
  <c r="L208" i="47"/>
  <c r="J208" i="47"/>
  <c r="H208" i="47"/>
  <c r="F208" i="47"/>
  <c r="L207" i="47"/>
  <c r="J207" i="47"/>
  <c r="H207" i="47"/>
  <c r="F207" i="47"/>
  <c r="L206" i="47"/>
  <c r="J206" i="47"/>
  <c r="H206" i="47"/>
  <c r="F206" i="47"/>
  <c r="D206" i="47"/>
  <c r="C205" i="47"/>
  <c r="B204" i="47"/>
  <c r="L197" i="47"/>
  <c r="J197" i="47"/>
  <c r="H197" i="47"/>
  <c r="F197" i="47"/>
  <c r="L196" i="47"/>
  <c r="J196" i="47"/>
  <c r="H196" i="47"/>
  <c r="F196" i="47"/>
  <c r="L195" i="47"/>
  <c r="J195" i="47"/>
  <c r="H195" i="47"/>
  <c r="F195" i="47"/>
  <c r="L194" i="47"/>
  <c r="J194" i="47"/>
  <c r="H194" i="47"/>
  <c r="F194" i="47"/>
  <c r="L193" i="47"/>
  <c r="J193" i="47"/>
  <c r="H193" i="47"/>
  <c r="F193" i="47"/>
  <c r="L192" i="47"/>
  <c r="J192" i="47"/>
  <c r="H192" i="47"/>
  <c r="F192" i="47"/>
  <c r="L191" i="47"/>
  <c r="J191" i="47"/>
  <c r="H191" i="47"/>
  <c r="F191" i="47"/>
  <c r="L190" i="47"/>
  <c r="J190" i="47"/>
  <c r="H190" i="47"/>
  <c r="F190" i="47"/>
  <c r="L189" i="47"/>
  <c r="J189" i="47"/>
  <c r="H189" i="47"/>
  <c r="F189" i="47"/>
  <c r="L188" i="47"/>
  <c r="J188" i="47"/>
  <c r="H188" i="47"/>
  <c r="F188" i="47"/>
  <c r="L187" i="47"/>
  <c r="J187" i="47"/>
  <c r="H187" i="47"/>
  <c r="F187" i="47"/>
  <c r="L186" i="47"/>
  <c r="J186" i="47"/>
  <c r="H186" i="47"/>
  <c r="F186" i="47"/>
  <c r="L185" i="47"/>
  <c r="J185" i="47"/>
  <c r="H185" i="47"/>
  <c r="F185" i="47"/>
  <c r="L184" i="47"/>
  <c r="J184" i="47"/>
  <c r="H184" i="47"/>
  <c r="F184" i="47"/>
  <c r="D184" i="47"/>
  <c r="C183" i="47"/>
  <c r="B182" i="47"/>
  <c r="L175" i="47"/>
  <c r="J175" i="47"/>
  <c r="H175" i="47"/>
  <c r="F175" i="47"/>
  <c r="L174" i="47"/>
  <c r="J174" i="47"/>
  <c r="H174" i="47"/>
  <c r="F174" i="47"/>
  <c r="L173" i="47"/>
  <c r="J173" i="47"/>
  <c r="H173" i="47"/>
  <c r="F173" i="47"/>
  <c r="L172" i="47"/>
  <c r="J172" i="47"/>
  <c r="H172" i="47"/>
  <c r="F172" i="47"/>
  <c r="L171" i="47"/>
  <c r="J171" i="47"/>
  <c r="H171" i="47"/>
  <c r="F171" i="47"/>
  <c r="L170" i="47"/>
  <c r="J170" i="47"/>
  <c r="H170" i="47"/>
  <c r="F170" i="47"/>
  <c r="L169" i="47"/>
  <c r="J169" i="47"/>
  <c r="H169" i="47"/>
  <c r="F169" i="47"/>
  <c r="L168" i="47"/>
  <c r="J168" i="47"/>
  <c r="H168" i="47"/>
  <c r="F168" i="47"/>
  <c r="L167" i="47"/>
  <c r="J167" i="47"/>
  <c r="H167" i="47"/>
  <c r="F167" i="47"/>
  <c r="L166" i="47"/>
  <c r="J166" i="47"/>
  <c r="H166" i="47"/>
  <c r="F166" i="47"/>
  <c r="L165" i="47"/>
  <c r="J165" i="47"/>
  <c r="H165" i="47"/>
  <c r="F165" i="47"/>
  <c r="L164" i="47"/>
  <c r="J164" i="47"/>
  <c r="H164" i="47"/>
  <c r="F164" i="47"/>
  <c r="L163" i="47"/>
  <c r="J163" i="47"/>
  <c r="H163" i="47"/>
  <c r="F163" i="47"/>
  <c r="L162" i="47"/>
  <c r="J162" i="47"/>
  <c r="H162" i="47"/>
  <c r="F162" i="47"/>
  <c r="D162" i="47"/>
  <c r="C161" i="47"/>
  <c r="B160" i="47"/>
  <c r="L153" i="47"/>
  <c r="J153" i="47"/>
  <c r="H153" i="47"/>
  <c r="F153" i="47"/>
  <c r="L152" i="47"/>
  <c r="J152" i="47"/>
  <c r="H152" i="47"/>
  <c r="F152" i="47"/>
  <c r="L151" i="47"/>
  <c r="J151" i="47"/>
  <c r="H151" i="47"/>
  <c r="F151" i="47"/>
  <c r="L150" i="47"/>
  <c r="J150" i="47"/>
  <c r="H150" i="47"/>
  <c r="F150" i="47"/>
  <c r="L149" i="47"/>
  <c r="J149" i="47"/>
  <c r="H149" i="47"/>
  <c r="F149" i="47"/>
  <c r="L148" i="47"/>
  <c r="J148" i="47"/>
  <c r="H148" i="47"/>
  <c r="F148" i="47"/>
  <c r="L147" i="47"/>
  <c r="J147" i="47"/>
  <c r="H147" i="47"/>
  <c r="F147" i="47"/>
  <c r="L146" i="47"/>
  <c r="J146" i="47"/>
  <c r="H146" i="47"/>
  <c r="F146" i="47"/>
  <c r="L145" i="47"/>
  <c r="J145" i="47"/>
  <c r="H145" i="47"/>
  <c r="F145" i="47"/>
  <c r="L144" i="47"/>
  <c r="J144" i="47"/>
  <c r="H144" i="47"/>
  <c r="F144" i="47"/>
  <c r="L143" i="47"/>
  <c r="J143" i="47"/>
  <c r="H143" i="47"/>
  <c r="F143" i="47"/>
  <c r="L142" i="47"/>
  <c r="J142" i="47"/>
  <c r="H142" i="47"/>
  <c r="F142" i="47"/>
  <c r="L141" i="47"/>
  <c r="J141" i="47"/>
  <c r="H141" i="47"/>
  <c r="F141" i="47"/>
  <c r="L140" i="47"/>
  <c r="J140" i="47"/>
  <c r="H140" i="47"/>
  <c r="F140" i="47"/>
  <c r="D140" i="47"/>
  <c r="C139" i="47"/>
  <c r="B138" i="47"/>
  <c r="L131" i="47"/>
  <c r="J131" i="47"/>
  <c r="H131" i="47"/>
  <c r="F131" i="47"/>
  <c r="L130" i="47"/>
  <c r="J130" i="47"/>
  <c r="H130" i="47"/>
  <c r="F130" i="47"/>
  <c r="L129" i="47"/>
  <c r="J129" i="47"/>
  <c r="H129" i="47"/>
  <c r="F129" i="47"/>
  <c r="L128" i="47"/>
  <c r="J128" i="47"/>
  <c r="H128" i="47"/>
  <c r="F128" i="47"/>
  <c r="L127" i="47"/>
  <c r="J127" i="47"/>
  <c r="H127" i="47"/>
  <c r="F127" i="47"/>
  <c r="L126" i="47"/>
  <c r="J126" i="47"/>
  <c r="H126" i="47"/>
  <c r="F126" i="47"/>
  <c r="L125" i="47"/>
  <c r="J125" i="47"/>
  <c r="H125" i="47"/>
  <c r="F125" i="47"/>
  <c r="L124" i="47"/>
  <c r="J124" i="47"/>
  <c r="H124" i="47"/>
  <c r="F124" i="47"/>
  <c r="L123" i="47"/>
  <c r="J123" i="47"/>
  <c r="H123" i="47"/>
  <c r="F123" i="47"/>
  <c r="L122" i="47"/>
  <c r="J122" i="47"/>
  <c r="H122" i="47"/>
  <c r="F122" i="47"/>
  <c r="L121" i="47"/>
  <c r="J121" i="47"/>
  <c r="H121" i="47"/>
  <c r="F121" i="47"/>
  <c r="L120" i="47"/>
  <c r="J120" i="47"/>
  <c r="H120" i="47"/>
  <c r="F120" i="47"/>
  <c r="L119" i="47"/>
  <c r="J119" i="47"/>
  <c r="H119" i="47"/>
  <c r="F119" i="47"/>
  <c r="L118" i="47"/>
  <c r="J118" i="47"/>
  <c r="H118" i="47"/>
  <c r="F118" i="47"/>
  <c r="D118" i="47"/>
  <c r="C117" i="47"/>
  <c r="B116" i="47"/>
  <c r="L109" i="47"/>
  <c r="J109" i="47"/>
  <c r="H109" i="47"/>
  <c r="F109" i="47"/>
  <c r="L108" i="47"/>
  <c r="J108" i="47"/>
  <c r="H108" i="47"/>
  <c r="F108" i="47"/>
  <c r="L107" i="47"/>
  <c r="J107" i="47"/>
  <c r="H107" i="47"/>
  <c r="F107" i="47"/>
  <c r="L106" i="47"/>
  <c r="J106" i="47"/>
  <c r="H106" i="47"/>
  <c r="F106" i="47"/>
  <c r="L105" i="47"/>
  <c r="J105" i="47"/>
  <c r="H105" i="47"/>
  <c r="F105" i="47"/>
  <c r="L104" i="47"/>
  <c r="J104" i="47"/>
  <c r="H104" i="47"/>
  <c r="F104" i="47"/>
  <c r="L103" i="47"/>
  <c r="J103" i="47"/>
  <c r="H103" i="47"/>
  <c r="F103" i="47"/>
  <c r="L102" i="47"/>
  <c r="J102" i="47"/>
  <c r="H102" i="47"/>
  <c r="F102" i="47"/>
  <c r="L101" i="47"/>
  <c r="J101" i="47"/>
  <c r="H101" i="47"/>
  <c r="F101" i="47"/>
  <c r="L100" i="47"/>
  <c r="J100" i="47"/>
  <c r="H100" i="47"/>
  <c r="F100" i="47"/>
  <c r="L99" i="47"/>
  <c r="J99" i="47"/>
  <c r="H99" i="47"/>
  <c r="F99" i="47"/>
  <c r="L98" i="47"/>
  <c r="J98" i="47"/>
  <c r="H98" i="47"/>
  <c r="F98" i="47"/>
  <c r="L97" i="47"/>
  <c r="J97" i="47"/>
  <c r="H97" i="47"/>
  <c r="F97" i="47"/>
  <c r="L96" i="47"/>
  <c r="J96" i="47"/>
  <c r="H96" i="47"/>
  <c r="F96" i="47"/>
  <c r="D96" i="47"/>
  <c r="C95" i="47"/>
  <c r="L87" i="47"/>
  <c r="J87" i="47"/>
  <c r="H87" i="47"/>
  <c r="F87" i="47"/>
  <c r="L86" i="47"/>
  <c r="J86" i="47"/>
  <c r="H86" i="47"/>
  <c r="F86" i="47"/>
  <c r="L85" i="47"/>
  <c r="J85" i="47"/>
  <c r="H85" i="47"/>
  <c r="F85" i="47"/>
  <c r="L84" i="47"/>
  <c r="J84" i="47"/>
  <c r="H84" i="47"/>
  <c r="F84" i="47"/>
  <c r="L83" i="47"/>
  <c r="J83" i="47"/>
  <c r="H83" i="47"/>
  <c r="F83" i="47"/>
  <c r="L82" i="47"/>
  <c r="J82" i="47"/>
  <c r="H82" i="47"/>
  <c r="F82" i="47"/>
  <c r="L81" i="47"/>
  <c r="J81" i="47"/>
  <c r="H81" i="47"/>
  <c r="F81" i="47"/>
  <c r="L80" i="47"/>
  <c r="J80" i="47"/>
  <c r="H80" i="47"/>
  <c r="F80" i="47"/>
  <c r="L79" i="47"/>
  <c r="J79" i="47"/>
  <c r="H79" i="47"/>
  <c r="F79" i="47"/>
  <c r="L78" i="47"/>
  <c r="J78" i="47"/>
  <c r="H78" i="47"/>
  <c r="F78" i="47"/>
  <c r="L77" i="47"/>
  <c r="J77" i="47"/>
  <c r="H77" i="47"/>
  <c r="F77" i="47"/>
  <c r="L76" i="47"/>
  <c r="J76" i="47"/>
  <c r="H76" i="47"/>
  <c r="F76" i="47"/>
  <c r="L75" i="47"/>
  <c r="J75" i="47"/>
  <c r="H75" i="47"/>
  <c r="F75" i="47"/>
  <c r="L74" i="47"/>
  <c r="J74" i="47"/>
  <c r="H74" i="47"/>
  <c r="F74" i="47"/>
  <c r="D74" i="47"/>
  <c r="C73" i="47"/>
  <c r="L65" i="47"/>
  <c r="J65" i="47"/>
  <c r="H65" i="47"/>
  <c r="F65" i="47"/>
  <c r="L64" i="47"/>
  <c r="J64" i="47"/>
  <c r="H64" i="47"/>
  <c r="F64" i="47"/>
  <c r="L63" i="47"/>
  <c r="J63" i="47"/>
  <c r="H63" i="47"/>
  <c r="F63" i="47"/>
  <c r="L62" i="47"/>
  <c r="J62" i="47"/>
  <c r="H62" i="47"/>
  <c r="F62" i="47"/>
  <c r="L61" i="47"/>
  <c r="J61" i="47"/>
  <c r="H61" i="47"/>
  <c r="F61" i="47"/>
  <c r="L60" i="47"/>
  <c r="J60" i="47"/>
  <c r="H60" i="47"/>
  <c r="F60" i="47"/>
  <c r="L59" i="47"/>
  <c r="J59" i="47"/>
  <c r="H59" i="47"/>
  <c r="F59" i="47"/>
  <c r="L58" i="47"/>
  <c r="J58" i="47"/>
  <c r="H58" i="47"/>
  <c r="F58" i="47"/>
  <c r="L57" i="47"/>
  <c r="J57" i="47"/>
  <c r="H57" i="47"/>
  <c r="F57" i="47"/>
  <c r="L56" i="47"/>
  <c r="J56" i="47"/>
  <c r="H56" i="47"/>
  <c r="F56" i="47"/>
  <c r="L55" i="47"/>
  <c r="J55" i="47"/>
  <c r="H55" i="47"/>
  <c r="F55" i="47"/>
  <c r="L54" i="47"/>
  <c r="J54" i="47"/>
  <c r="H54" i="47"/>
  <c r="F54" i="47"/>
  <c r="L53" i="47"/>
  <c r="J53" i="47"/>
  <c r="H53" i="47"/>
  <c r="F53" i="47"/>
  <c r="L52" i="47"/>
  <c r="J52" i="47"/>
  <c r="H52" i="47"/>
  <c r="F52" i="47"/>
  <c r="D52" i="47"/>
  <c r="C51" i="47"/>
  <c r="L43" i="47"/>
  <c r="J43" i="47"/>
  <c r="H43" i="47"/>
  <c r="F43" i="47"/>
  <c r="L42" i="47"/>
  <c r="J42" i="47"/>
  <c r="H42" i="47"/>
  <c r="F42" i="47"/>
  <c r="L41" i="47"/>
  <c r="J41" i="47"/>
  <c r="H41" i="47"/>
  <c r="F41" i="47"/>
  <c r="L40" i="47"/>
  <c r="J40" i="47"/>
  <c r="H40" i="47"/>
  <c r="F40" i="47"/>
  <c r="L39" i="47"/>
  <c r="J39" i="47"/>
  <c r="H39" i="47"/>
  <c r="F39" i="47"/>
  <c r="L38" i="47"/>
  <c r="J38" i="47"/>
  <c r="H38" i="47"/>
  <c r="F38" i="47"/>
  <c r="L37" i="47"/>
  <c r="J37" i="47"/>
  <c r="H37" i="47"/>
  <c r="F37" i="47"/>
  <c r="L36" i="47"/>
  <c r="J36" i="47"/>
  <c r="H36" i="47"/>
  <c r="F36" i="47"/>
  <c r="L35" i="47"/>
  <c r="J35" i="47"/>
  <c r="H35" i="47"/>
  <c r="F35" i="47"/>
  <c r="L34" i="47"/>
  <c r="J34" i="47"/>
  <c r="H34" i="47"/>
  <c r="F34" i="47"/>
  <c r="L33" i="47"/>
  <c r="J33" i="47"/>
  <c r="H33" i="47"/>
  <c r="F33" i="47"/>
  <c r="L32" i="47"/>
  <c r="J32" i="47"/>
  <c r="H32" i="47"/>
  <c r="F32" i="47"/>
  <c r="L31" i="47"/>
  <c r="J31" i="47"/>
  <c r="H31" i="47"/>
  <c r="F31" i="47"/>
  <c r="L30" i="47"/>
  <c r="J30" i="47"/>
  <c r="H30" i="47"/>
  <c r="F30" i="47"/>
  <c r="D30" i="47"/>
  <c r="C29" i="47"/>
  <c r="L21" i="47"/>
  <c r="J21" i="47"/>
  <c r="H21" i="47"/>
  <c r="F21" i="47"/>
  <c r="L20" i="47"/>
  <c r="J20" i="47"/>
  <c r="H20" i="47"/>
  <c r="F20" i="47"/>
  <c r="L19" i="47"/>
  <c r="J19" i="47"/>
  <c r="H19" i="47"/>
  <c r="F19" i="47"/>
  <c r="L18" i="47"/>
  <c r="J18" i="47"/>
  <c r="H18" i="47"/>
  <c r="F18" i="47"/>
  <c r="L17" i="47"/>
  <c r="J17" i="47"/>
  <c r="H17" i="47"/>
  <c r="F17" i="47"/>
  <c r="L16" i="47"/>
  <c r="J16" i="47"/>
  <c r="H16" i="47"/>
  <c r="F16" i="47"/>
  <c r="L15" i="47"/>
  <c r="J15" i="47"/>
  <c r="H15" i="47"/>
  <c r="F15" i="47"/>
  <c r="L14" i="47"/>
  <c r="J14" i="47"/>
  <c r="H14" i="47"/>
  <c r="F14" i="47"/>
  <c r="L13" i="47"/>
  <c r="J13" i="47"/>
  <c r="H13" i="47"/>
  <c r="F13" i="47"/>
  <c r="L12" i="47"/>
  <c r="J12" i="47"/>
  <c r="H12" i="47"/>
  <c r="F12" i="47"/>
  <c r="L11" i="47"/>
  <c r="J11" i="47"/>
  <c r="H11" i="47"/>
  <c r="F11" i="47"/>
  <c r="L10" i="47"/>
  <c r="J10" i="47"/>
  <c r="H10" i="47"/>
  <c r="F10" i="47"/>
  <c r="L9" i="47"/>
  <c r="J9" i="47"/>
  <c r="H9" i="47"/>
  <c r="F9" i="47"/>
  <c r="L8" i="47"/>
  <c r="J8" i="47"/>
  <c r="H8" i="47"/>
  <c r="F8" i="47"/>
  <c r="D8" i="47"/>
  <c r="C7" i="47"/>
  <c r="L135" i="43" l="1"/>
  <c r="K135" i="43"/>
  <c r="H135" i="43"/>
  <c r="G135" i="43"/>
  <c r="T5" i="43"/>
  <c r="F5" i="43"/>
  <c r="L135" i="42"/>
  <c r="K135" i="42"/>
  <c r="I135" i="42"/>
  <c r="H135" i="42"/>
  <c r="G135" i="42"/>
  <c r="T5" i="42"/>
  <c r="Q5" i="42"/>
  <c r="P5" i="42"/>
  <c r="S5" i="42"/>
  <c r="N5" i="42"/>
  <c r="M5" i="42"/>
  <c r="L5" i="42"/>
  <c r="H5" i="42"/>
  <c r="J5" i="42"/>
  <c r="F5" i="42"/>
  <c r="I5" i="42"/>
  <c r="I135" i="41"/>
  <c r="H135" i="41"/>
  <c r="M133" i="40"/>
  <c r="I133" i="40"/>
  <c r="H133" i="40"/>
  <c r="M5" i="40"/>
  <c r="L5" i="40"/>
  <c r="L133" i="39"/>
  <c r="K133" i="39"/>
  <c r="G133" i="39"/>
  <c r="I133" i="39"/>
  <c r="N5" i="39"/>
  <c r="F5" i="39"/>
  <c r="M133" i="38"/>
  <c r="K133" i="38"/>
  <c r="H133" i="38"/>
  <c r="N5" i="38"/>
  <c r="F5" i="38"/>
  <c r="I123" i="37"/>
  <c r="H123" i="37"/>
  <c r="G123" i="37"/>
  <c r="T5" i="37"/>
  <c r="S5" i="37"/>
  <c r="O5" i="37"/>
  <c r="M5" i="37"/>
  <c r="L5" i="37"/>
  <c r="K5" i="37"/>
  <c r="I5" i="37"/>
  <c r="G5" i="37"/>
  <c r="I29" i="35"/>
  <c r="BB7" i="35"/>
  <c r="BA7" i="35"/>
  <c r="AZ7" i="35"/>
  <c r="AY7" i="35"/>
  <c r="AQ7" i="35"/>
  <c r="AN7" i="35"/>
  <c r="O7" i="35"/>
  <c r="N96" i="33"/>
  <c r="O52" i="33"/>
  <c r="O30" i="33"/>
  <c r="O8" i="33"/>
  <c r="N8" i="33"/>
  <c r="O96" i="31"/>
  <c r="N96" i="31"/>
  <c r="J96" i="31"/>
  <c r="D96" i="31"/>
  <c r="N74" i="31"/>
  <c r="L74" i="31"/>
  <c r="J74" i="31"/>
  <c r="F74" i="31"/>
  <c r="D74" i="31"/>
  <c r="O74" i="31"/>
  <c r="O52" i="31"/>
  <c r="L52" i="31"/>
  <c r="J52" i="31"/>
  <c r="D52" i="31"/>
  <c r="J30" i="31"/>
  <c r="N8" i="31"/>
  <c r="L8" i="31"/>
  <c r="F8" i="31"/>
  <c r="D8" i="31"/>
  <c r="H8" i="31"/>
  <c r="L272" i="30"/>
  <c r="F272" i="30"/>
  <c r="D272" i="30"/>
  <c r="C271" i="30"/>
  <c r="B270" i="30"/>
  <c r="J250" i="30"/>
  <c r="D250" i="30"/>
  <c r="L250" i="30"/>
  <c r="C249" i="30"/>
  <c r="B248" i="30"/>
  <c r="N228" i="30"/>
  <c r="D228" i="30"/>
  <c r="O228" i="30"/>
  <c r="J228" i="30"/>
  <c r="H228" i="30"/>
  <c r="C227" i="30"/>
  <c r="F228" i="30" s="1"/>
  <c r="B226" i="30"/>
  <c r="N206" i="30"/>
  <c r="L206" i="30"/>
  <c r="H206" i="30"/>
  <c r="D206" i="30"/>
  <c r="C205" i="30"/>
  <c r="B204" i="30"/>
  <c r="N184" i="30"/>
  <c r="L184" i="30"/>
  <c r="H184" i="30"/>
  <c r="D184" i="30"/>
  <c r="C183" i="30"/>
  <c r="B182" i="30"/>
  <c r="N162" i="30"/>
  <c r="L162" i="30"/>
  <c r="H162" i="30"/>
  <c r="D162" i="30"/>
  <c r="C161" i="30"/>
  <c r="B160" i="30"/>
  <c r="N140" i="30"/>
  <c r="L140" i="30"/>
  <c r="H140" i="30"/>
  <c r="D140" i="30"/>
  <c r="C139" i="30"/>
  <c r="B138" i="30"/>
  <c r="N118" i="30"/>
  <c r="L118" i="30"/>
  <c r="H118" i="30"/>
  <c r="D118" i="30"/>
  <c r="C117" i="30"/>
  <c r="B116" i="30"/>
  <c r="H96" i="30"/>
  <c r="D96" i="30"/>
  <c r="L96" i="30"/>
  <c r="C95" i="30"/>
  <c r="O74" i="30"/>
  <c r="N74" i="30"/>
  <c r="D74" i="30"/>
  <c r="F74" i="30"/>
  <c r="C73" i="30"/>
  <c r="O52" i="30"/>
  <c r="N52" i="30"/>
  <c r="D52" i="30"/>
  <c r="C51" i="30"/>
  <c r="L30" i="30"/>
  <c r="F30" i="30"/>
  <c r="D30" i="30"/>
  <c r="J30" i="30"/>
  <c r="C29" i="30"/>
  <c r="J8" i="30"/>
  <c r="D8" i="30"/>
  <c r="H8" i="30"/>
  <c r="C7" i="30"/>
  <c r="L6" i="28"/>
  <c r="K6" i="28"/>
  <c r="J6" i="28"/>
  <c r="B4" i="28"/>
  <c r="M6" i="27"/>
  <c r="K6" i="27"/>
  <c r="J6" i="27"/>
  <c r="L6" i="27"/>
  <c r="B3" i="27"/>
  <c r="K6" i="26"/>
  <c r="J6" i="26"/>
  <c r="I6" i="26"/>
  <c r="M6" i="26"/>
  <c r="B4" i="26"/>
  <c r="N7" i="22"/>
  <c r="L7" i="22"/>
  <c r="J7" i="22"/>
  <c r="K7" i="22"/>
  <c r="B4" i="22"/>
  <c r="S8" i="21"/>
  <c r="R8" i="21"/>
  <c r="T8" i="21"/>
  <c r="B5" i="21"/>
  <c r="Z7" i="19"/>
  <c r="V7" i="19"/>
  <c r="U7" i="19"/>
  <c r="T7" i="19"/>
  <c r="S7" i="19" s="1"/>
  <c r="R7" i="19"/>
  <c r="N7" i="19"/>
  <c r="M7" i="19"/>
  <c r="L7" i="19"/>
  <c r="K7" i="19"/>
  <c r="J7" i="19"/>
  <c r="I7" i="19"/>
  <c r="F7" i="19"/>
  <c r="E7" i="19"/>
  <c r="D7" i="19"/>
  <c r="C7" i="19" s="1"/>
  <c r="B4" i="19"/>
  <c r="K6" i="18"/>
  <c r="I6" i="18"/>
  <c r="B3" i="18"/>
  <c r="M7" i="17"/>
  <c r="K7" i="17"/>
  <c r="I7" i="17"/>
  <c r="B4" i="17"/>
  <c r="AA7" i="16"/>
  <c r="Y7" i="16"/>
  <c r="X7" i="16"/>
  <c r="B4" i="16"/>
  <c r="M7" i="15"/>
  <c r="K7" i="15"/>
  <c r="J7" i="15"/>
  <c r="I7" i="15"/>
  <c r="B4" i="15"/>
  <c r="B6" i="14"/>
  <c r="AA6" i="13"/>
  <c r="X6" i="13"/>
  <c r="W6" i="13"/>
  <c r="M6" i="13"/>
  <c r="B3" i="13"/>
  <c r="W5" i="12"/>
  <c r="M5" i="12"/>
  <c r="S8" i="9"/>
  <c r="P8" i="9"/>
  <c r="W6" i="6"/>
  <c r="B3" i="6"/>
  <c r="W6" i="5"/>
  <c r="U6" i="5"/>
  <c r="T6" i="5"/>
  <c r="M6" i="5"/>
  <c r="B3" i="5"/>
  <c r="N152" i="3"/>
  <c r="N79" i="3"/>
  <c r="N6" i="3"/>
  <c r="N56" i="2"/>
  <c r="L56" i="2"/>
  <c r="K56" i="2"/>
  <c r="J56" i="2"/>
  <c r="N31" i="2"/>
  <c r="K31" i="2"/>
  <c r="N6" i="2"/>
  <c r="M6" i="2"/>
  <c r="B39" i="1"/>
  <c r="B38" i="1"/>
  <c r="B37" i="1"/>
  <c r="M2" i="1"/>
  <c r="F106" i="30"/>
  <c r="H104" i="30"/>
  <c r="J102" i="30"/>
  <c r="L100" i="30"/>
  <c r="J107" i="31"/>
  <c r="J76" i="31"/>
  <c r="J65" i="31"/>
  <c r="H34" i="31"/>
  <c r="F60" i="31"/>
  <c r="F20" i="31"/>
  <c r="J263" i="30"/>
  <c r="H255" i="30"/>
  <c r="F241" i="30"/>
  <c r="H239" i="30"/>
  <c r="F236" i="30"/>
  <c r="J229" i="30"/>
  <c r="L213" i="30"/>
  <c r="F211" i="30"/>
  <c r="J207" i="30"/>
  <c r="H195" i="30"/>
  <c r="L191" i="30"/>
  <c r="F189" i="30"/>
  <c r="J185" i="30"/>
  <c r="H173" i="30"/>
  <c r="L169" i="30"/>
  <c r="F167" i="30"/>
  <c r="J163" i="30"/>
  <c r="H151" i="30"/>
  <c r="L147" i="30"/>
  <c r="F145" i="30"/>
  <c r="J141" i="30"/>
  <c r="H129" i="30"/>
  <c r="L125" i="30"/>
  <c r="F123" i="30"/>
  <c r="J119" i="30"/>
  <c r="L106" i="30"/>
  <c r="L105" i="30"/>
  <c r="L104" i="30"/>
  <c r="L103" i="30"/>
  <c r="J83" i="31"/>
  <c r="J79" i="31"/>
  <c r="H65" i="31"/>
  <c r="H31" i="31"/>
  <c r="F17" i="31"/>
  <c r="F253" i="30"/>
  <c r="F251" i="30"/>
  <c r="J237" i="30"/>
  <c r="H234" i="30"/>
  <c r="F219" i="30"/>
  <c r="H212" i="30"/>
  <c r="L208" i="30"/>
  <c r="J196" i="30"/>
  <c r="H190" i="30"/>
  <c r="L186" i="30"/>
  <c r="J174" i="30"/>
  <c r="H168" i="30"/>
  <c r="L164" i="30"/>
  <c r="J152" i="30"/>
  <c r="H146" i="30"/>
  <c r="L142" i="30"/>
  <c r="J130" i="30"/>
  <c r="H124" i="30"/>
  <c r="L120" i="30"/>
  <c r="J108" i="30"/>
  <c r="J107" i="30"/>
  <c r="J106" i="30"/>
  <c r="J105" i="30"/>
  <c r="J105" i="31"/>
  <c r="J86" i="31"/>
  <c r="F39" i="31"/>
  <c r="L19" i="31"/>
  <c r="F14" i="31"/>
  <c r="H260" i="30"/>
  <c r="J258" i="30"/>
  <c r="L235" i="30"/>
  <c r="J232" i="30"/>
  <c r="H217" i="30"/>
  <c r="L214" i="30"/>
  <c r="F212" i="30"/>
  <c r="J208" i="30"/>
  <c r="H196" i="30"/>
  <c r="L192" i="30"/>
  <c r="F190" i="30"/>
  <c r="J186" i="30"/>
  <c r="H174" i="30"/>
  <c r="L170" i="30"/>
  <c r="F168" i="30"/>
  <c r="J164" i="30"/>
  <c r="H152" i="30"/>
  <c r="L148" i="30"/>
  <c r="F146" i="30"/>
  <c r="J142" i="30"/>
  <c r="H130" i="30"/>
  <c r="L126" i="30"/>
  <c r="F124" i="30"/>
  <c r="J120" i="30"/>
  <c r="H108" i="30"/>
  <c r="H107" i="30"/>
  <c r="H106" i="30"/>
  <c r="J100" i="30"/>
  <c r="J99" i="30"/>
  <c r="J98" i="30"/>
  <c r="L97" i="30"/>
  <c r="F105" i="31"/>
  <c r="H86" i="31"/>
  <c r="F41" i="31"/>
  <c r="F36" i="31"/>
  <c r="H33" i="31"/>
  <c r="L16" i="31"/>
  <c r="J262" i="30"/>
  <c r="F258" i="30"/>
  <c r="H256" i="30"/>
  <c r="J240" i="30"/>
  <c r="F232" i="30"/>
  <c r="L230" i="30"/>
  <c r="J214" i="30"/>
  <c r="H208" i="30"/>
  <c r="F196" i="30"/>
  <c r="J192" i="30"/>
  <c r="H186" i="30"/>
  <c r="F174" i="30"/>
  <c r="J170" i="30"/>
  <c r="H164" i="30"/>
  <c r="F152" i="30"/>
  <c r="J148" i="30"/>
  <c r="H142" i="30"/>
  <c r="F130" i="30"/>
  <c r="J126" i="30"/>
  <c r="H120" i="30"/>
  <c r="F108" i="30"/>
  <c r="F56" i="31"/>
  <c r="F33" i="31"/>
  <c r="F16" i="31"/>
  <c r="F262" i="30"/>
  <c r="J252" i="30"/>
  <c r="F240" i="30"/>
  <c r="L238" i="30"/>
  <c r="H230" i="30"/>
  <c r="J241" i="30"/>
  <c r="J215" i="30"/>
  <c r="H209" i="30"/>
  <c r="F197" i="30"/>
  <c r="J193" i="30"/>
  <c r="H187" i="30"/>
  <c r="F175" i="30"/>
  <c r="J171" i="30"/>
  <c r="H165" i="30"/>
  <c r="F153" i="30"/>
  <c r="J149" i="30"/>
  <c r="H143" i="30"/>
  <c r="F131" i="30"/>
  <c r="J127" i="30"/>
  <c r="H121" i="30"/>
  <c r="F109" i="30"/>
  <c r="F104" i="30"/>
  <c r="F103" i="30"/>
  <c r="F102" i="30"/>
  <c r="F101" i="30"/>
  <c r="F100" i="30"/>
  <c r="F63" i="31"/>
  <c r="F43" i="31"/>
  <c r="L18" i="31"/>
  <c r="J108" i="31"/>
  <c r="L62" i="31"/>
  <c r="F32" i="31"/>
  <c r="H241" i="30"/>
  <c r="J236" i="30"/>
  <c r="L212" i="30"/>
  <c r="J194" i="30"/>
  <c r="F188" i="30"/>
  <c r="J166" i="30"/>
  <c r="L124" i="30"/>
  <c r="F98" i="30"/>
  <c r="L57" i="30"/>
  <c r="H43" i="30"/>
  <c r="J42" i="30"/>
  <c r="H34" i="30"/>
  <c r="J33" i="30"/>
  <c r="L32" i="30"/>
  <c r="L21" i="30"/>
  <c r="F19" i="30"/>
  <c r="F16" i="30"/>
  <c r="J15" i="30"/>
  <c r="L12" i="30"/>
  <c r="F9" i="30"/>
  <c r="L107" i="31"/>
  <c r="J62" i="31"/>
  <c r="F40" i="31"/>
  <c r="J257" i="30"/>
  <c r="H194" i="30"/>
  <c r="L197" i="30"/>
  <c r="L172" i="30"/>
  <c r="H166" i="30"/>
  <c r="F148" i="30"/>
  <c r="J104" i="30"/>
  <c r="H100" i="30"/>
  <c r="F43" i="30"/>
  <c r="L41" i="30"/>
  <c r="F39" i="30"/>
  <c r="J37" i="30"/>
  <c r="H33" i="30"/>
  <c r="H18" i="30"/>
  <c r="J17" i="30"/>
  <c r="F11" i="30"/>
  <c r="J10" i="30"/>
  <c r="F77" i="31"/>
  <c r="H231" i="30"/>
  <c r="J218" i="30"/>
  <c r="L190" i="30"/>
  <c r="J172" i="30"/>
  <c r="F166" i="30"/>
  <c r="J144" i="30"/>
  <c r="H42" i="30"/>
  <c r="J41" i="30"/>
  <c r="L40" i="30"/>
  <c r="F38" i="30"/>
  <c r="J32" i="30"/>
  <c r="L31" i="30"/>
  <c r="J21" i="30"/>
  <c r="L20" i="30"/>
  <c r="F18" i="30"/>
  <c r="H15" i="30"/>
  <c r="L14" i="30"/>
  <c r="F13" i="30"/>
  <c r="J12" i="30"/>
  <c r="L76" i="31"/>
  <c r="L37" i="31"/>
  <c r="H10" i="31"/>
  <c r="F218" i="30"/>
  <c r="F214" i="30"/>
  <c r="H172" i="30"/>
  <c r="L175" i="30"/>
  <c r="L150" i="30"/>
  <c r="H144" i="30"/>
  <c r="F126" i="30"/>
  <c r="L102" i="30"/>
  <c r="H101" i="30"/>
  <c r="H41" i="30"/>
  <c r="H37" i="30"/>
  <c r="L35" i="30"/>
  <c r="F33" i="30"/>
  <c r="J31" i="30"/>
  <c r="J20" i="30"/>
  <c r="H17" i="30"/>
  <c r="L16" i="30"/>
  <c r="J14" i="30"/>
  <c r="H10" i="30"/>
  <c r="J55" i="31"/>
  <c r="H37" i="31"/>
  <c r="J109" i="31"/>
  <c r="F261" i="30"/>
  <c r="L255" i="30"/>
  <c r="H238" i="30"/>
  <c r="L234" i="30"/>
  <c r="J210" i="30"/>
  <c r="L168" i="30"/>
  <c r="J150" i="30"/>
  <c r="F144" i="30"/>
  <c r="J122" i="30"/>
  <c r="J40" i="30"/>
  <c r="L39" i="30"/>
  <c r="F37" i="30"/>
  <c r="H36" i="30"/>
  <c r="L19" i="30"/>
  <c r="H12" i="30"/>
  <c r="L11" i="30"/>
  <c r="F10" i="30"/>
  <c r="J9" i="30"/>
  <c r="L34" i="31"/>
  <c r="J259" i="30"/>
  <c r="F233" i="30"/>
  <c r="L216" i="30"/>
  <c r="F210" i="30"/>
  <c r="J188" i="30"/>
  <c r="L146" i="30"/>
  <c r="J128" i="30"/>
  <c r="F122" i="30"/>
  <c r="H98" i="30"/>
  <c r="J97" i="30"/>
  <c r="L79" i="30"/>
  <c r="L78" i="30"/>
  <c r="L58" i="30"/>
  <c r="L38" i="30"/>
  <c r="F36" i="30"/>
  <c r="H35" i="30"/>
  <c r="J34" i="30"/>
  <c r="H16" i="30"/>
  <c r="L15" i="30"/>
  <c r="F12" i="30"/>
  <c r="F259" i="30"/>
  <c r="L194" i="30"/>
  <c r="H150" i="30"/>
  <c r="L153" i="30"/>
  <c r="H99" i="30"/>
  <c r="L75" i="30"/>
  <c r="H60" i="30"/>
  <c r="H39" i="30"/>
  <c r="L10" i="30"/>
  <c r="H210" i="30"/>
  <c r="F192" i="30"/>
  <c r="L98" i="30"/>
  <c r="J35" i="30"/>
  <c r="F84" i="31"/>
  <c r="F35" i="31"/>
  <c r="H56" i="30"/>
  <c r="F35" i="30"/>
  <c r="H20" i="30"/>
  <c r="F17" i="30"/>
  <c r="H14" i="30"/>
  <c r="L128" i="30"/>
  <c r="L131" i="30"/>
  <c r="H102" i="30"/>
  <c r="H85" i="30"/>
  <c r="L62" i="30"/>
  <c r="F41" i="30"/>
  <c r="H31" i="30"/>
  <c r="F20" i="30"/>
  <c r="F14" i="30"/>
  <c r="L15" i="31"/>
  <c r="H188" i="30"/>
  <c r="H128" i="30"/>
  <c r="H81" i="30"/>
  <c r="L37" i="30"/>
  <c r="F31" i="30"/>
  <c r="J16" i="30"/>
  <c r="L13" i="30"/>
  <c r="H11" i="30"/>
  <c r="F13" i="31"/>
  <c r="H285" i="30"/>
  <c r="L219" i="30"/>
  <c r="F170" i="30"/>
  <c r="L43" i="30"/>
  <c r="J13" i="30"/>
  <c r="E160" i="27"/>
  <c r="D146" i="27"/>
  <c r="C132" i="27"/>
  <c r="G76" i="27"/>
  <c r="F62" i="27"/>
  <c r="E48" i="27"/>
  <c r="D34" i="27"/>
  <c r="C20" i="27"/>
  <c r="F160" i="26"/>
  <c r="E146" i="26"/>
  <c r="D132" i="26"/>
  <c r="C118" i="26"/>
  <c r="H216" i="30"/>
  <c r="H122" i="30"/>
  <c r="L76" i="30"/>
  <c r="D160" i="27"/>
  <c r="C146" i="27"/>
  <c r="G90" i="27"/>
  <c r="F76" i="27"/>
  <c r="E62" i="27"/>
  <c r="D48" i="27"/>
  <c r="C34" i="27"/>
  <c r="E160" i="26"/>
  <c r="D146" i="26"/>
  <c r="C132" i="26"/>
  <c r="L259" i="30"/>
  <c r="J77" i="30"/>
  <c r="J39" i="30"/>
  <c r="L18" i="30"/>
  <c r="C160" i="27"/>
  <c r="G104" i="27"/>
  <c r="F90" i="27"/>
  <c r="E76" i="27"/>
  <c r="D62" i="27"/>
  <c r="C48" i="27"/>
  <c r="D160" i="26"/>
  <c r="C146" i="26"/>
  <c r="G90" i="26"/>
  <c r="L54" i="30"/>
  <c r="J18" i="30"/>
  <c r="H9" i="30"/>
  <c r="G118" i="27"/>
  <c r="F104" i="27"/>
  <c r="E90" i="27"/>
  <c r="D76" i="27"/>
  <c r="C62" i="27"/>
  <c r="C160" i="26"/>
  <c r="G104" i="26"/>
  <c r="F90" i="26"/>
  <c r="F87" i="30"/>
  <c r="J54" i="30"/>
  <c r="F85" i="30"/>
  <c r="G132" i="27"/>
  <c r="F118" i="27"/>
  <c r="E104" i="27"/>
  <c r="D90" i="27"/>
  <c r="C76" i="27"/>
  <c r="G20" i="27"/>
  <c r="G118" i="26"/>
  <c r="F104" i="26"/>
  <c r="E90" i="26"/>
  <c r="G160" i="27"/>
  <c r="C104" i="27"/>
  <c r="G62" i="27"/>
  <c r="F20" i="27"/>
  <c r="E118" i="26"/>
  <c r="E76" i="26"/>
  <c r="D62" i="26"/>
  <c r="C48" i="26"/>
  <c r="J83" i="30"/>
  <c r="F160" i="27"/>
  <c r="E118" i="27"/>
  <c r="E20" i="27"/>
  <c r="G132" i="26"/>
  <c r="D118" i="26"/>
  <c r="D76" i="26"/>
  <c r="C62" i="26"/>
  <c r="J43" i="30"/>
  <c r="E20" i="28"/>
  <c r="D118" i="27"/>
  <c r="G34" i="27"/>
  <c r="D20" i="27"/>
  <c r="F132" i="26"/>
  <c r="C76" i="26"/>
  <c r="G20" i="26"/>
  <c r="L33" i="30"/>
  <c r="F132" i="27"/>
  <c r="C118" i="27"/>
  <c r="F34" i="27"/>
  <c r="E132" i="26"/>
  <c r="D90" i="26"/>
  <c r="G34" i="26"/>
  <c r="F20" i="26"/>
  <c r="G132" i="28"/>
  <c r="F34" i="28"/>
  <c r="E132" i="27"/>
  <c r="E34" i="27"/>
  <c r="G146" i="26"/>
  <c r="C90" i="26"/>
  <c r="G48" i="26"/>
  <c r="F34" i="26"/>
  <c r="E20" i="26"/>
  <c r="E34" i="28"/>
  <c r="G146" i="27"/>
  <c r="D132" i="27"/>
  <c r="C90" i="27"/>
  <c r="G48" i="27"/>
  <c r="F146" i="26"/>
  <c r="E104" i="26"/>
  <c r="G62" i="26"/>
  <c r="F48" i="26"/>
  <c r="E34" i="26"/>
  <c r="D20" i="26"/>
  <c r="F62" i="26"/>
  <c r="D34" i="26"/>
  <c r="F104" i="28"/>
  <c r="E62" i="26"/>
  <c r="C34" i="26"/>
  <c r="E104" i="28"/>
  <c r="D104" i="26"/>
  <c r="D34" i="28"/>
  <c r="F48" i="27"/>
  <c r="C104" i="26"/>
  <c r="G76" i="26"/>
  <c r="E48" i="26"/>
  <c r="C20" i="26"/>
  <c r="E146" i="27"/>
  <c r="D104" i="27"/>
  <c r="F76" i="26"/>
  <c r="C161" i="22"/>
  <c r="G147" i="22"/>
  <c r="C133" i="22"/>
  <c r="G119" i="22"/>
  <c r="C105" i="22"/>
  <c r="G91" i="22"/>
  <c r="F147" i="22"/>
  <c r="F119" i="22"/>
  <c r="F91" i="22"/>
  <c r="F63" i="22"/>
  <c r="F35" i="22"/>
  <c r="E21" i="22"/>
  <c r="G160" i="26"/>
  <c r="D48" i="26"/>
  <c r="E147" i="22"/>
  <c r="E119" i="22"/>
  <c r="E91" i="22"/>
  <c r="H161" i="22"/>
  <c r="D147" i="22"/>
  <c r="H133" i="22"/>
  <c r="D119" i="22"/>
  <c r="H105" i="22"/>
  <c r="D91" i="22"/>
  <c r="H77" i="22"/>
  <c r="D63" i="22"/>
  <c r="H49" i="22"/>
  <c r="D35" i="22"/>
  <c r="F118" i="26"/>
  <c r="G161" i="22"/>
  <c r="C147" i="22"/>
  <c r="G133" i="22"/>
  <c r="C119" i="22"/>
  <c r="G105" i="22"/>
  <c r="C91" i="22"/>
  <c r="G77" i="22"/>
  <c r="C63" i="22"/>
  <c r="G49" i="22"/>
  <c r="C35" i="22"/>
  <c r="F146" i="27"/>
  <c r="D105" i="22"/>
  <c r="E77" i="22"/>
  <c r="H63" i="22"/>
  <c r="C21" i="22"/>
  <c r="E162" i="21"/>
  <c r="E148" i="21"/>
  <c r="E134" i="21"/>
  <c r="E120" i="21"/>
  <c r="E106" i="21"/>
  <c r="E92" i="21"/>
  <c r="E78" i="21"/>
  <c r="E64" i="21"/>
  <c r="E50" i="21"/>
  <c r="F133" i="22"/>
  <c r="H91" i="22"/>
  <c r="D77" i="22"/>
  <c r="G63" i="22"/>
  <c r="D162" i="21"/>
  <c r="D148" i="21"/>
  <c r="D134" i="21"/>
  <c r="D120" i="21"/>
  <c r="D106" i="21"/>
  <c r="D92" i="21"/>
  <c r="D78" i="21"/>
  <c r="D64" i="21"/>
  <c r="D50" i="21"/>
  <c r="E133" i="22"/>
  <c r="C77" i="22"/>
  <c r="E63" i="22"/>
  <c r="F49" i="22"/>
  <c r="C162" i="21"/>
  <c r="C148" i="21"/>
  <c r="C134" i="21"/>
  <c r="C120" i="21"/>
  <c r="C106" i="21"/>
  <c r="C92" i="21"/>
  <c r="C78" i="21"/>
  <c r="C64" i="21"/>
  <c r="C50" i="21"/>
  <c r="C36" i="21"/>
  <c r="M22" i="21"/>
  <c r="C22" i="21"/>
  <c r="D133" i="22"/>
  <c r="E49" i="22"/>
  <c r="H35" i="22"/>
  <c r="F161" i="22"/>
  <c r="H119" i="22"/>
  <c r="D49" i="22"/>
  <c r="G35" i="22"/>
  <c r="T21" i="22"/>
  <c r="H21" i="22"/>
  <c r="E161" i="22"/>
  <c r="C49" i="22"/>
  <c r="H147" i="22"/>
  <c r="F134" i="21"/>
  <c r="D161" i="22"/>
  <c r="G21" i="22"/>
  <c r="F148" i="21"/>
  <c r="F77" i="22"/>
  <c r="F21" i="22"/>
  <c r="F162" i="21"/>
  <c r="F50" i="21"/>
  <c r="F22" i="21"/>
  <c r="F105" i="22"/>
  <c r="D21" i="22"/>
  <c r="F64" i="21"/>
  <c r="E22" i="21"/>
  <c r="E105" i="22"/>
  <c r="F78" i="21"/>
  <c r="F36" i="21"/>
  <c r="D22" i="21"/>
  <c r="F92" i="21"/>
  <c r="E36" i="21"/>
  <c r="P22" i="21"/>
  <c r="S21" i="22"/>
  <c r="F120" i="21"/>
  <c r="N22" i="21"/>
  <c r="V160" i="18"/>
  <c r="N160" i="18"/>
  <c r="F160" i="18"/>
  <c r="L148" i="18"/>
  <c r="D148" i="18"/>
  <c r="X146" i="18"/>
  <c r="P146" i="18"/>
  <c r="V134" i="18"/>
  <c r="N134" i="18"/>
  <c r="F134" i="18"/>
  <c r="X120" i="18"/>
  <c r="P120" i="18"/>
  <c r="L118" i="18"/>
  <c r="D118" i="18"/>
  <c r="V104" i="18"/>
  <c r="N104" i="18"/>
  <c r="F104" i="18"/>
  <c r="R21" i="22"/>
  <c r="F106" i="21"/>
  <c r="U160" i="18"/>
  <c r="M160" i="18"/>
  <c r="E160" i="18"/>
  <c r="C148" i="18"/>
  <c r="W146" i="18"/>
  <c r="O146" i="18"/>
  <c r="G146" i="18"/>
  <c r="U134" i="18"/>
  <c r="M134" i="18"/>
  <c r="E134" i="18"/>
  <c r="W120" i="18"/>
  <c r="O120" i="18"/>
  <c r="G120" i="18"/>
  <c r="C118" i="18"/>
  <c r="U104" i="18"/>
  <c r="M104" i="18"/>
  <c r="E104" i="18"/>
  <c r="L160" i="18"/>
  <c r="D160" i="18"/>
  <c r="V146" i="18"/>
  <c r="N146" i="18"/>
  <c r="F146" i="18"/>
  <c r="L134" i="18"/>
  <c r="D134" i="18"/>
  <c r="X132" i="18"/>
  <c r="P132" i="18"/>
  <c r="V120" i="18"/>
  <c r="N120" i="18"/>
  <c r="F120" i="18"/>
  <c r="X106" i="18"/>
  <c r="P106" i="18"/>
  <c r="L104" i="18"/>
  <c r="D104" i="18"/>
  <c r="C160" i="18"/>
  <c r="U146" i="18"/>
  <c r="M146" i="18"/>
  <c r="E146" i="18"/>
  <c r="C134" i="18"/>
  <c r="W132" i="18"/>
  <c r="O132" i="18"/>
  <c r="G132" i="18"/>
  <c r="U120" i="18"/>
  <c r="M120" i="18"/>
  <c r="E120" i="18"/>
  <c r="W106" i="18"/>
  <c r="O106" i="18"/>
  <c r="G106" i="18"/>
  <c r="N133" i="19"/>
  <c r="V23" i="19"/>
  <c r="E35" i="22"/>
  <c r="F37" i="19"/>
  <c r="F21" i="19"/>
  <c r="N9" i="19"/>
  <c r="E9" i="19"/>
  <c r="X160" i="18"/>
  <c r="P160" i="18"/>
  <c r="V148" i="18"/>
  <c r="N148" i="18"/>
  <c r="F148" i="18"/>
  <c r="X134" i="18"/>
  <c r="P134" i="18"/>
  <c r="L132" i="18"/>
  <c r="D132" i="18"/>
  <c r="L146" i="18"/>
  <c r="G134" i="18"/>
  <c r="C120" i="18"/>
  <c r="U118" i="18"/>
  <c r="E118" i="18"/>
  <c r="C106" i="18"/>
  <c r="W104" i="18"/>
  <c r="V92" i="18"/>
  <c r="N92" i="18"/>
  <c r="F92" i="18"/>
  <c r="X78" i="18"/>
  <c r="P78" i="18"/>
  <c r="L76" i="18"/>
  <c r="D76" i="18"/>
  <c r="V62" i="18"/>
  <c r="N62" i="18"/>
  <c r="F62" i="18"/>
  <c r="L50" i="18"/>
  <c r="D50" i="18"/>
  <c r="X48" i="18"/>
  <c r="P48" i="18"/>
  <c r="V36" i="18"/>
  <c r="N36" i="18"/>
  <c r="F36" i="18"/>
  <c r="X22" i="18"/>
  <c r="P22" i="18"/>
  <c r="L20" i="18"/>
  <c r="D20" i="18"/>
  <c r="E21" i="19"/>
  <c r="V9" i="19"/>
  <c r="O160" i="18"/>
  <c r="G148" i="18"/>
  <c r="F132" i="18"/>
  <c r="P118" i="18"/>
  <c r="N106" i="18"/>
  <c r="U92" i="18"/>
  <c r="M92" i="18"/>
  <c r="E92" i="18"/>
  <c r="W78" i="18"/>
  <c r="O78" i="18"/>
  <c r="G78" i="18"/>
  <c r="C76" i="18"/>
  <c r="U62" i="18"/>
  <c r="M62" i="18"/>
  <c r="E62" i="18"/>
  <c r="C50" i="18"/>
  <c r="W48" i="18"/>
  <c r="O48" i="18"/>
  <c r="G48" i="18"/>
  <c r="U36" i="18"/>
  <c r="M36" i="18"/>
  <c r="E36" i="18"/>
  <c r="W22" i="18"/>
  <c r="O22" i="18"/>
  <c r="G22" i="18"/>
  <c r="C20" i="18"/>
  <c r="V65" i="19"/>
  <c r="X148" i="18"/>
  <c r="E148" i="18"/>
  <c r="W134" i="18"/>
  <c r="E132" i="18"/>
  <c r="O118" i="18"/>
  <c r="M106" i="18"/>
  <c r="G104" i="18"/>
  <c r="L92" i="18"/>
  <c r="D92" i="18"/>
  <c r="X90" i="18"/>
  <c r="P90" i="18"/>
  <c r="V78" i="18"/>
  <c r="N78" i="18"/>
  <c r="F78" i="18"/>
  <c r="X64" i="18"/>
  <c r="P64" i="18"/>
  <c r="L62" i="18"/>
  <c r="D62" i="18"/>
  <c r="V48" i="18"/>
  <c r="N48" i="18"/>
  <c r="F48" i="18"/>
  <c r="L36" i="18"/>
  <c r="D36" i="18"/>
  <c r="X34" i="18"/>
  <c r="P34" i="18"/>
  <c r="V22" i="18"/>
  <c r="N22" i="18"/>
  <c r="F22" i="18"/>
  <c r="X8" i="18"/>
  <c r="P8" i="18"/>
  <c r="F35" i="19"/>
  <c r="W148" i="18"/>
  <c r="D146" i="18"/>
  <c r="V132" i="18"/>
  <c r="C132" i="18"/>
  <c r="N118" i="18"/>
  <c r="L106" i="18"/>
  <c r="C104" i="18"/>
  <c r="C92" i="18"/>
  <c r="W90" i="18"/>
  <c r="O90" i="18"/>
  <c r="G90" i="18"/>
  <c r="U78" i="18"/>
  <c r="M78" i="18"/>
  <c r="E78" i="18"/>
  <c r="W64" i="18"/>
  <c r="O64" i="18"/>
  <c r="G64" i="18"/>
  <c r="C62" i="18"/>
  <c r="U48" i="18"/>
  <c r="M48" i="18"/>
  <c r="E48" i="18"/>
  <c r="C36" i="18"/>
  <c r="W34" i="18"/>
  <c r="O34" i="18"/>
  <c r="G34" i="18"/>
  <c r="U22" i="18"/>
  <c r="M22" i="18"/>
  <c r="E22" i="18"/>
  <c r="W8" i="18"/>
  <c r="O8" i="18"/>
  <c r="G8" i="18"/>
  <c r="N77" i="19"/>
  <c r="F49" i="19"/>
  <c r="M9" i="19"/>
  <c r="G160" i="18"/>
  <c r="U148" i="18"/>
  <c r="C146" i="18"/>
  <c r="U132" i="18"/>
  <c r="L120" i="18"/>
  <c r="M118" i="18"/>
  <c r="P104" i="18"/>
  <c r="V90" i="18"/>
  <c r="N90" i="18"/>
  <c r="F90" i="18"/>
  <c r="L78" i="18"/>
  <c r="D78" i="18"/>
  <c r="X76" i="18"/>
  <c r="P76" i="18"/>
  <c r="V64" i="18"/>
  <c r="N64" i="18"/>
  <c r="F64" i="18"/>
  <c r="X50" i="18"/>
  <c r="P50" i="18"/>
  <c r="L48" i="18"/>
  <c r="D48" i="18"/>
  <c r="V34" i="18"/>
  <c r="N34" i="18"/>
  <c r="F34" i="18"/>
  <c r="L22" i="18"/>
  <c r="D22" i="18"/>
  <c r="X20" i="18"/>
  <c r="P20" i="18"/>
  <c r="V8" i="18"/>
  <c r="N8" i="18"/>
  <c r="F8" i="18"/>
  <c r="P148" i="18"/>
  <c r="O134" i="18"/>
  <c r="O22" i="21"/>
  <c r="V91" i="19"/>
  <c r="V51" i="19"/>
  <c r="F9" i="19"/>
  <c r="W160" i="18"/>
  <c r="O148" i="18"/>
  <c r="N132" i="18"/>
  <c r="W118" i="18"/>
  <c r="G118" i="18"/>
  <c r="U106" i="18"/>
  <c r="E106" i="18"/>
  <c r="X92" i="18"/>
  <c r="P92" i="18"/>
  <c r="L90" i="18"/>
  <c r="D90" i="18"/>
  <c r="V76" i="18"/>
  <c r="N76" i="18"/>
  <c r="F76" i="18"/>
  <c r="L64" i="18"/>
  <c r="D64" i="18"/>
  <c r="X62" i="18"/>
  <c r="P62" i="18"/>
  <c r="V50" i="18"/>
  <c r="N50" i="18"/>
  <c r="F50" i="18"/>
  <c r="X36" i="18"/>
  <c r="P36" i="18"/>
  <c r="L34" i="18"/>
  <c r="D34" i="18"/>
  <c r="V20" i="18"/>
  <c r="N20" i="18"/>
  <c r="F20" i="18"/>
  <c r="L8" i="18"/>
  <c r="D8" i="18"/>
  <c r="V106" i="18"/>
  <c r="E90" i="18"/>
  <c r="W76" i="18"/>
  <c r="E64" i="18"/>
  <c r="W50" i="18"/>
  <c r="M34" i="18"/>
  <c r="M8" i="18"/>
  <c r="G35" i="17"/>
  <c r="C9" i="17"/>
  <c r="E161" i="16"/>
  <c r="F149" i="16"/>
  <c r="D147" i="16"/>
  <c r="E135" i="16"/>
  <c r="C133" i="16"/>
  <c r="D121" i="16"/>
  <c r="C107" i="16"/>
  <c r="G77" i="16"/>
  <c r="F63" i="16"/>
  <c r="G51" i="16"/>
  <c r="E49" i="16"/>
  <c r="F37" i="16"/>
  <c r="D35" i="16"/>
  <c r="E23" i="16"/>
  <c r="F21" i="16"/>
  <c r="G119" i="15"/>
  <c r="F105" i="15"/>
  <c r="E91" i="15"/>
  <c r="D77" i="15"/>
  <c r="C63" i="15"/>
  <c r="C21" i="15"/>
  <c r="E163" i="14"/>
  <c r="G135" i="14"/>
  <c r="D121" i="14"/>
  <c r="N63" i="19"/>
  <c r="F118" i="18"/>
  <c r="C90" i="18"/>
  <c r="U76" i="18"/>
  <c r="C64" i="18"/>
  <c r="G62" i="18"/>
  <c r="U50" i="18"/>
  <c r="G36" i="18"/>
  <c r="G49" i="17"/>
  <c r="F35" i="17"/>
  <c r="G23" i="17"/>
  <c r="D161" i="16"/>
  <c r="E149" i="16"/>
  <c r="C147" i="16"/>
  <c r="D135" i="16"/>
  <c r="C121" i="16"/>
  <c r="G91" i="16"/>
  <c r="F77" i="16"/>
  <c r="G65" i="16"/>
  <c r="E63" i="16"/>
  <c r="F51" i="16"/>
  <c r="D49" i="16"/>
  <c r="E37" i="16"/>
  <c r="C35" i="16"/>
  <c r="D23" i="16"/>
  <c r="E21" i="16"/>
  <c r="G9" i="16"/>
  <c r="G133" i="15"/>
  <c r="F119" i="15"/>
  <c r="E105" i="15"/>
  <c r="D91" i="15"/>
  <c r="C77" i="15"/>
  <c r="D163" i="14"/>
  <c r="F135" i="14"/>
  <c r="C121" i="14"/>
  <c r="F106" i="18"/>
  <c r="O76" i="18"/>
  <c r="O50" i="18"/>
  <c r="E34" i="18"/>
  <c r="W20" i="18"/>
  <c r="E8" i="18"/>
  <c r="F49" i="17"/>
  <c r="G37" i="17"/>
  <c r="E35" i="17"/>
  <c r="F23" i="17"/>
  <c r="G21" i="17"/>
  <c r="C161" i="16"/>
  <c r="D149" i="16"/>
  <c r="C135" i="16"/>
  <c r="G105" i="16"/>
  <c r="F91" i="16"/>
  <c r="G79" i="16"/>
  <c r="E77" i="16"/>
  <c r="F65" i="16"/>
  <c r="D63" i="16"/>
  <c r="E51" i="16"/>
  <c r="C49" i="16"/>
  <c r="D37" i="16"/>
  <c r="C23" i="16"/>
  <c r="D21" i="16"/>
  <c r="F9" i="16"/>
  <c r="G147" i="15"/>
  <c r="F133" i="15"/>
  <c r="E119" i="15"/>
  <c r="D105" i="15"/>
  <c r="C91" i="15"/>
  <c r="G35" i="15"/>
  <c r="C163" i="14"/>
  <c r="E135" i="14"/>
  <c r="N21" i="19"/>
  <c r="M132" i="18"/>
  <c r="D106" i="18"/>
  <c r="X104" i="18"/>
  <c r="W92" i="18"/>
  <c r="M76" i="18"/>
  <c r="M50" i="18"/>
  <c r="C34" i="18"/>
  <c r="U20" i="18"/>
  <c r="C8" i="18"/>
  <c r="E49" i="17"/>
  <c r="F37" i="17"/>
  <c r="D35" i="17"/>
  <c r="E23" i="17"/>
  <c r="F21" i="17"/>
  <c r="C149" i="16"/>
  <c r="G119" i="16"/>
  <c r="F105" i="16"/>
  <c r="G93" i="16"/>
  <c r="E91" i="16"/>
  <c r="F79" i="16"/>
  <c r="D77" i="16"/>
  <c r="E65" i="16"/>
  <c r="C63" i="16"/>
  <c r="D51" i="16"/>
  <c r="C37" i="16"/>
  <c r="C21" i="16"/>
  <c r="E9" i="16"/>
  <c r="G161" i="15"/>
  <c r="F147" i="15"/>
  <c r="E133" i="15"/>
  <c r="D119" i="15"/>
  <c r="C105" i="15"/>
  <c r="G49" i="15"/>
  <c r="F35" i="15"/>
  <c r="G149" i="14"/>
  <c r="D135" i="14"/>
  <c r="O104" i="18"/>
  <c r="U90" i="18"/>
  <c r="C78" i="18"/>
  <c r="G76" i="18"/>
  <c r="U64" i="18"/>
  <c r="G50" i="18"/>
  <c r="O20" i="18"/>
  <c r="D49" i="17"/>
  <c r="E37" i="17"/>
  <c r="C35" i="17"/>
  <c r="D23" i="17"/>
  <c r="E21" i="17"/>
  <c r="G9" i="17"/>
  <c r="G133" i="16"/>
  <c r="F119" i="16"/>
  <c r="G107" i="16"/>
  <c r="E105" i="16"/>
  <c r="F93" i="16"/>
  <c r="D91" i="16"/>
  <c r="E79" i="16"/>
  <c r="C77" i="16"/>
  <c r="D65" i="16"/>
  <c r="C51" i="16"/>
  <c r="D9" i="16"/>
  <c r="F161" i="15"/>
  <c r="E147" i="15"/>
  <c r="D133" i="15"/>
  <c r="C119" i="15"/>
  <c r="G63" i="15"/>
  <c r="F49" i="15"/>
  <c r="E35" i="15"/>
  <c r="G21" i="15"/>
  <c r="F149" i="14"/>
  <c r="C135" i="14"/>
  <c r="D9" i="19"/>
  <c r="X118" i="18"/>
  <c r="M90" i="18"/>
  <c r="M64" i="18"/>
  <c r="C48" i="18"/>
  <c r="U34" i="18"/>
  <c r="C22" i="18"/>
  <c r="G20" i="18"/>
  <c r="U8" i="18"/>
  <c r="C37" i="17"/>
  <c r="C21" i="17"/>
  <c r="E9" i="17"/>
  <c r="G161" i="16"/>
  <c r="F147" i="16"/>
  <c r="G135" i="16"/>
  <c r="E133" i="16"/>
  <c r="F121" i="16"/>
  <c r="D119" i="16"/>
  <c r="E107" i="16"/>
  <c r="C105" i="16"/>
  <c r="D93" i="16"/>
  <c r="C79" i="16"/>
  <c r="G49" i="16"/>
  <c r="F35" i="16"/>
  <c r="G23" i="16"/>
  <c r="D161" i="15"/>
  <c r="C147" i="15"/>
  <c r="G91" i="15"/>
  <c r="F77" i="15"/>
  <c r="E63" i="15"/>
  <c r="D49" i="15"/>
  <c r="C35" i="15"/>
  <c r="E21" i="15"/>
  <c r="G163" i="14"/>
  <c r="D149" i="14"/>
  <c r="F121" i="14"/>
  <c r="W36" i="18"/>
  <c r="G147" i="16"/>
  <c r="E119" i="16"/>
  <c r="F107" i="16"/>
  <c r="C91" i="16"/>
  <c r="D79" i="16"/>
  <c r="T21" i="16"/>
  <c r="G93" i="14"/>
  <c r="D79" i="14"/>
  <c r="F51" i="14"/>
  <c r="C37" i="14"/>
  <c r="D36" i="21"/>
  <c r="M148" i="18"/>
  <c r="D120" i="18"/>
  <c r="O36" i="18"/>
  <c r="F91" i="17"/>
  <c r="G79" i="17"/>
  <c r="D63" i="17"/>
  <c r="E51" i="17"/>
  <c r="C23" i="17"/>
  <c r="E147" i="16"/>
  <c r="F135" i="16"/>
  <c r="C119" i="16"/>
  <c r="D107" i="16"/>
  <c r="R21" i="16"/>
  <c r="T9" i="16"/>
  <c r="G77" i="15"/>
  <c r="E49" i="15"/>
  <c r="F21" i="15"/>
  <c r="F93" i="14"/>
  <c r="C79" i="14"/>
  <c r="E51" i="14"/>
  <c r="R23" i="14"/>
  <c r="G23" i="14"/>
  <c r="G118" i="13"/>
  <c r="F104" i="13"/>
  <c r="C62" i="13"/>
  <c r="E76" i="18"/>
  <c r="F119" i="17"/>
  <c r="G107" i="17"/>
  <c r="D91" i="17"/>
  <c r="E79" i="17"/>
  <c r="G105" i="15"/>
  <c r="E77" i="15"/>
  <c r="C49" i="15"/>
  <c r="D21" i="15"/>
  <c r="E93" i="14"/>
  <c r="G65" i="14"/>
  <c r="D51" i="14"/>
  <c r="F23" i="14"/>
  <c r="F49" i="16"/>
  <c r="G37" i="16"/>
  <c r="G21" i="16"/>
  <c r="E161" i="15"/>
  <c r="C133" i="15"/>
  <c r="E149" i="14"/>
  <c r="G107" i="14"/>
  <c r="D93" i="14"/>
  <c r="F65" i="14"/>
  <c r="C51" i="14"/>
  <c r="E23" i="14"/>
  <c r="T20" i="13"/>
  <c r="D44" i="11"/>
  <c r="C79" i="19"/>
  <c r="O92" i="18"/>
  <c r="E50" i="18"/>
  <c r="E149" i="17"/>
  <c r="F133" i="16"/>
  <c r="G121" i="16"/>
  <c r="D105" i="16"/>
  <c r="E93" i="16"/>
  <c r="C65" i="16"/>
  <c r="C9" i="16"/>
  <c r="C161" i="15"/>
  <c r="C149" i="14"/>
  <c r="F107" i="14"/>
  <c r="C93" i="14"/>
  <c r="E65" i="14"/>
  <c r="G37" i="14"/>
  <c r="D23" i="14"/>
  <c r="F53" i="12"/>
  <c r="V118" i="18"/>
  <c r="G92" i="18"/>
  <c r="G105" i="17"/>
  <c r="E77" i="17"/>
  <c r="F65" i="17"/>
  <c r="C49" i="17"/>
  <c r="D37" i="17"/>
  <c r="D21" i="17"/>
  <c r="F9" i="17"/>
  <c r="F161" i="16"/>
  <c r="G149" i="16"/>
  <c r="D133" i="16"/>
  <c r="E121" i="16"/>
  <c r="C93" i="16"/>
  <c r="F63" i="15"/>
  <c r="D35" i="15"/>
  <c r="G121" i="14"/>
  <c r="E107" i="14"/>
  <c r="G79" i="14"/>
  <c r="D65" i="14"/>
  <c r="F37" i="14"/>
  <c r="C23" i="14"/>
  <c r="R20" i="13"/>
  <c r="G20" i="13"/>
  <c r="G63" i="16"/>
  <c r="E79" i="14"/>
  <c r="D37" i="14"/>
  <c r="Q20" i="13"/>
  <c r="C56" i="12"/>
  <c r="E53" i="12"/>
  <c r="D43" i="11"/>
  <c r="D37" i="11"/>
  <c r="D17" i="11"/>
  <c r="D11" i="11"/>
  <c r="M19" i="9"/>
  <c r="E19" i="9"/>
  <c r="G17" i="9"/>
  <c r="I15" i="9"/>
  <c r="M11" i="9"/>
  <c r="E11" i="9"/>
  <c r="G9" i="9"/>
  <c r="W62" i="18"/>
  <c r="M20" i="18"/>
  <c r="F93" i="17"/>
  <c r="C77" i="17"/>
  <c r="G35" i="16"/>
  <c r="F163" i="14"/>
  <c r="F62" i="13"/>
  <c r="C160" i="13"/>
  <c r="D53" i="12"/>
  <c r="D36" i="11"/>
  <c r="D16" i="11"/>
  <c r="M18" i="9"/>
  <c r="E18" i="9"/>
  <c r="G16" i="9"/>
  <c r="I14" i="9"/>
  <c r="M10" i="9"/>
  <c r="E10" i="9"/>
  <c r="O62" i="18"/>
  <c r="E20" i="18"/>
  <c r="E35" i="16"/>
  <c r="F91" i="15"/>
  <c r="G51" i="14"/>
  <c r="G90" i="13"/>
  <c r="C34" i="13"/>
  <c r="D42" i="11"/>
  <c r="D35" i="11"/>
  <c r="D21" i="11"/>
  <c r="D15" i="11"/>
  <c r="D10" i="11"/>
  <c r="I21" i="9"/>
  <c r="M17" i="9"/>
  <c r="E17" i="9"/>
  <c r="G15" i="9"/>
  <c r="I13" i="9"/>
  <c r="M9" i="9"/>
  <c r="E9" i="9"/>
  <c r="D65" i="17"/>
  <c r="F20" i="13"/>
  <c r="W11" i="12"/>
  <c r="E55" i="12"/>
  <c r="D41" i="11"/>
  <c r="D20" i="11"/>
  <c r="I20" i="9"/>
  <c r="M16" i="9"/>
  <c r="E16" i="9"/>
  <c r="G14" i="9"/>
  <c r="I12" i="9"/>
  <c r="F23" i="16"/>
  <c r="D63" i="15"/>
  <c r="C146" i="13"/>
  <c r="D40" i="11"/>
  <c r="D34" i="11"/>
  <c r="D19" i="11"/>
  <c r="D14" i="11"/>
  <c r="D8" i="11"/>
  <c r="G21" i="9"/>
  <c r="I19" i="9"/>
  <c r="M15" i="9"/>
  <c r="E15" i="9"/>
  <c r="G13" i="9"/>
  <c r="I11" i="9"/>
  <c r="G133" i="17"/>
  <c r="Q21" i="15"/>
  <c r="D107" i="14"/>
  <c r="C65" i="14"/>
  <c r="G76" i="13"/>
  <c r="C20" i="13"/>
  <c r="F54" i="12"/>
  <c r="D39" i="11"/>
  <c r="D33" i="11"/>
  <c r="G20" i="9"/>
  <c r="I18" i="9"/>
  <c r="M14" i="9"/>
  <c r="E14" i="9"/>
  <c r="G12" i="9"/>
  <c r="I10" i="9"/>
  <c r="C107" i="14"/>
  <c r="F76" i="13"/>
  <c r="E54" i="12"/>
  <c r="D31" i="11"/>
  <c r="D18" i="11"/>
  <c r="D13" i="11"/>
  <c r="M21" i="9"/>
  <c r="E21" i="9"/>
  <c r="G19" i="9"/>
  <c r="I17" i="9"/>
  <c r="M13" i="9"/>
  <c r="E13" i="9"/>
  <c r="G11" i="9"/>
  <c r="I9" i="9"/>
  <c r="W53" i="12"/>
  <c r="C54" i="12"/>
  <c r="D38" i="11"/>
  <c r="E18" i="2"/>
  <c r="I16" i="9"/>
  <c r="F79" i="14"/>
  <c r="W52" i="12"/>
  <c r="W17" i="12"/>
  <c r="E20" i="9"/>
  <c r="G18" i="9"/>
  <c r="M12" i="9"/>
  <c r="D12" i="11"/>
  <c r="G10" i="9"/>
  <c r="E37" i="14"/>
  <c r="E105" i="17"/>
  <c r="D9" i="17"/>
  <c r="G56" i="12"/>
  <c r="M20" i="9"/>
  <c r="W25" i="12"/>
  <c r="E12" i="9"/>
  <c r="D147" i="15"/>
  <c r="F17" i="2"/>
  <c r="E17" i="2"/>
  <c r="E121" i="14"/>
  <c r="C132" i="13"/>
  <c r="F57" i="12" l="1"/>
  <c r="E57" i="12"/>
  <c r="L108" i="30"/>
  <c r="J31" i="31"/>
  <c r="J32" i="31"/>
  <c r="J35" i="31"/>
  <c r="H38" i="31"/>
  <c r="H39" i="31"/>
  <c r="H41" i="31"/>
  <c r="H42" i="31"/>
  <c r="H54" i="31"/>
  <c r="H61" i="31"/>
  <c r="H99" i="31"/>
  <c r="H101" i="31"/>
  <c r="G195" i="3"/>
  <c r="G114" i="3"/>
  <c r="W46" i="5"/>
  <c r="V46" i="5"/>
  <c r="U46" i="5"/>
  <c r="T46" i="5"/>
  <c r="S46" i="5"/>
  <c r="J29" i="6"/>
  <c r="I29" i="6"/>
  <c r="M29" i="6"/>
  <c r="L29" i="6"/>
  <c r="K29" i="6"/>
  <c r="N155" i="3"/>
  <c r="M155" i="3"/>
  <c r="L155" i="3"/>
  <c r="K155" i="3"/>
  <c r="J155" i="3"/>
  <c r="N218" i="3"/>
  <c r="M218" i="3"/>
  <c r="L218" i="3"/>
  <c r="K218" i="3"/>
  <c r="J218" i="3"/>
  <c r="M29" i="5"/>
  <c r="L29" i="5"/>
  <c r="K29" i="5"/>
  <c r="J29" i="5"/>
  <c r="I29" i="5"/>
  <c r="J73" i="2"/>
  <c r="M73" i="2"/>
  <c r="N73" i="2"/>
  <c r="L73" i="2"/>
  <c r="K73" i="2"/>
  <c r="I67" i="2"/>
  <c r="N64" i="2"/>
  <c r="M64" i="2"/>
  <c r="L64" i="2"/>
  <c r="K64" i="2"/>
  <c r="J64" i="2"/>
  <c r="K74" i="2"/>
  <c r="M74" i="2"/>
  <c r="N74" i="2"/>
  <c r="L74" i="2"/>
  <c r="J74" i="2"/>
  <c r="N94" i="3"/>
  <c r="M94" i="3"/>
  <c r="L94" i="3"/>
  <c r="K94" i="3"/>
  <c r="J94" i="3"/>
  <c r="E115" i="3"/>
  <c r="G118" i="3"/>
  <c r="I121" i="3"/>
  <c r="N110" i="3"/>
  <c r="M110" i="3"/>
  <c r="L110" i="3"/>
  <c r="K110" i="3"/>
  <c r="J110" i="3"/>
  <c r="N141" i="3"/>
  <c r="M141" i="3"/>
  <c r="L141" i="3"/>
  <c r="K141" i="3"/>
  <c r="J141" i="3"/>
  <c r="F192" i="3"/>
  <c r="W24" i="5"/>
  <c r="V24" i="5"/>
  <c r="U24" i="5"/>
  <c r="T24" i="5"/>
  <c r="S24" i="5"/>
  <c r="M26" i="5"/>
  <c r="L26" i="5"/>
  <c r="K26" i="5"/>
  <c r="J26" i="5"/>
  <c r="I26" i="5"/>
  <c r="I30" i="6"/>
  <c r="M30" i="6"/>
  <c r="J30" i="6"/>
  <c r="L30" i="6"/>
  <c r="K30" i="6"/>
  <c r="T47" i="6"/>
  <c r="W47" i="6"/>
  <c r="S47" i="6"/>
  <c r="V47" i="6"/>
  <c r="U47" i="6"/>
  <c r="N106" i="3"/>
  <c r="M106" i="3"/>
  <c r="L106" i="3"/>
  <c r="I117" i="3"/>
  <c r="K106" i="3"/>
  <c r="J106" i="3"/>
  <c r="H191" i="3"/>
  <c r="N12" i="2"/>
  <c r="M12" i="2"/>
  <c r="L12" i="2"/>
  <c r="K12" i="2"/>
  <c r="J12" i="2"/>
  <c r="M13" i="3"/>
  <c r="N13" i="3"/>
  <c r="K13" i="3"/>
  <c r="L13" i="3"/>
  <c r="J13" i="3"/>
  <c r="H114" i="3"/>
  <c r="M16" i="2"/>
  <c r="K16" i="2"/>
  <c r="L16" i="2"/>
  <c r="J16" i="2"/>
  <c r="M23" i="2"/>
  <c r="N23" i="2"/>
  <c r="L23" i="2"/>
  <c r="K23" i="2"/>
  <c r="J23" i="2"/>
  <c r="M36" i="2"/>
  <c r="N36" i="2"/>
  <c r="L36" i="2"/>
  <c r="K36" i="2"/>
  <c r="J36" i="2"/>
  <c r="M17" i="3"/>
  <c r="K17" i="3"/>
  <c r="N17" i="3"/>
  <c r="L17" i="3"/>
  <c r="J17" i="3"/>
  <c r="M33" i="3"/>
  <c r="N33" i="3"/>
  <c r="K33" i="3"/>
  <c r="L33" i="3"/>
  <c r="J33" i="3"/>
  <c r="M50" i="3"/>
  <c r="L50" i="3"/>
  <c r="K50" i="3"/>
  <c r="J50" i="3"/>
  <c r="N64" i="3"/>
  <c r="M64" i="3"/>
  <c r="L64" i="3"/>
  <c r="K64" i="3"/>
  <c r="J64" i="3"/>
  <c r="F115" i="3"/>
  <c r="H118" i="3"/>
  <c r="N159" i="3"/>
  <c r="M159" i="3"/>
  <c r="L159" i="3"/>
  <c r="K159" i="3"/>
  <c r="J159" i="3"/>
  <c r="I186" i="3"/>
  <c r="N175" i="3"/>
  <c r="M175" i="3"/>
  <c r="L175" i="3"/>
  <c r="K175" i="3"/>
  <c r="J175" i="3"/>
  <c r="E196" i="3"/>
  <c r="W32" i="5"/>
  <c r="V32" i="5"/>
  <c r="U32" i="5"/>
  <c r="T32" i="5"/>
  <c r="S32" i="5"/>
  <c r="W35" i="5"/>
  <c r="V35" i="5"/>
  <c r="S35" i="5"/>
  <c r="U35" i="5"/>
  <c r="T35" i="5"/>
  <c r="M9" i="6"/>
  <c r="L9" i="6"/>
  <c r="I9" i="6"/>
  <c r="K9" i="6"/>
  <c r="J9" i="6"/>
  <c r="U26" i="6"/>
  <c r="S26" i="6"/>
  <c r="W26" i="6"/>
  <c r="V26" i="6"/>
  <c r="T26" i="6"/>
  <c r="M60" i="2"/>
  <c r="N60" i="2"/>
  <c r="L60" i="2"/>
  <c r="K60" i="2"/>
  <c r="J60" i="2"/>
  <c r="M18" i="5"/>
  <c r="L18" i="5"/>
  <c r="K18" i="5"/>
  <c r="J18" i="5"/>
  <c r="I18" i="5"/>
  <c r="E192" i="3"/>
  <c r="G68" i="2"/>
  <c r="J43" i="3"/>
  <c r="M43" i="3"/>
  <c r="L43" i="3"/>
  <c r="K43" i="3"/>
  <c r="N82" i="3"/>
  <c r="M82" i="3"/>
  <c r="L82" i="3"/>
  <c r="K82" i="3"/>
  <c r="J82" i="3"/>
  <c r="N98" i="3"/>
  <c r="M98" i="3"/>
  <c r="L98" i="3"/>
  <c r="K98" i="3"/>
  <c r="J98" i="3"/>
  <c r="E119" i="3"/>
  <c r="G122" i="3"/>
  <c r="N145" i="3"/>
  <c r="M145" i="3"/>
  <c r="L145" i="3"/>
  <c r="K145" i="3"/>
  <c r="J145" i="3"/>
  <c r="F196" i="3"/>
  <c r="W8" i="5"/>
  <c r="V8" i="5"/>
  <c r="U8" i="5"/>
  <c r="T8" i="5"/>
  <c r="S8" i="5"/>
  <c r="M10" i="5"/>
  <c r="L10" i="5"/>
  <c r="K10" i="5"/>
  <c r="J10" i="5"/>
  <c r="I10" i="5"/>
  <c r="M45" i="5"/>
  <c r="I45" i="5"/>
  <c r="L45" i="5"/>
  <c r="K45" i="5"/>
  <c r="J45" i="5"/>
  <c r="L30" i="13"/>
  <c r="K30" i="13"/>
  <c r="J30" i="13"/>
  <c r="I30" i="13"/>
  <c r="M30" i="13"/>
  <c r="M59" i="3"/>
  <c r="L59" i="3"/>
  <c r="K59" i="3"/>
  <c r="J59" i="3"/>
  <c r="N171" i="3"/>
  <c r="M171" i="3"/>
  <c r="L171" i="3"/>
  <c r="K171" i="3"/>
  <c r="J171" i="3"/>
  <c r="W27" i="5"/>
  <c r="V27" i="5"/>
  <c r="U27" i="5"/>
  <c r="T27" i="5"/>
  <c r="S27" i="5"/>
  <c r="M47" i="2"/>
  <c r="N47" i="2"/>
  <c r="K47" i="2"/>
  <c r="L47" i="2"/>
  <c r="J47" i="2"/>
  <c r="H68" i="2"/>
  <c r="M21" i="3"/>
  <c r="N21" i="3"/>
  <c r="L21" i="3"/>
  <c r="K21" i="3"/>
  <c r="J21" i="3"/>
  <c r="K37" i="3"/>
  <c r="N37" i="3"/>
  <c r="M37" i="3"/>
  <c r="L37" i="3"/>
  <c r="J37" i="3"/>
  <c r="M58" i="3"/>
  <c r="L58" i="3"/>
  <c r="K58" i="3"/>
  <c r="J58" i="3"/>
  <c r="N68" i="3"/>
  <c r="M68" i="3"/>
  <c r="L68" i="3"/>
  <c r="K68" i="3"/>
  <c r="J68" i="3"/>
  <c r="F119" i="3"/>
  <c r="H122" i="3"/>
  <c r="N163" i="3"/>
  <c r="M163" i="3"/>
  <c r="L163" i="3"/>
  <c r="K163" i="3"/>
  <c r="J163" i="3"/>
  <c r="N179" i="3"/>
  <c r="M179" i="3"/>
  <c r="L179" i="3"/>
  <c r="I190" i="3"/>
  <c r="K179" i="3"/>
  <c r="J179" i="3"/>
  <c r="N210" i="3"/>
  <c r="M210" i="3"/>
  <c r="L210" i="3"/>
  <c r="K210" i="3"/>
  <c r="J210" i="3"/>
  <c r="M7" i="5"/>
  <c r="L7" i="5"/>
  <c r="K7" i="5"/>
  <c r="J7" i="5"/>
  <c r="I7" i="5"/>
  <c r="W51" i="5"/>
  <c r="V51" i="5"/>
  <c r="U51" i="5"/>
  <c r="S51" i="5"/>
  <c r="T51" i="5"/>
  <c r="T27" i="6"/>
  <c r="S27" i="6"/>
  <c r="W27" i="6"/>
  <c r="V27" i="6"/>
  <c r="U27" i="6"/>
  <c r="N90" i="3"/>
  <c r="M90" i="3"/>
  <c r="L90" i="3"/>
  <c r="K90" i="3"/>
  <c r="J90" i="3"/>
  <c r="N137" i="3"/>
  <c r="M137" i="3"/>
  <c r="L137" i="3"/>
  <c r="K137" i="3"/>
  <c r="J137" i="3"/>
  <c r="F188" i="3"/>
  <c r="S15" i="9"/>
  <c r="R15" i="9"/>
  <c r="M29" i="3"/>
  <c r="N29" i="3"/>
  <c r="L29" i="3"/>
  <c r="K29" i="3"/>
  <c r="J29" i="3"/>
  <c r="E68" i="2"/>
  <c r="M51" i="3"/>
  <c r="L51" i="3"/>
  <c r="K51" i="3"/>
  <c r="J51" i="3"/>
  <c r="N86" i="3"/>
  <c r="M86" i="3"/>
  <c r="L86" i="3"/>
  <c r="K86" i="3"/>
  <c r="J86" i="3"/>
  <c r="I113" i="3"/>
  <c r="N102" i="3"/>
  <c r="M102" i="3"/>
  <c r="L102" i="3"/>
  <c r="K102" i="3"/>
  <c r="J102" i="3"/>
  <c r="E123" i="3"/>
  <c r="W16" i="5"/>
  <c r="V16" i="5"/>
  <c r="U16" i="5"/>
  <c r="T16" i="5"/>
  <c r="S16" i="5"/>
  <c r="K28" i="6"/>
  <c r="M28" i="6"/>
  <c r="L28" i="6"/>
  <c r="J28" i="6"/>
  <c r="I28" i="6"/>
  <c r="J45" i="6"/>
  <c r="I45" i="6"/>
  <c r="K45" i="6"/>
  <c r="M45" i="6"/>
  <c r="L45" i="6"/>
  <c r="M73" i="13"/>
  <c r="L73" i="13"/>
  <c r="K73" i="13"/>
  <c r="J73" i="13"/>
  <c r="I73" i="13"/>
  <c r="W43" i="5"/>
  <c r="S43" i="5"/>
  <c r="V43" i="5"/>
  <c r="U43" i="5"/>
  <c r="T43" i="5"/>
  <c r="M32" i="2"/>
  <c r="K32" i="2"/>
  <c r="N32" i="2"/>
  <c r="L32" i="2"/>
  <c r="J32" i="2"/>
  <c r="M42" i="3"/>
  <c r="L42" i="3"/>
  <c r="K42" i="3"/>
  <c r="J42" i="3"/>
  <c r="J48" i="5"/>
  <c r="M48" i="5"/>
  <c r="L48" i="5"/>
  <c r="K48" i="5"/>
  <c r="I48" i="5"/>
  <c r="I43" i="2"/>
  <c r="M40" i="2"/>
  <c r="K40" i="2"/>
  <c r="N40" i="2"/>
  <c r="L40" i="2"/>
  <c r="J40" i="2"/>
  <c r="M8" i="2"/>
  <c r="N8" i="2"/>
  <c r="K8" i="2"/>
  <c r="L8" i="2"/>
  <c r="J8" i="2"/>
  <c r="F68" i="2"/>
  <c r="M9" i="3"/>
  <c r="N9" i="3"/>
  <c r="L9" i="3"/>
  <c r="K9" i="3"/>
  <c r="J9" i="3"/>
  <c r="N25" i="3"/>
  <c r="M25" i="3"/>
  <c r="K25" i="3"/>
  <c r="L25" i="3"/>
  <c r="J25" i="3"/>
  <c r="N72" i="3"/>
  <c r="M72" i="3"/>
  <c r="L72" i="3"/>
  <c r="K72" i="3"/>
  <c r="J72" i="3"/>
  <c r="F123" i="3"/>
  <c r="N167" i="3"/>
  <c r="M167" i="3"/>
  <c r="L167" i="3"/>
  <c r="K167" i="3"/>
  <c r="J167" i="3"/>
  <c r="E188" i="3"/>
  <c r="I194" i="3"/>
  <c r="N183" i="3"/>
  <c r="M183" i="3"/>
  <c r="L183" i="3"/>
  <c r="K183" i="3"/>
  <c r="J183" i="3"/>
  <c r="N214" i="3"/>
  <c r="M214" i="3"/>
  <c r="L214" i="3"/>
  <c r="K214" i="3"/>
  <c r="J214" i="3"/>
  <c r="W13" i="5"/>
  <c r="V13" i="5"/>
  <c r="U13" i="5"/>
  <c r="T13" i="5"/>
  <c r="S13" i="5"/>
  <c r="M15" i="5"/>
  <c r="L15" i="5"/>
  <c r="K15" i="5"/>
  <c r="J15" i="5"/>
  <c r="I15" i="5"/>
  <c r="W19" i="5"/>
  <c r="V19" i="5"/>
  <c r="U19" i="5"/>
  <c r="T19" i="5"/>
  <c r="S19" i="5"/>
  <c r="M21" i="5"/>
  <c r="L21" i="5"/>
  <c r="K21" i="5"/>
  <c r="J21" i="5"/>
  <c r="I21" i="5"/>
  <c r="M37" i="5"/>
  <c r="I37" i="5"/>
  <c r="L37" i="5"/>
  <c r="K37" i="5"/>
  <c r="J37" i="5"/>
  <c r="W7" i="6"/>
  <c r="V7" i="6"/>
  <c r="S7" i="6"/>
  <c r="U7" i="6"/>
  <c r="T7" i="6"/>
  <c r="S28" i="6"/>
  <c r="W28" i="6"/>
  <c r="T28" i="6"/>
  <c r="V28" i="6"/>
  <c r="U28" i="6"/>
  <c r="W40" i="5"/>
  <c r="V40" i="5"/>
  <c r="U40" i="5"/>
  <c r="T40" i="5"/>
  <c r="S40" i="5"/>
  <c r="T16" i="6"/>
  <c r="W16" i="6"/>
  <c r="V16" i="6"/>
  <c r="U16" i="6"/>
  <c r="S16" i="6"/>
  <c r="N13" i="2"/>
  <c r="M13" i="2"/>
  <c r="L13" i="2"/>
  <c r="K13" i="2"/>
  <c r="J13" i="2"/>
  <c r="N24" i="2"/>
  <c r="M24" i="2"/>
  <c r="K24" i="2"/>
  <c r="L24" i="2"/>
  <c r="J24" i="2"/>
  <c r="N37" i="2"/>
  <c r="K37" i="2"/>
  <c r="M37" i="2"/>
  <c r="L37" i="2"/>
  <c r="J37" i="2"/>
  <c r="N48" i="2"/>
  <c r="K48" i="2"/>
  <c r="M48" i="2"/>
  <c r="L48" i="2"/>
  <c r="J48" i="2"/>
  <c r="N14" i="3"/>
  <c r="M14" i="3"/>
  <c r="K14" i="3"/>
  <c r="L14" i="3"/>
  <c r="J14" i="3"/>
  <c r="N34" i="3"/>
  <c r="M34" i="3"/>
  <c r="K34" i="3"/>
  <c r="L34" i="3"/>
  <c r="J34" i="3"/>
  <c r="N38" i="3"/>
  <c r="M38" i="3"/>
  <c r="K38" i="3"/>
  <c r="L38" i="3"/>
  <c r="J38" i="3"/>
  <c r="M52" i="3"/>
  <c r="L52" i="3"/>
  <c r="K52" i="3"/>
  <c r="J52" i="3"/>
  <c r="N65" i="3"/>
  <c r="M65" i="3"/>
  <c r="L65" i="3"/>
  <c r="K65" i="3"/>
  <c r="J65" i="3"/>
  <c r="N69" i="3"/>
  <c r="M69" i="3"/>
  <c r="L69" i="3"/>
  <c r="K69" i="3"/>
  <c r="J69" i="3"/>
  <c r="N83" i="3"/>
  <c r="M83" i="3"/>
  <c r="L83" i="3"/>
  <c r="K83" i="3"/>
  <c r="J83" i="3"/>
  <c r="N91" i="3"/>
  <c r="M91" i="3"/>
  <c r="L91" i="3"/>
  <c r="K91" i="3"/>
  <c r="J91" i="3"/>
  <c r="N99" i="3"/>
  <c r="M99" i="3"/>
  <c r="L99" i="3"/>
  <c r="K99" i="3"/>
  <c r="J99" i="3"/>
  <c r="I114" i="3"/>
  <c r="N103" i="3"/>
  <c r="M103" i="3"/>
  <c r="L103" i="3"/>
  <c r="K103" i="3"/>
  <c r="J103" i="3"/>
  <c r="G115" i="3"/>
  <c r="E116" i="3"/>
  <c r="G119" i="3"/>
  <c r="E120" i="3"/>
  <c r="I122" i="3"/>
  <c r="N111" i="3"/>
  <c r="M111" i="3"/>
  <c r="L111" i="3"/>
  <c r="K111" i="3"/>
  <c r="J111" i="3"/>
  <c r="G123" i="3"/>
  <c r="E189" i="3"/>
  <c r="E193" i="3"/>
  <c r="W10" i="5"/>
  <c r="V10" i="5"/>
  <c r="U10" i="5"/>
  <c r="T10" i="5"/>
  <c r="S10" i="5"/>
  <c r="M12" i="5"/>
  <c r="L12" i="5"/>
  <c r="K12" i="5"/>
  <c r="J12" i="5"/>
  <c r="I12" i="5"/>
  <c r="W21" i="5"/>
  <c r="V21" i="5"/>
  <c r="U21" i="5"/>
  <c r="T21" i="5"/>
  <c r="S21" i="5"/>
  <c r="M23" i="5"/>
  <c r="L23" i="5"/>
  <c r="K23" i="5"/>
  <c r="J23" i="5"/>
  <c r="I23" i="5"/>
  <c r="W29" i="5"/>
  <c r="V29" i="5"/>
  <c r="U29" i="5"/>
  <c r="T29" i="5"/>
  <c r="S29" i="5"/>
  <c r="M31" i="5"/>
  <c r="L31" i="5"/>
  <c r="K31" i="5"/>
  <c r="J31" i="5"/>
  <c r="I31" i="5"/>
  <c r="W37" i="5"/>
  <c r="V37" i="5"/>
  <c r="U37" i="5"/>
  <c r="T37" i="5"/>
  <c r="S37" i="5"/>
  <c r="M39" i="5"/>
  <c r="L39" i="5"/>
  <c r="K39" i="5"/>
  <c r="J39" i="5"/>
  <c r="I39" i="5"/>
  <c r="W45" i="5"/>
  <c r="V45" i="5"/>
  <c r="U45" i="5"/>
  <c r="T45" i="5"/>
  <c r="S45" i="5"/>
  <c r="M47" i="5"/>
  <c r="L47" i="5"/>
  <c r="K47" i="5"/>
  <c r="J47" i="5"/>
  <c r="I47" i="5"/>
  <c r="W9" i="6"/>
  <c r="V9" i="6"/>
  <c r="U9" i="6"/>
  <c r="T9" i="6"/>
  <c r="S9" i="6"/>
  <c r="U18" i="6"/>
  <c r="W18" i="6"/>
  <c r="V18" i="6"/>
  <c r="T18" i="6"/>
  <c r="S18" i="6"/>
  <c r="T19" i="6"/>
  <c r="W19" i="6"/>
  <c r="V19" i="6"/>
  <c r="U19" i="6"/>
  <c r="S19" i="6"/>
  <c r="S20" i="6"/>
  <c r="W20" i="6"/>
  <c r="V20" i="6"/>
  <c r="U20" i="6"/>
  <c r="T20" i="6"/>
  <c r="S52" i="6"/>
  <c r="W52" i="6"/>
  <c r="V52" i="6"/>
  <c r="U52" i="6"/>
  <c r="T52" i="6"/>
  <c r="AA11" i="13"/>
  <c r="Z11" i="13"/>
  <c r="Y11" i="13"/>
  <c r="X11" i="13"/>
  <c r="W11" i="13"/>
  <c r="K86" i="14"/>
  <c r="J86" i="14"/>
  <c r="I86" i="14"/>
  <c r="M34" i="5"/>
  <c r="L34" i="5"/>
  <c r="K34" i="5"/>
  <c r="J34" i="5"/>
  <c r="I34" i="5"/>
  <c r="W48" i="5"/>
  <c r="V48" i="5"/>
  <c r="U48" i="5"/>
  <c r="T48" i="5"/>
  <c r="S48" i="5"/>
  <c r="W12" i="6"/>
  <c r="V12" i="6"/>
  <c r="U12" i="6"/>
  <c r="T12" i="6"/>
  <c r="S12" i="6"/>
  <c r="N9" i="2"/>
  <c r="K9" i="2"/>
  <c r="M9" i="2"/>
  <c r="L9" i="2"/>
  <c r="J9" i="2"/>
  <c r="N33" i="2"/>
  <c r="M33" i="2"/>
  <c r="K33" i="2"/>
  <c r="L33" i="2"/>
  <c r="J33" i="2"/>
  <c r="M60" i="3"/>
  <c r="L60" i="3"/>
  <c r="K60" i="3"/>
  <c r="J60" i="3"/>
  <c r="N87" i="3"/>
  <c r="M87" i="3"/>
  <c r="L87" i="3"/>
  <c r="K87" i="3"/>
  <c r="J87" i="3"/>
  <c r="N95" i="3"/>
  <c r="M95" i="3"/>
  <c r="L95" i="3"/>
  <c r="K95" i="3"/>
  <c r="J95" i="3"/>
  <c r="N107" i="3"/>
  <c r="M107" i="3"/>
  <c r="L107" i="3"/>
  <c r="K107" i="3"/>
  <c r="I118" i="3"/>
  <c r="J107" i="3"/>
  <c r="M45" i="3"/>
  <c r="L45" i="3"/>
  <c r="K45" i="3"/>
  <c r="J45" i="3"/>
  <c r="M53" i="3"/>
  <c r="L53" i="3"/>
  <c r="K53" i="3"/>
  <c r="J53" i="3"/>
  <c r="M61" i="3"/>
  <c r="L61" i="3"/>
  <c r="K61" i="3"/>
  <c r="J61" i="3"/>
  <c r="H115" i="3"/>
  <c r="F116" i="3"/>
  <c r="H119" i="3"/>
  <c r="F120" i="3"/>
  <c r="H123" i="3"/>
  <c r="V7" i="5"/>
  <c r="U7" i="5"/>
  <c r="T7" i="5"/>
  <c r="S7" i="5"/>
  <c r="W7" i="5"/>
  <c r="L9" i="5"/>
  <c r="K9" i="5"/>
  <c r="J9" i="5"/>
  <c r="I9" i="5"/>
  <c r="M9" i="5"/>
  <c r="V15" i="5"/>
  <c r="U15" i="5"/>
  <c r="T15" i="5"/>
  <c r="S15" i="5"/>
  <c r="W15" i="5"/>
  <c r="V18" i="5"/>
  <c r="U18" i="5"/>
  <c r="T18" i="5"/>
  <c r="S18" i="5"/>
  <c r="W18" i="5"/>
  <c r="X49" i="12"/>
  <c r="V49" i="12"/>
  <c r="U49" i="12"/>
  <c r="W12" i="13"/>
  <c r="AA12" i="13"/>
  <c r="Z12" i="13"/>
  <c r="V20" i="13"/>
  <c r="Y12" i="13"/>
  <c r="X12" i="13"/>
  <c r="M108" i="13"/>
  <c r="L108" i="13"/>
  <c r="K108" i="13"/>
  <c r="J108" i="13"/>
  <c r="I108" i="13"/>
  <c r="M50" i="5"/>
  <c r="L50" i="5"/>
  <c r="K50" i="5"/>
  <c r="J50" i="5"/>
  <c r="I50" i="5"/>
  <c r="T23" i="6"/>
  <c r="W23" i="6"/>
  <c r="V23" i="6"/>
  <c r="U23" i="6"/>
  <c r="S23" i="6"/>
  <c r="L39" i="3"/>
  <c r="K39" i="3"/>
  <c r="J39" i="3"/>
  <c r="N39" i="3"/>
  <c r="M39" i="3"/>
  <c r="L46" i="3"/>
  <c r="K46" i="3"/>
  <c r="J46" i="3"/>
  <c r="M46" i="3"/>
  <c r="L54" i="3"/>
  <c r="K54" i="3"/>
  <c r="J54" i="3"/>
  <c r="M54" i="3"/>
  <c r="L62" i="3"/>
  <c r="K62" i="3"/>
  <c r="J62" i="3"/>
  <c r="M62" i="3"/>
  <c r="N62" i="3"/>
  <c r="L66" i="3"/>
  <c r="K66" i="3"/>
  <c r="J66" i="3"/>
  <c r="M66" i="3"/>
  <c r="N66" i="3"/>
  <c r="L70" i="3"/>
  <c r="K70" i="3"/>
  <c r="J70" i="3"/>
  <c r="N70" i="3"/>
  <c r="M70" i="3"/>
  <c r="L80" i="3"/>
  <c r="K80" i="3"/>
  <c r="J80" i="3"/>
  <c r="N80" i="3"/>
  <c r="M80" i="3"/>
  <c r="L84" i="3"/>
  <c r="K84" i="3"/>
  <c r="J84" i="3"/>
  <c r="N84" i="3"/>
  <c r="M84" i="3"/>
  <c r="L88" i="3"/>
  <c r="K88" i="3"/>
  <c r="J88" i="3"/>
  <c r="N88" i="3"/>
  <c r="M88" i="3"/>
  <c r="L92" i="3"/>
  <c r="K92" i="3"/>
  <c r="J92" i="3"/>
  <c r="N92" i="3"/>
  <c r="M92" i="3"/>
  <c r="L96" i="3"/>
  <c r="K96" i="3"/>
  <c r="J96" i="3"/>
  <c r="N96" i="3"/>
  <c r="M96" i="3"/>
  <c r="L100" i="3"/>
  <c r="K100" i="3"/>
  <c r="J100" i="3"/>
  <c r="N100" i="3"/>
  <c r="M100" i="3"/>
  <c r="E113" i="3"/>
  <c r="L104" i="3"/>
  <c r="K104" i="3"/>
  <c r="J104" i="3"/>
  <c r="I115" i="3"/>
  <c r="N104" i="3"/>
  <c r="M104" i="3"/>
  <c r="G116" i="3"/>
  <c r="E117" i="3"/>
  <c r="L108" i="3"/>
  <c r="K108" i="3"/>
  <c r="J108" i="3"/>
  <c r="I119" i="3"/>
  <c r="N108" i="3"/>
  <c r="M108" i="3"/>
  <c r="G120" i="3"/>
  <c r="E121" i="3"/>
  <c r="L112" i="3"/>
  <c r="K112" i="3"/>
  <c r="J112" i="3"/>
  <c r="N112" i="3"/>
  <c r="I123" i="3"/>
  <c r="M112" i="3"/>
  <c r="L135" i="3"/>
  <c r="K135" i="3"/>
  <c r="J135" i="3"/>
  <c r="N135" i="3"/>
  <c r="M135" i="3"/>
  <c r="I16" i="12"/>
  <c r="N16" i="12"/>
  <c r="M16" i="12"/>
  <c r="L16" i="12"/>
  <c r="K16" i="12"/>
  <c r="J16" i="12"/>
  <c r="M35" i="12"/>
  <c r="L35" i="12"/>
  <c r="K35" i="12"/>
  <c r="J35" i="12"/>
  <c r="N35" i="12"/>
  <c r="I35" i="12"/>
  <c r="U50" i="12"/>
  <c r="X50" i="12"/>
  <c r="V50" i="12"/>
  <c r="H121" i="17"/>
  <c r="L122" i="17"/>
  <c r="K122" i="17"/>
  <c r="I122" i="17"/>
  <c r="J122" i="17"/>
  <c r="U22" i="6"/>
  <c r="W22" i="6"/>
  <c r="V22" i="6"/>
  <c r="T22" i="6"/>
  <c r="S22" i="6"/>
  <c r="S44" i="6"/>
  <c r="W44" i="6"/>
  <c r="V44" i="6"/>
  <c r="U44" i="6"/>
  <c r="T44" i="6"/>
  <c r="K41" i="2"/>
  <c r="M41" i="2"/>
  <c r="L41" i="2"/>
  <c r="J41" i="2"/>
  <c r="N65" i="2"/>
  <c r="I68" i="2"/>
  <c r="M65" i="2"/>
  <c r="L65" i="2"/>
  <c r="K65" i="2"/>
  <c r="J65" i="2"/>
  <c r="N18" i="3"/>
  <c r="M18" i="3"/>
  <c r="K18" i="3"/>
  <c r="L18" i="3"/>
  <c r="J18" i="3"/>
  <c r="L20" i="2"/>
  <c r="K20" i="2"/>
  <c r="J20" i="2"/>
  <c r="M20" i="2"/>
  <c r="L34" i="2"/>
  <c r="K34" i="2"/>
  <c r="J34" i="2"/>
  <c r="M34" i="2"/>
  <c r="N34" i="2"/>
  <c r="L38" i="2"/>
  <c r="K38" i="2"/>
  <c r="J38" i="2"/>
  <c r="M38" i="2"/>
  <c r="N38" i="2"/>
  <c r="L49" i="2"/>
  <c r="K49" i="2"/>
  <c r="J49" i="2"/>
  <c r="N49" i="2"/>
  <c r="M49" i="2"/>
  <c r="E67" i="2"/>
  <c r="L35" i="3"/>
  <c r="K35" i="3"/>
  <c r="J35" i="3"/>
  <c r="M35" i="3"/>
  <c r="N35" i="3"/>
  <c r="K47" i="3"/>
  <c r="J47" i="3"/>
  <c r="M47" i="3"/>
  <c r="L47" i="3"/>
  <c r="K55" i="3"/>
  <c r="J55" i="3"/>
  <c r="L55" i="3"/>
  <c r="M55" i="3"/>
  <c r="F113" i="3"/>
  <c r="H116" i="3"/>
  <c r="F117" i="3"/>
  <c r="H120" i="3"/>
  <c r="F121" i="3"/>
  <c r="T9" i="5"/>
  <c r="S9" i="5"/>
  <c r="W9" i="5"/>
  <c r="V9" i="5"/>
  <c r="U9" i="5"/>
  <c r="J11" i="5"/>
  <c r="I11" i="5"/>
  <c r="M11" i="5"/>
  <c r="L11" i="5"/>
  <c r="K11" i="5"/>
  <c r="P10" i="9"/>
  <c r="O10" i="9"/>
  <c r="U22" i="12"/>
  <c r="X22" i="12"/>
  <c r="V22" i="12"/>
  <c r="I36" i="12"/>
  <c r="N36" i="12"/>
  <c r="M36" i="12"/>
  <c r="L36" i="12"/>
  <c r="K36" i="12"/>
  <c r="J36" i="12"/>
  <c r="M42" i="5"/>
  <c r="L42" i="5"/>
  <c r="K42" i="5"/>
  <c r="J42" i="5"/>
  <c r="I42" i="5"/>
  <c r="W24" i="6"/>
  <c r="S24" i="6"/>
  <c r="V24" i="6"/>
  <c r="U24" i="6"/>
  <c r="T24" i="6"/>
  <c r="N61" i="2"/>
  <c r="M61" i="2"/>
  <c r="K61" i="2"/>
  <c r="L61" i="2"/>
  <c r="J61" i="2"/>
  <c r="N10" i="3"/>
  <c r="M10" i="3"/>
  <c r="L10" i="3"/>
  <c r="K10" i="3"/>
  <c r="J10" i="3"/>
  <c r="N22" i="3"/>
  <c r="M22" i="3"/>
  <c r="K22" i="3"/>
  <c r="L22" i="3"/>
  <c r="J22" i="3"/>
  <c r="N30" i="3"/>
  <c r="M30" i="3"/>
  <c r="L30" i="3"/>
  <c r="K30" i="3"/>
  <c r="J30" i="3"/>
  <c r="L10" i="2"/>
  <c r="K10" i="2"/>
  <c r="J10" i="2"/>
  <c r="N10" i="2"/>
  <c r="M10" i="2"/>
  <c r="L14" i="2"/>
  <c r="K14" i="2"/>
  <c r="J14" i="2"/>
  <c r="M14" i="2"/>
  <c r="I17" i="2"/>
  <c r="N14" i="2"/>
  <c r="G42" i="2"/>
  <c r="L66" i="2"/>
  <c r="K66" i="2"/>
  <c r="J66" i="2"/>
  <c r="M66" i="2"/>
  <c r="J8" i="3"/>
  <c r="M8" i="3"/>
  <c r="N8" i="3"/>
  <c r="L8" i="3"/>
  <c r="K8" i="3"/>
  <c r="J12" i="3"/>
  <c r="M12" i="3"/>
  <c r="N12" i="3"/>
  <c r="K12" i="3"/>
  <c r="L12" i="3"/>
  <c r="J16" i="3"/>
  <c r="N16" i="3"/>
  <c r="M16" i="3"/>
  <c r="K16" i="3"/>
  <c r="L16" i="3"/>
  <c r="J20" i="3"/>
  <c r="M20" i="3"/>
  <c r="N20" i="3"/>
  <c r="L20" i="3"/>
  <c r="K20" i="3"/>
  <c r="J24" i="3"/>
  <c r="M24" i="3"/>
  <c r="N24" i="3"/>
  <c r="L24" i="3"/>
  <c r="K24" i="3"/>
  <c r="J28" i="3"/>
  <c r="N28" i="3"/>
  <c r="M28" i="3"/>
  <c r="K28" i="3"/>
  <c r="L28" i="3"/>
  <c r="J32" i="3"/>
  <c r="M32" i="3"/>
  <c r="N32" i="3"/>
  <c r="K32" i="3"/>
  <c r="L32" i="3"/>
  <c r="J36" i="3"/>
  <c r="M36" i="3"/>
  <c r="N36" i="3"/>
  <c r="L36" i="3"/>
  <c r="K36" i="3"/>
  <c r="J40" i="3"/>
  <c r="M40" i="3"/>
  <c r="L40" i="3"/>
  <c r="K40" i="3"/>
  <c r="J48" i="3"/>
  <c r="M48" i="3"/>
  <c r="K48" i="3"/>
  <c r="L48" i="3"/>
  <c r="J56" i="3"/>
  <c r="M56" i="3"/>
  <c r="K56" i="3"/>
  <c r="L56" i="3"/>
  <c r="J63" i="3"/>
  <c r="N63" i="3"/>
  <c r="M63" i="3"/>
  <c r="K63" i="3"/>
  <c r="L63" i="3"/>
  <c r="J67" i="3"/>
  <c r="N67" i="3"/>
  <c r="M67" i="3"/>
  <c r="L67" i="3"/>
  <c r="K67" i="3"/>
  <c r="J71" i="3"/>
  <c r="N71" i="3"/>
  <c r="M71" i="3"/>
  <c r="L71" i="3"/>
  <c r="K71" i="3"/>
  <c r="J81" i="3"/>
  <c r="N81" i="3"/>
  <c r="M81" i="3"/>
  <c r="L81" i="3"/>
  <c r="K81" i="3"/>
  <c r="J85" i="3"/>
  <c r="N85" i="3"/>
  <c r="M85" i="3"/>
  <c r="L85" i="3"/>
  <c r="K85" i="3"/>
  <c r="J89" i="3"/>
  <c r="N89" i="3"/>
  <c r="M89" i="3"/>
  <c r="L89" i="3"/>
  <c r="K89" i="3"/>
  <c r="J93" i="3"/>
  <c r="N93" i="3"/>
  <c r="M93" i="3"/>
  <c r="K93" i="3"/>
  <c r="L93" i="3"/>
  <c r="J97" i="3"/>
  <c r="N97" i="3"/>
  <c r="M97" i="3"/>
  <c r="L97" i="3"/>
  <c r="K97" i="3"/>
  <c r="J101" i="3"/>
  <c r="N101" i="3"/>
  <c r="M101" i="3"/>
  <c r="L101" i="3"/>
  <c r="K101" i="3"/>
  <c r="G113" i="3"/>
  <c r="E114" i="3"/>
  <c r="J105" i="3"/>
  <c r="N105" i="3"/>
  <c r="M105" i="3"/>
  <c r="L105" i="3"/>
  <c r="K105" i="3"/>
  <c r="I116" i="3"/>
  <c r="G117" i="3"/>
  <c r="E118" i="3"/>
  <c r="J109" i="3"/>
  <c r="I120" i="3"/>
  <c r="N109" i="3"/>
  <c r="M109" i="3"/>
  <c r="L109" i="3"/>
  <c r="K109" i="3"/>
  <c r="G121" i="3"/>
  <c r="E122" i="3"/>
  <c r="P18" i="9"/>
  <c r="O18" i="9"/>
  <c r="M142" i="13"/>
  <c r="L142" i="13"/>
  <c r="K142" i="13"/>
  <c r="J142" i="13"/>
  <c r="I142" i="13"/>
  <c r="N57" i="2"/>
  <c r="M57" i="2"/>
  <c r="K57" i="2"/>
  <c r="L57" i="2"/>
  <c r="J57" i="2"/>
  <c r="N26" i="3"/>
  <c r="M26" i="3"/>
  <c r="L26" i="3"/>
  <c r="K26" i="3"/>
  <c r="J26" i="3"/>
  <c r="M44" i="3"/>
  <c r="L44" i="3"/>
  <c r="K44" i="3"/>
  <c r="J44" i="3"/>
  <c r="L58" i="2"/>
  <c r="K58" i="2"/>
  <c r="J58" i="2"/>
  <c r="N58" i="2"/>
  <c r="M58" i="2"/>
  <c r="L62" i="2"/>
  <c r="K62" i="2"/>
  <c r="J62" i="2"/>
  <c r="N62" i="2"/>
  <c r="M62" i="2"/>
  <c r="L72" i="2"/>
  <c r="K72" i="2"/>
  <c r="J72" i="2"/>
  <c r="N72" i="2"/>
  <c r="M72" i="2"/>
  <c r="L7" i="3"/>
  <c r="K7" i="3"/>
  <c r="J7" i="3"/>
  <c r="N7" i="3"/>
  <c r="M7" i="3"/>
  <c r="L11" i="3"/>
  <c r="K11" i="3"/>
  <c r="J11" i="3"/>
  <c r="N11" i="3"/>
  <c r="M11" i="3"/>
  <c r="L15" i="3"/>
  <c r="K15" i="3"/>
  <c r="J15" i="3"/>
  <c r="M15" i="3"/>
  <c r="N15" i="3"/>
  <c r="L19" i="3"/>
  <c r="K19" i="3"/>
  <c r="J19" i="3"/>
  <c r="M19" i="3"/>
  <c r="N19" i="3"/>
  <c r="L23" i="3"/>
  <c r="K23" i="3"/>
  <c r="J23" i="3"/>
  <c r="N23" i="3"/>
  <c r="M23" i="3"/>
  <c r="L27" i="3"/>
  <c r="K27" i="3"/>
  <c r="J27" i="3"/>
  <c r="N27" i="3"/>
  <c r="M27" i="3"/>
  <c r="L31" i="3"/>
  <c r="K31" i="3"/>
  <c r="J31" i="3"/>
  <c r="M31" i="3"/>
  <c r="N31" i="3"/>
  <c r="M41" i="3"/>
  <c r="L41" i="3"/>
  <c r="J41" i="3"/>
  <c r="K41" i="3"/>
  <c r="M49" i="3"/>
  <c r="L49" i="3"/>
  <c r="J49" i="3"/>
  <c r="K49" i="3"/>
  <c r="M57" i="3"/>
  <c r="L57" i="3"/>
  <c r="K57" i="3"/>
  <c r="J57" i="3"/>
  <c r="H113" i="3"/>
  <c r="F114" i="3"/>
  <c r="H117" i="3"/>
  <c r="F118" i="3"/>
  <c r="H121" i="3"/>
  <c r="F122" i="3"/>
  <c r="I24" i="12"/>
  <c r="N24" i="12"/>
  <c r="M24" i="12"/>
  <c r="L24" i="12"/>
  <c r="K24" i="12"/>
  <c r="J24" i="12"/>
  <c r="M126" i="15"/>
  <c r="L126" i="15"/>
  <c r="K126" i="15"/>
  <c r="J126" i="15"/>
  <c r="I126" i="15"/>
  <c r="P11" i="9"/>
  <c r="O11" i="9"/>
  <c r="S16" i="9"/>
  <c r="R16" i="9"/>
  <c r="P19" i="9"/>
  <c r="O19" i="9"/>
  <c r="N9" i="12"/>
  <c r="M9" i="12"/>
  <c r="L9" i="12"/>
  <c r="H56" i="12"/>
  <c r="K9" i="12"/>
  <c r="J9" i="12"/>
  <c r="I9" i="12"/>
  <c r="X17" i="12"/>
  <c r="V17" i="12"/>
  <c r="U17" i="12"/>
  <c r="M19" i="12"/>
  <c r="L19" i="12"/>
  <c r="K19" i="12"/>
  <c r="N19" i="12"/>
  <c r="J19" i="12"/>
  <c r="I19" i="12"/>
  <c r="X25" i="12"/>
  <c r="V25" i="12"/>
  <c r="U25" i="12"/>
  <c r="M27" i="12"/>
  <c r="L27" i="12"/>
  <c r="K27" i="12"/>
  <c r="N27" i="12"/>
  <c r="J27" i="12"/>
  <c r="I27" i="12"/>
  <c r="M39" i="12"/>
  <c r="L39" i="12"/>
  <c r="K39" i="12"/>
  <c r="J39" i="12"/>
  <c r="N39" i="12"/>
  <c r="I39" i="12"/>
  <c r="I40" i="12"/>
  <c r="N40" i="12"/>
  <c r="M40" i="12"/>
  <c r="L40" i="12"/>
  <c r="K40" i="12"/>
  <c r="J40" i="12"/>
  <c r="X53" i="12"/>
  <c r="V53" i="12"/>
  <c r="U53" i="12"/>
  <c r="U54" i="12"/>
  <c r="X54" i="12"/>
  <c r="V54" i="12"/>
  <c r="AA15" i="13"/>
  <c r="Z15" i="13"/>
  <c r="Y15" i="13"/>
  <c r="X15" i="13"/>
  <c r="W15" i="13"/>
  <c r="W16" i="13"/>
  <c r="AA16" i="13"/>
  <c r="Z16" i="13"/>
  <c r="Y16" i="13"/>
  <c r="X16" i="13"/>
  <c r="L39" i="13"/>
  <c r="K39" i="13"/>
  <c r="J39" i="13"/>
  <c r="I39" i="13"/>
  <c r="M39" i="13"/>
  <c r="M61" i="13"/>
  <c r="L61" i="13"/>
  <c r="K61" i="13"/>
  <c r="J61" i="13"/>
  <c r="I61" i="13"/>
  <c r="M96" i="13"/>
  <c r="L96" i="13"/>
  <c r="K96" i="13"/>
  <c r="J96" i="13"/>
  <c r="H104" i="13"/>
  <c r="I96" i="13"/>
  <c r="M130" i="13"/>
  <c r="L130" i="13"/>
  <c r="K130" i="13"/>
  <c r="J130" i="13"/>
  <c r="I130" i="13"/>
  <c r="K33" i="14"/>
  <c r="J33" i="14"/>
  <c r="I33" i="14"/>
  <c r="K68" i="14"/>
  <c r="J68" i="14"/>
  <c r="I68" i="14"/>
  <c r="K102" i="14"/>
  <c r="J102" i="14"/>
  <c r="I102" i="14"/>
  <c r="K146" i="14"/>
  <c r="J146" i="14"/>
  <c r="I146" i="14"/>
  <c r="M76" i="15"/>
  <c r="L76" i="15"/>
  <c r="K76" i="15"/>
  <c r="I76" i="15"/>
  <c r="J76" i="15"/>
  <c r="L11" i="17"/>
  <c r="K11" i="17"/>
  <c r="J11" i="17"/>
  <c r="I11" i="17"/>
  <c r="L137" i="17"/>
  <c r="K137" i="17"/>
  <c r="J137" i="17"/>
  <c r="I137" i="17"/>
  <c r="S9" i="9"/>
  <c r="R9" i="9"/>
  <c r="P12" i="9"/>
  <c r="O12" i="9"/>
  <c r="S17" i="9"/>
  <c r="R17" i="9"/>
  <c r="P20" i="9"/>
  <c r="O20" i="9"/>
  <c r="X10" i="12"/>
  <c r="V10" i="12"/>
  <c r="U10" i="12"/>
  <c r="N14" i="12"/>
  <c r="L14" i="12"/>
  <c r="K14" i="12"/>
  <c r="J14" i="12"/>
  <c r="M14" i="12"/>
  <c r="I14" i="12"/>
  <c r="M43" i="12"/>
  <c r="L43" i="12"/>
  <c r="K43" i="12"/>
  <c r="J43" i="12"/>
  <c r="N43" i="12"/>
  <c r="I43" i="12"/>
  <c r="I44" i="12"/>
  <c r="N44" i="12"/>
  <c r="M44" i="12"/>
  <c r="L44" i="12"/>
  <c r="K44" i="12"/>
  <c r="J44" i="12"/>
  <c r="X57" i="12"/>
  <c r="V57" i="12"/>
  <c r="U57" i="12"/>
  <c r="AA19" i="13"/>
  <c r="Z19" i="13"/>
  <c r="Y19" i="13"/>
  <c r="X19" i="13"/>
  <c r="W19" i="13"/>
  <c r="M65" i="13"/>
  <c r="L65" i="13"/>
  <c r="K65" i="13"/>
  <c r="J65" i="13"/>
  <c r="I65" i="13"/>
  <c r="M99" i="13"/>
  <c r="L99" i="13"/>
  <c r="K99" i="13"/>
  <c r="J99" i="13"/>
  <c r="I99" i="13"/>
  <c r="M134" i="13"/>
  <c r="L134" i="13"/>
  <c r="K134" i="13"/>
  <c r="J134" i="13"/>
  <c r="I134" i="13"/>
  <c r="K17" i="14"/>
  <c r="J17" i="14"/>
  <c r="I17" i="14"/>
  <c r="K26" i="14"/>
  <c r="J26" i="14"/>
  <c r="I26" i="14"/>
  <c r="K60" i="14"/>
  <c r="J60" i="14"/>
  <c r="I60" i="14"/>
  <c r="K95" i="14"/>
  <c r="J95" i="14"/>
  <c r="I95" i="14"/>
  <c r="L58" i="16"/>
  <c r="K58" i="16"/>
  <c r="J58" i="16"/>
  <c r="I58" i="16"/>
  <c r="L87" i="17"/>
  <c r="K87" i="17"/>
  <c r="I87" i="17"/>
  <c r="J87" i="17"/>
  <c r="S10" i="9"/>
  <c r="R10" i="9"/>
  <c r="P13" i="9"/>
  <c r="O13" i="9"/>
  <c r="S18" i="9"/>
  <c r="R18" i="9"/>
  <c r="P21" i="9"/>
  <c r="O21" i="9"/>
  <c r="X12" i="12"/>
  <c r="V12" i="12"/>
  <c r="U12" i="12"/>
  <c r="V20" i="12"/>
  <c r="U20" i="12"/>
  <c r="X20" i="12"/>
  <c r="M22" i="12"/>
  <c r="K22" i="12"/>
  <c r="J22" i="12"/>
  <c r="I22" i="12"/>
  <c r="N22" i="12"/>
  <c r="L22" i="12"/>
  <c r="V28" i="12"/>
  <c r="U28" i="12"/>
  <c r="X28" i="12"/>
  <c r="X29" i="12"/>
  <c r="V29" i="12"/>
  <c r="U29" i="12"/>
  <c r="U30" i="12"/>
  <c r="X30" i="12"/>
  <c r="V30" i="12"/>
  <c r="M47" i="12"/>
  <c r="L47" i="12"/>
  <c r="K47" i="12"/>
  <c r="J47" i="12"/>
  <c r="N47" i="12"/>
  <c r="I47" i="12"/>
  <c r="I48" i="12"/>
  <c r="N48" i="12"/>
  <c r="M48" i="12"/>
  <c r="L48" i="12"/>
  <c r="K48" i="12"/>
  <c r="J48" i="12"/>
  <c r="M153" i="13"/>
  <c r="L153" i="13"/>
  <c r="K153" i="13"/>
  <c r="J153" i="13"/>
  <c r="I153" i="13"/>
  <c r="M27" i="13"/>
  <c r="L27" i="13"/>
  <c r="K27" i="13"/>
  <c r="J27" i="13"/>
  <c r="I27" i="13"/>
  <c r="I29" i="13"/>
  <c r="M29" i="13"/>
  <c r="L29" i="13"/>
  <c r="K29" i="13"/>
  <c r="J29" i="13"/>
  <c r="M53" i="13"/>
  <c r="L53" i="13"/>
  <c r="K53" i="13"/>
  <c r="J53" i="13"/>
  <c r="I53" i="13"/>
  <c r="M87" i="13"/>
  <c r="L87" i="13"/>
  <c r="K87" i="13"/>
  <c r="J87" i="13"/>
  <c r="I87" i="13"/>
  <c r="M122" i="13"/>
  <c r="L122" i="13"/>
  <c r="K122" i="13"/>
  <c r="J122" i="13"/>
  <c r="I122" i="13"/>
  <c r="M156" i="13"/>
  <c r="L156" i="13"/>
  <c r="K156" i="13"/>
  <c r="J156" i="13"/>
  <c r="I156" i="13"/>
  <c r="K42" i="14"/>
  <c r="J42" i="14"/>
  <c r="I42" i="14"/>
  <c r="K76" i="14"/>
  <c r="J76" i="14"/>
  <c r="I76" i="14"/>
  <c r="M42" i="15"/>
  <c r="L42" i="15"/>
  <c r="K42" i="15"/>
  <c r="I42" i="15"/>
  <c r="J42" i="15"/>
  <c r="L86" i="16"/>
  <c r="K86" i="16"/>
  <c r="I86" i="16"/>
  <c r="J86" i="16"/>
  <c r="L102" i="17"/>
  <c r="K102" i="17"/>
  <c r="J102" i="17"/>
  <c r="I102" i="17"/>
  <c r="AB27" i="18"/>
  <c r="Z27" i="18"/>
  <c r="AA27" i="18"/>
  <c r="S11" i="9"/>
  <c r="R11" i="9"/>
  <c r="P14" i="9"/>
  <c r="O14" i="9"/>
  <c r="S19" i="9"/>
  <c r="R19" i="9"/>
  <c r="U13" i="12"/>
  <c r="X13" i="12"/>
  <c r="V13" i="12"/>
  <c r="U18" i="12"/>
  <c r="X18" i="12"/>
  <c r="V18" i="12"/>
  <c r="I20" i="12"/>
  <c r="N20" i="12"/>
  <c r="M20" i="12"/>
  <c r="L20" i="12"/>
  <c r="K20" i="12"/>
  <c r="J20" i="12"/>
  <c r="U26" i="12"/>
  <c r="X26" i="12"/>
  <c r="V26" i="12"/>
  <c r="I28" i="12"/>
  <c r="N28" i="12"/>
  <c r="M28" i="12"/>
  <c r="L28" i="12"/>
  <c r="K28" i="12"/>
  <c r="J28" i="12"/>
  <c r="X33" i="12"/>
  <c r="V33" i="12"/>
  <c r="U33" i="12"/>
  <c r="U34" i="12"/>
  <c r="X34" i="12"/>
  <c r="V34" i="12"/>
  <c r="M51" i="12"/>
  <c r="L51" i="12"/>
  <c r="K51" i="12"/>
  <c r="J51" i="12"/>
  <c r="N51" i="12"/>
  <c r="I51" i="12"/>
  <c r="I52" i="12"/>
  <c r="N52" i="12"/>
  <c r="M52" i="12"/>
  <c r="L52" i="12"/>
  <c r="K52" i="12"/>
  <c r="J52" i="12"/>
  <c r="Y17" i="13"/>
  <c r="W17" i="13"/>
  <c r="AA17" i="13"/>
  <c r="Z17" i="13"/>
  <c r="X17" i="13"/>
  <c r="L9" i="13"/>
  <c r="K9" i="13"/>
  <c r="J9" i="13"/>
  <c r="I9" i="13"/>
  <c r="M9" i="13"/>
  <c r="M36" i="13"/>
  <c r="L36" i="13"/>
  <c r="K36" i="13"/>
  <c r="J36" i="13"/>
  <c r="I36" i="13"/>
  <c r="I38" i="13"/>
  <c r="M38" i="13"/>
  <c r="L38" i="13"/>
  <c r="K38" i="13"/>
  <c r="J38" i="13"/>
  <c r="M56" i="13"/>
  <c r="L56" i="13"/>
  <c r="K56" i="13"/>
  <c r="J56" i="13"/>
  <c r="I56" i="13"/>
  <c r="M125" i="13"/>
  <c r="L125" i="13"/>
  <c r="K125" i="13"/>
  <c r="J125" i="13"/>
  <c r="I125" i="13"/>
  <c r="M159" i="13"/>
  <c r="L159" i="13"/>
  <c r="K159" i="13"/>
  <c r="J159" i="13"/>
  <c r="I159" i="13"/>
  <c r="V17" i="14"/>
  <c r="U17" i="14"/>
  <c r="T17" i="14"/>
  <c r="K34" i="14"/>
  <c r="J34" i="14"/>
  <c r="I34" i="14"/>
  <c r="K69" i="14"/>
  <c r="J69" i="14"/>
  <c r="I69" i="14"/>
  <c r="I103" i="14"/>
  <c r="K103" i="14"/>
  <c r="J103" i="14"/>
  <c r="M57" i="15"/>
  <c r="L57" i="15"/>
  <c r="K57" i="15"/>
  <c r="J57" i="15"/>
  <c r="I57" i="15"/>
  <c r="H23" i="16"/>
  <c r="L24" i="16"/>
  <c r="K24" i="16"/>
  <c r="J24" i="16"/>
  <c r="I24" i="16"/>
  <c r="L160" i="17"/>
  <c r="K160" i="17"/>
  <c r="J160" i="17"/>
  <c r="I160" i="17"/>
  <c r="L53" i="17"/>
  <c r="K53" i="17"/>
  <c r="I53" i="17"/>
  <c r="J53" i="17"/>
  <c r="R70" i="18"/>
  <c r="S70" i="18"/>
  <c r="S12" i="9"/>
  <c r="R12" i="9"/>
  <c r="P15" i="9"/>
  <c r="O15" i="9"/>
  <c r="S20" i="9"/>
  <c r="R20" i="9"/>
  <c r="X11" i="12"/>
  <c r="V11" i="12"/>
  <c r="U11" i="12"/>
  <c r="M15" i="12"/>
  <c r="L15" i="12"/>
  <c r="K15" i="12"/>
  <c r="J15" i="12"/>
  <c r="I15" i="12"/>
  <c r="N15" i="12"/>
  <c r="X21" i="12"/>
  <c r="V21" i="12"/>
  <c r="U21" i="12"/>
  <c r="M23" i="12"/>
  <c r="L23" i="12"/>
  <c r="K23" i="12"/>
  <c r="J23" i="12"/>
  <c r="I23" i="12"/>
  <c r="N23" i="12"/>
  <c r="X37" i="12"/>
  <c r="V37" i="12"/>
  <c r="U37" i="12"/>
  <c r="U38" i="12"/>
  <c r="X38" i="12"/>
  <c r="V38" i="12"/>
  <c r="L13" i="13"/>
  <c r="K13" i="13"/>
  <c r="J13" i="13"/>
  <c r="I13" i="13"/>
  <c r="M13" i="13"/>
  <c r="M44" i="13"/>
  <c r="L44" i="13"/>
  <c r="K44" i="13"/>
  <c r="J44" i="13"/>
  <c r="I44" i="13"/>
  <c r="M79" i="13"/>
  <c r="L79" i="13"/>
  <c r="K79" i="13"/>
  <c r="J79" i="13"/>
  <c r="I79" i="13"/>
  <c r="M113" i="13"/>
  <c r="L113" i="13"/>
  <c r="K113" i="13"/>
  <c r="J113" i="13"/>
  <c r="I113" i="13"/>
  <c r="M148" i="13"/>
  <c r="L148" i="13"/>
  <c r="K148" i="13"/>
  <c r="J148" i="13"/>
  <c r="I148" i="13"/>
  <c r="K16" i="14"/>
  <c r="J16" i="14"/>
  <c r="I16" i="14"/>
  <c r="K50" i="14"/>
  <c r="J50" i="14"/>
  <c r="I50" i="14"/>
  <c r="K85" i="14"/>
  <c r="J85" i="14"/>
  <c r="H93" i="14"/>
  <c r="I85" i="14"/>
  <c r="M15" i="15"/>
  <c r="L15" i="15"/>
  <c r="K15" i="15"/>
  <c r="I15" i="15"/>
  <c r="J15" i="15"/>
  <c r="M145" i="15"/>
  <c r="L145" i="15"/>
  <c r="K145" i="15"/>
  <c r="I145" i="15"/>
  <c r="J145" i="15"/>
  <c r="H51" i="16"/>
  <c r="L52" i="16"/>
  <c r="K52" i="16"/>
  <c r="I52" i="16"/>
  <c r="J52" i="16"/>
  <c r="M68" i="17"/>
  <c r="L68" i="17"/>
  <c r="K68" i="17"/>
  <c r="J68" i="17"/>
  <c r="I68" i="17"/>
  <c r="R13" i="9"/>
  <c r="S13" i="9"/>
  <c r="O16" i="9"/>
  <c r="P16" i="9"/>
  <c r="X6" i="12"/>
  <c r="V6" i="12"/>
  <c r="U6" i="12"/>
  <c r="N8" i="12"/>
  <c r="L8" i="12"/>
  <c r="K8" i="12"/>
  <c r="J8" i="12"/>
  <c r="I8" i="12"/>
  <c r="H55" i="12"/>
  <c r="M8" i="12"/>
  <c r="X41" i="12"/>
  <c r="V41" i="12"/>
  <c r="U41" i="12"/>
  <c r="U42" i="12"/>
  <c r="X42" i="12"/>
  <c r="V42" i="12"/>
  <c r="L17" i="13"/>
  <c r="K17" i="13"/>
  <c r="J17" i="13"/>
  <c r="I17" i="13"/>
  <c r="M17" i="13"/>
  <c r="M47" i="13"/>
  <c r="L47" i="13"/>
  <c r="K47" i="13"/>
  <c r="J47" i="13"/>
  <c r="I47" i="13"/>
  <c r="M82" i="13"/>
  <c r="L82" i="13"/>
  <c r="K82" i="13"/>
  <c r="J82" i="13"/>
  <c r="I82" i="13"/>
  <c r="H90" i="13"/>
  <c r="M116" i="13"/>
  <c r="L116" i="13"/>
  <c r="K116" i="13"/>
  <c r="J116" i="13"/>
  <c r="I116" i="13"/>
  <c r="M151" i="13"/>
  <c r="L151" i="13"/>
  <c r="K151" i="13"/>
  <c r="J151" i="13"/>
  <c r="I151" i="13"/>
  <c r="K43" i="14"/>
  <c r="J43" i="14"/>
  <c r="I43" i="14"/>
  <c r="H51" i="14"/>
  <c r="K77" i="14"/>
  <c r="J77" i="14"/>
  <c r="I77" i="14"/>
  <c r="K110" i="14"/>
  <c r="J110" i="14"/>
  <c r="I110" i="14"/>
  <c r="M23" i="15"/>
  <c r="L23" i="15"/>
  <c r="K23" i="15"/>
  <c r="J23" i="15"/>
  <c r="I23" i="15"/>
  <c r="M160" i="15"/>
  <c r="L160" i="15"/>
  <c r="K160" i="15"/>
  <c r="J160" i="15"/>
  <c r="I160" i="15"/>
  <c r="L127" i="16"/>
  <c r="K127" i="16"/>
  <c r="J127" i="16"/>
  <c r="I127" i="16"/>
  <c r="L20" i="17"/>
  <c r="K20" i="17"/>
  <c r="I20" i="17"/>
  <c r="J20" i="17"/>
  <c r="P9" i="9"/>
  <c r="O9" i="9"/>
  <c r="S14" i="9"/>
  <c r="R14" i="9"/>
  <c r="P17" i="9"/>
  <c r="O17" i="9"/>
  <c r="M13" i="12"/>
  <c r="K13" i="12"/>
  <c r="J13" i="12"/>
  <c r="I13" i="12"/>
  <c r="N13" i="12"/>
  <c r="L13" i="12"/>
  <c r="V16" i="12"/>
  <c r="U16" i="12"/>
  <c r="X16" i="12"/>
  <c r="M18" i="12"/>
  <c r="K18" i="12"/>
  <c r="J18" i="12"/>
  <c r="I18" i="12"/>
  <c r="N18" i="12"/>
  <c r="L18" i="12"/>
  <c r="V24" i="12"/>
  <c r="U24" i="12"/>
  <c r="X24" i="12"/>
  <c r="M26" i="12"/>
  <c r="K26" i="12"/>
  <c r="J26" i="12"/>
  <c r="I26" i="12"/>
  <c r="N26" i="12"/>
  <c r="L26" i="12"/>
  <c r="M31" i="12"/>
  <c r="L31" i="12"/>
  <c r="K31" i="12"/>
  <c r="J31" i="12"/>
  <c r="N31" i="12"/>
  <c r="I31" i="12"/>
  <c r="I32" i="12"/>
  <c r="N32" i="12"/>
  <c r="M32" i="12"/>
  <c r="L32" i="12"/>
  <c r="K32" i="12"/>
  <c r="J32" i="12"/>
  <c r="X45" i="12"/>
  <c r="V45" i="12"/>
  <c r="U45" i="12"/>
  <c r="U46" i="12"/>
  <c r="X46" i="12"/>
  <c r="V46" i="12"/>
  <c r="W8" i="13"/>
  <c r="AA8" i="13"/>
  <c r="Z8" i="13"/>
  <c r="Y8" i="13"/>
  <c r="X8" i="13"/>
  <c r="L22" i="13"/>
  <c r="K22" i="13"/>
  <c r="J22" i="13"/>
  <c r="I22" i="13"/>
  <c r="M22" i="13"/>
  <c r="M70" i="13"/>
  <c r="L70" i="13"/>
  <c r="K70" i="13"/>
  <c r="J70" i="13"/>
  <c r="I70" i="13"/>
  <c r="M139" i="13"/>
  <c r="L139" i="13"/>
  <c r="K139" i="13"/>
  <c r="J139" i="13"/>
  <c r="I139" i="13"/>
  <c r="V16" i="14"/>
  <c r="U16" i="14"/>
  <c r="T16" i="14"/>
  <c r="K25" i="14"/>
  <c r="J25" i="14"/>
  <c r="I25" i="14"/>
  <c r="K59" i="14"/>
  <c r="J59" i="14"/>
  <c r="I59" i="14"/>
  <c r="K105" i="14"/>
  <c r="J105" i="14"/>
  <c r="I105" i="14"/>
  <c r="K112" i="14"/>
  <c r="J112" i="14"/>
  <c r="I112" i="14"/>
  <c r="M111" i="15"/>
  <c r="L111" i="15"/>
  <c r="K111" i="15"/>
  <c r="I111" i="15"/>
  <c r="H119" i="15"/>
  <c r="J111" i="15"/>
  <c r="Z19" i="16"/>
  <c r="Y19" i="16"/>
  <c r="W19" i="16"/>
  <c r="X19" i="16"/>
  <c r="L155" i="16"/>
  <c r="K155" i="16"/>
  <c r="I155" i="16"/>
  <c r="J155" i="16"/>
  <c r="M33" i="17"/>
  <c r="L33" i="17"/>
  <c r="K33" i="17"/>
  <c r="J33" i="17"/>
  <c r="I33" i="17"/>
  <c r="M30" i="12"/>
  <c r="K30" i="12"/>
  <c r="J30" i="12"/>
  <c r="I30" i="12"/>
  <c r="N30" i="12"/>
  <c r="L30" i="12"/>
  <c r="V32" i="12"/>
  <c r="U32" i="12"/>
  <c r="X32" i="12"/>
  <c r="M34" i="12"/>
  <c r="K34" i="12"/>
  <c r="J34" i="12"/>
  <c r="I34" i="12"/>
  <c r="N34" i="12"/>
  <c r="L34" i="12"/>
  <c r="M38" i="12"/>
  <c r="K38" i="12"/>
  <c r="J38" i="12"/>
  <c r="I38" i="12"/>
  <c r="N38" i="12"/>
  <c r="L38" i="12"/>
  <c r="M42" i="12"/>
  <c r="K42" i="12"/>
  <c r="J42" i="12"/>
  <c r="I42" i="12"/>
  <c r="N42" i="12"/>
  <c r="L42" i="12"/>
  <c r="AA10" i="13"/>
  <c r="Y10" i="13"/>
  <c r="X10" i="13"/>
  <c r="W10" i="13"/>
  <c r="Z10" i="13"/>
  <c r="AA14" i="13"/>
  <c r="Y14" i="13"/>
  <c r="X14" i="13"/>
  <c r="W14" i="13"/>
  <c r="Z14" i="13"/>
  <c r="AA18" i="13"/>
  <c r="Y18" i="13"/>
  <c r="X18" i="13"/>
  <c r="W18" i="13"/>
  <c r="Z18" i="13"/>
  <c r="K18" i="14"/>
  <c r="J18" i="14"/>
  <c r="I18" i="14"/>
  <c r="K27" i="14"/>
  <c r="J27" i="14"/>
  <c r="I27" i="14"/>
  <c r="K35" i="14"/>
  <c r="J35" i="14"/>
  <c r="I35" i="14"/>
  <c r="K44" i="14"/>
  <c r="J44" i="14"/>
  <c r="I44" i="14"/>
  <c r="K53" i="14"/>
  <c r="J53" i="14"/>
  <c r="I53" i="14"/>
  <c r="K61" i="14"/>
  <c r="J61" i="14"/>
  <c r="I61" i="14"/>
  <c r="K70" i="14"/>
  <c r="J70" i="14"/>
  <c r="I70" i="14"/>
  <c r="K78" i="14"/>
  <c r="J78" i="14"/>
  <c r="I78" i="14"/>
  <c r="K87" i="14"/>
  <c r="J87" i="14"/>
  <c r="I87" i="14"/>
  <c r="K96" i="14"/>
  <c r="J96" i="14"/>
  <c r="I96" i="14"/>
  <c r="K120" i="14"/>
  <c r="J120" i="14"/>
  <c r="I120" i="14"/>
  <c r="K155" i="14"/>
  <c r="J155" i="14"/>
  <c r="I155" i="14"/>
  <c r="H163" i="14"/>
  <c r="M18" i="15"/>
  <c r="L18" i="15"/>
  <c r="K18" i="15"/>
  <c r="J18" i="15"/>
  <c r="I18" i="15"/>
  <c r="M48" i="15"/>
  <c r="L48" i="15"/>
  <c r="K48" i="15"/>
  <c r="J48" i="15"/>
  <c r="I48" i="15"/>
  <c r="M83" i="15"/>
  <c r="L83" i="15"/>
  <c r="K83" i="15"/>
  <c r="J83" i="15"/>
  <c r="I83" i="15"/>
  <c r="H91" i="15"/>
  <c r="M117" i="15"/>
  <c r="L117" i="15"/>
  <c r="K117" i="15"/>
  <c r="J117" i="15"/>
  <c r="I117" i="15"/>
  <c r="M152" i="15"/>
  <c r="L152" i="15"/>
  <c r="K152" i="15"/>
  <c r="J152" i="15"/>
  <c r="I152" i="15"/>
  <c r="Z15" i="16"/>
  <c r="Y15" i="16"/>
  <c r="W15" i="16"/>
  <c r="X15" i="16"/>
  <c r="L43" i="16"/>
  <c r="K43" i="16"/>
  <c r="I43" i="16"/>
  <c r="J43" i="16"/>
  <c r="M112" i="16"/>
  <c r="L112" i="16"/>
  <c r="K112" i="16"/>
  <c r="I112" i="16"/>
  <c r="J112" i="16"/>
  <c r="L146" i="16"/>
  <c r="K146" i="16"/>
  <c r="I146" i="16"/>
  <c r="J146" i="16"/>
  <c r="L25" i="17"/>
  <c r="K25" i="17"/>
  <c r="J25" i="17"/>
  <c r="I25" i="17"/>
  <c r="L59" i="17"/>
  <c r="K59" i="17"/>
  <c r="J59" i="17"/>
  <c r="I59" i="17"/>
  <c r="H93" i="17"/>
  <c r="L94" i="17"/>
  <c r="K94" i="17"/>
  <c r="J94" i="17"/>
  <c r="I94" i="17"/>
  <c r="L128" i="17"/>
  <c r="K128" i="17"/>
  <c r="J128" i="17"/>
  <c r="I128" i="17"/>
  <c r="Z44" i="18"/>
  <c r="AA44" i="18"/>
  <c r="R66" i="18"/>
  <c r="S66" i="18"/>
  <c r="H61" i="19"/>
  <c r="I61" i="19"/>
  <c r="L7" i="12"/>
  <c r="J7" i="12"/>
  <c r="I7" i="12"/>
  <c r="H54" i="12"/>
  <c r="N7" i="12"/>
  <c r="M7" i="12"/>
  <c r="K7" i="12"/>
  <c r="L12" i="12"/>
  <c r="J12" i="12"/>
  <c r="I12" i="12"/>
  <c r="N12" i="12"/>
  <c r="M12" i="12"/>
  <c r="K12" i="12"/>
  <c r="K11" i="14"/>
  <c r="J11" i="14"/>
  <c r="I11" i="14"/>
  <c r="V11" i="14"/>
  <c r="U11" i="14"/>
  <c r="T11" i="14"/>
  <c r="K19" i="14"/>
  <c r="J19" i="14"/>
  <c r="I19" i="14"/>
  <c r="K28" i="14"/>
  <c r="J28" i="14"/>
  <c r="I28" i="14"/>
  <c r="K36" i="14"/>
  <c r="J36" i="14"/>
  <c r="I36" i="14"/>
  <c r="K45" i="14"/>
  <c r="J45" i="14"/>
  <c r="I45" i="14"/>
  <c r="K54" i="14"/>
  <c r="J54" i="14"/>
  <c r="I54" i="14"/>
  <c r="K62" i="14"/>
  <c r="J62" i="14"/>
  <c r="I62" i="14"/>
  <c r="K71" i="14"/>
  <c r="J71" i="14"/>
  <c r="I71" i="14"/>
  <c r="H79" i="14"/>
  <c r="K88" i="14"/>
  <c r="J88" i="14"/>
  <c r="I88" i="14"/>
  <c r="K97" i="14"/>
  <c r="J97" i="14"/>
  <c r="I97" i="14"/>
  <c r="K144" i="14"/>
  <c r="I144" i="14"/>
  <c r="J144" i="14"/>
  <c r="M11" i="15"/>
  <c r="L11" i="15"/>
  <c r="K11" i="15"/>
  <c r="I11" i="15"/>
  <c r="J11" i="15"/>
  <c r="M33" i="15"/>
  <c r="L33" i="15"/>
  <c r="K33" i="15"/>
  <c r="I33" i="15"/>
  <c r="J33" i="15"/>
  <c r="M68" i="15"/>
  <c r="L68" i="15"/>
  <c r="K68" i="15"/>
  <c r="I68" i="15"/>
  <c r="J68" i="15"/>
  <c r="M102" i="15"/>
  <c r="L102" i="15"/>
  <c r="K102" i="15"/>
  <c r="I102" i="15"/>
  <c r="J102" i="15"/>
  <c r="M137" i="15"/>
  <c r="L137" i="15"/>
  <c r="K137" i="15"/>
  <c r="I137" i="15"/>
  <c r="J137" i="15"/>
  <c r="Z18" i="16"/>
  <c r="Y18" i="16"/>
  <c r="X18" i="16"/>
  <c r="W18" i="16"/>
  <c r="M84" i="16"/>
  <c r="L84" i="16"/>
  <c r="K84" i="16"/>
  <c r="J84" i="16"/>
  <c r="I84" i="16"/>
  <c r="L118" i="16"/>
  <c r="K118" i="16"/>
  <c r="J118" i="16"/>
  <c r="I118" i="16"/>
  <c r="L153" i="16"/>
  <c r="K153" i="16"/>
  <c r="J153" i="16"/>
  <c r="I153" i="16"/>
  <c r="H161" i="16"/>
  <c r="M16" i="17"/>
  <c r="L16" i="17"/>
  <c r="K16" i="17"/>
  <c r="I16" i="17"/>
  <c r="J16" i="17"/>
  <c r="L44" i="17"/>
  <c r="K44" i="17"/>
  <c r="I44" i="17"/>
  <c r="J44" i="17"/>
  <c r="L113" i="17"/>
  <c r="K113" i="17"/>
  <c r="I113" i="17"/>
  <c r="J113" i="17"/>
  <c r="R18" i="18"/>
  <c r="S18" i="18"/>
  <c r="Z66" i="18"/>
  <c r="AA66" i="18"/>
  <c r="R87" i="18"/>
  <c r="S87" i="18"/>
  <c r="K11" i="12"/>
  <c r="I11" i="12"/>
  <c r="N11" i="12"/>
  <c r="M11" i="12"/>
  <c r="L11" i="12"/>
  <c r="J11" i="12"/>
  <c r="K17" i="12"/>
  <c r="I17" i="12"/>
  <c r="N17" i="12"/>
  <c r="M17" i="12"/>
  <c r="L17" i="12"/>
  <c r="J17" i="12"/>
  <c r="K21" i="12"/>
  <c r="I21" i="12"/>
  <c r="N21" i="12"/>
  <c r="M21" i="12"/>
  <c r="L21" i="12"/>
  <c r="J21" i="12"/>
  <c r="Y9" i="13"/>
  <c r="W9" i="13"/>
  <c r="AA9" i="13"/>
  <c r="Z9" i="13"/>
  <c r="X9" i="13"/>
  <c r="Y13" i="13"/>
  <c r="W13" i="13"/>
  <c r="AA13" i="13"/>
  <c r="Z13" i="13"/>
  <c r="X13" i="13"/>
  <c r="K12" i="14"/>
  <c r="J12" i="14"/>
  <c r="I12" i="14"/>
  <c r="V12" i="14"/>
  <c r="U12" i="14"/>
  <c r="T12" i="14"/>
  <c r="K20" i="14"/>
  <c r="J20" i="14"/>
  <c r="I20" i="14"/>
  <c r="K29" i="14"/>
  <c r="J29" i="14"/>
  <c r="I29" i="14"/>
  <c r="H37" i="14"/>
  <c r="K46" i="14"/>
  <c r="J46" i="14"/>
  <c r="I46" i="14"/>
  <c r="K55" i="14"/>
  <c r="J55" i="14"/>
  <c r="I55" i="14"/>
  <c r="K63" i="14"/>
  <c r="J63" i="14"/>
  <c r="I63" i="14"/>
  <c r="K72" i="14"/>
  <c r="J72" i="14"/>
  <c r="I72" i="14"/>
  <c r="K81" i="14"/>
  <c r="J81" i="14"/>
  <c r="I81" i="14"/>
  <c r="K89" i="14"/>
  <c r="J89" i="14"/>
  <c r="I89" i="14"/>
  <c r="K98" i="14"/>
  <c r="J98" i="14"/>
  <c r="I98" i="14"/>
  <c r="K109" i="14"/>
  <c r="J109" i="14"/>
  <c r="I109" i="14"/>
  <c r="K129" i="14"/>
  <c r="J129" i="14"/>
  <c r="I129" i="14"/>
  <c r="M14" i="15"/>
  <c r="L14" i="15"/>
  <c r="K14" i="15"/>
  <c r="J14" i="15"/>
  <c r="I14" i="15"/>
  <c r="M40" i="15"/>
  <c r="L40" i="15"/>
  <c r="K40" i="15"/>
  <c r="J40" i="15"/>
  <c r="I40" i="15"/>
  <c r="M74" i="15"/>
  <c r="L74" i="15"/>
  <c r="K74" i="15"/>
  <c r="J74" i="15"/>
  <c r="I74" i="15"/>
  <c r="M109" i="15"/>
  <c r="L109" i="15"/>
  <c r="K109" i="15"/>
  <c r="J109" i="15"/>
  <c r="I109" i="15"/>
  <c r="M143" i="15"/>
  <c r="L143" i="15"/>
  <c r="K143" i="15"/>
  <c r="J143" i="15"/>
  <c r="I143" i="15"/>
  <c r="Z11" i="16"/>
  <c r="Y11" i="16"/>
  <c r="W11" i="16"/>
  <c r="X11" i="16"/>
  <c r="L34" i="16"/>
  <c r="K34" i="16"/>
  <c r="I34" i="16"/>
  <c r="J34" i="16"/>
  <c r="L69" i="16"/>
  <c r="K69" i="16"/>
  <c r="I69" i="16"/>
  <c r="J69" i="16"/>
  <c r="H77" i="16"/>
  <c r="L103" i="16"/>
  <c r="K103" i="16"/>
  <c r="I103" i="16"/>
  <c r="J103" i="16"/>
  <c r="L138" i="16"/>
  <c r="K138" i="16"/>
  <c r="I138" i="16"/>
  <c r="J138" i="16"/>
  <c r="L19" i="17"/>
  <c r="K19" i="17"/>
  <c r="J19" i="17"/>
  <c r="I19" i="17"/>
  <c r="L85" i="17"/>
  <c r="K85" i="17"/>
  <c r="J85" i="17"/>
  <c r="I85" i="17"/>
  <c r="K150" i="17"/>
  <c r="J150" i="17"/>
  <c r="I150" i="17"/>
  <c r="H149" i="17"/>
  <c r="L150" i="17"/>
  <c r="R14" i="18"/>
  <c r="S14" i="18"/>
  <c r="Z61" i="18"/>
  <c r="AA61" i="18"/>
  <c r="R83" i="18"/>
  <c r="S83" i="18"/>
  <c r="J13" i="14"/>
  <c r="I13" i="14"/>
  <c r="K13" i="14"/>
  <c r="J21" i="14"/>
  <c r="I21" i="14"/>
  <c r="K21" i="14"/>
  <c r="J30" i="14"/>
  <c r="I30" i="14"/>
  <c r="K30" i="14"/>
  <c r="J39" i="14"/>
  <c r="I39" i="14"/>
  <c r="K39" i="14"/>
  <c r="J47" i="14"/>
  <c r="I47" i="14"/>
  <c r="K47" i="14"/>
  <c r="J56" i="14"/>
  <c r="I56" i="14"/>
  <c r="K56" i="14"/>
  <c r="J64" i="14"/>
  <c r="I64" i="14"/>
  <c r="K64" i="14"/>
  <c r="J73" i="14"/>
  <c r="I73" i="14"/>
  <c r="K73" i="14"/>
  <c r="J82" i="14"/>
  <c r="I82" i="14"/>
  <c r="K82" i="14"/>
  <c r="J90" i="14"/>
  <c r="I90" i="14"/>
  <c r="K90" i="14"/>
  <c r="J99" i="14"/>
  <c r="H107" i="14"/>
  <c r="I99" i="14"/>
  <c r="K99" i="14"/>
  <c r="K118" i="14"/>
  <c r="I118" i="14"/>
  <c r="J118" i="14"/>
  <c r="K153" i="14"/>
  <c r="I153" i="14"/>
  <c r="J153" i="14"/>
  <c r="M25" i="15"/>
  <c r="L25" i="15"/>
  <c r="K25" i="15"/>
  <c r="I25" i="15"/>
  <c r="J25" i="15"/>
  <c r="M59" i="15"/>
  <c r="L59" i="15"/>
  <c r="K59" i="15"/>
  <c r="I59" i="15"/>
  <c r="J59" i="15"/>
  <c r="M94" i="15"/>
  <c r="L94" i="15"/>
  <c r="K94" i="15"/>
  <c r="I94" i="15"/>
  <c r="J94" i="15"/>
  <c r="M128" i="15"/>
  <c r="L128" i="15"/>
  <c r="K128" i="15"/>
  <c r="I128" i="15"/>
  <c r="J128" i="15"/>
  <c r="Z14" i="16"/>
  <c r="Y14" i="16"/>
  <c r="X14" i="16"/>
  <c r="W14" i="16"/>
  <c r="L41" i="16"/>
  <c r="K41" i="16"/>
  <c r="J41" i="16"/>
  <c r="I41" i="16"/>
  <c r="H49" i="16"/>
  <c r="L75" i="16"/>
  <c r="K75" i="16"/>
  <c r="J75" i="16"/>
  <c r="I75" i="16"/>
  <c r="L110" i="16"/>
  <c r="K110" i="16"/>
  <c r="J110" i="16"/>
  <c r="I110" i="16"/>
  <c r="L144" i="16"/>
  <c r="K144" i="16"/>
  <c r="J144" i="16"/>
  <c r="I144" i="16"/>
  <c r="L12" i="17"/>
  <c r="K12" i="17"/>
  <c r="I12" i="17"/>
  <c r="J12" i="17"/>
  <c r="L70" i="17"/>
  <c r="K70" i="17"/>
  <c r="I70" i="17"/>
  <c r="J70" i="17"/>
  <c r="M104" i="17"/>
  <c r="L104" i="17"/>
  <c r="K104" i="17"/>
  <c r="I104" i="17"/>
  <c r="J104" i="17"/>
  <c r="H147" i="17"/>
  <c r="L139" i="17"/>
  <c r="K139" i="17"/>
  <c r="I139" i="17"/>
  <c r="J139" i="17"/>
  <c r="K145" i="17"/>
  <c r="L145" i="17"/>
  <c r="I145" i="17"/>
  <c r="J145" i="17"/>
  <c r="AB14" i="18"/>
  <c r="Z14" i="18"/>
  <c r="AA14" i="18"/>
  <c r="Z83" i="18"/>
  <c r="AA83" i="18"/>
  <c r="I46" i="13"/>
  <c r="M46" i="13"/>
  <c r="L46" i="13"/>
  <c r="K46" i="13"/>
  <c r="J46" i="13"/>
  <c r="I55" i="13"/>
  <c r="M55" i="13"/>
  <c r="L55" i="13"/>
  <c r="K55" i="13"/>
  <c r="J55" i="13"/>
  <c r="I64" i="13"/>
  <c r="M64" i="13"/>
  <c r="L64" i="13"/>
  <c r="J64" i="13"/>
  <c r="K64" i="13"/>
  <c r="I72" i="13"/>
  <c r="M72" i="13"/>
  <c r="L72" i="13"/>
  <c r="K72" i="13"/>
  <c r="J72" i="13"/>
  <c r="I81" i="13"/>
  <c r="M81" i="13"/>
  <c r="L81" i="13"/>
  <c r="K81" i="13"/>
  <c r="J81" i="13"/>
  <c r="I89" i="13"/>
  <c r="M89" i="13"/>
  <c r="L89" i="13"/>
  <c r="K89" i="13"/>
  <c r="J89" i="13"/>
  <c r="I98" i="13"/>
  <c r="M98" i="13"/>
  <c r="L98" i="13"/>
  <c r="J98" i="13"/>
  <c r="K98" i="13"/>
  <c r="I107" i="13"/>
  <c r="M107" i="13"/>
  <c r="L107" i="13"/>
  <c r="K107" i="13"/>
  <c r="J107" i="13"/>
  <c r="I115" i="13"/>
  <c r="M115" i="13"/>
  <c r="L115" i="13"/>
  <c r="K115" i="13"/>
  <c r="J115" i="13"/>
  <c r="I124" i="13"/>
  <c r="H132" i="13"/>
  <c r="M124" i="13"/>
  <c r="L124" i="13"/>
  <c r="K124" i="13"/>
  <c r="J124" i="13"/>
  <c r="I14" i="14"/>
  <c r="K14" i="14"/>
  <c r="J14" i="14"/>
  <c r="T14" i="14"/>
  <c r="U14" i="14"/>
  <c r="V14" i="14"/>
  <c r="I22" i="14"/>
  <c r="J22" i="14"/>
  <c r="K22" i="14"/>
  <c r="T22" i="14"/>
  <c r="V22" i="14"/>
  <c r="U22" i="14"/>
  <c r="I31" i="14"/>
  <c r="K31" i="14"/>
  <c r="J31" i="14"/>
  <c r="I40" i="14"/>
  <c r="J40" i="14"/>
  <c r="K40" i="14"/>
  <c r="I48" i="14"/>
  <c r="K48" i="14"/>
  <c r="J48" i="14"/>
  <c r="I57" i="14"/>
  <c r="H65" i="14"/>
  <c r="K57" i="14"/>
  <c r="J57" i="14"/>
  <c r="I74" i="14"/>
  <c r="J74" i="14"/>
  <c r="K74" i="14"/>
  <c r="I83" i="14"/>
  <c r="K83" i="14"/>
  <c r="J83" i="14"/>
  <c r="I91" i="14"/>
  <c r="K91" i="14"/>
  <c r="J91" i="14"/>
  <c r="I100" i="14"/>
  <c r="K100" i="14"/>
  <c r="J100" i="14"/>
  <c r="K138" i="14"/>
  <c r="J138" i="14"/>
  <c r="I138" i="14"/>
  <c r="M10" i="15"/>
  <c r="L10" i="15"/>
  <c r="K10" i="15"/>
  <c r="J10" i="15"/>
  <c r="I10" i="15"/>
  <c r="M31" i="15"/>
  <c r="L31" i="15"/>
  <c r="K31" i="15"/>
  <c r="J31" i="15"/>
  <c r="I31" i="15"/>
  <c r="M66" i="15"/>
  <c r="L66" i="15"/>
  <c r="K66" i="15"/>
  <c r="J66" i="15"/>
  <c r="I66" i="15"/>
  <c r="M100" i="15"/>
  <c r="L100" i="15"/>
  <c r="K100" i="15"/>
  <c r="J100" i="15"/>
  <c r="I100" i="15"/>
  <c r="M135" i="15"/>
  <c r="L135" i="15"/>
  <c r="K135" i="15"/>
  <c r="J135" i="15"/>
  <c r="I135" i="15"/>
  <c r="L26" i="16"/>
  <c r="K26" i="16"/>
  <c r="I26" i="16"/>
  <c r="J26" i="16"/>
  <c r="L60" i="16"/>
  <c r="K60" i="16"/>
  <c r="I60" i="16"/>
  <c r="J60" i="16"/>
  <c r="L95" i="16"/>
  <c r="K95" i="16"/>
  <c r="I95" i="16"/>
  <c r="J95" i="16"/>
  <c r="L129" i="16"/>
  <c r="K129" i="16"/>
  <c r="I129" i="16"/>
  <c r="J129" i="16"/>
  <c r="L15" i="17"/>
  <c r="K15" i="17"/>
  <c r="J15" i="17"/>
  <c r="I15" i="17"/>
  <c r="L42" i="17"/>
  <c r="K42" i="17"/>
  <c r="J42" i="17"/>
  <c r="I42" i="17"/>
  <c r="M76" i="17"/>
  <c r="L76" i="17"/>
  <c r="K76" i="17"/>
  <c r="J76" i="17"/>
  <c r="I76" i="17"/>
  <c r="L111" i="17"/>
  <c r="K111" i="17"/>
  <c r="J111" i="17"/>
  <c r="I111" i="17"/>
  <c r="H119" i="17"/>
  <c r="Z10" i="18"/>
  <c r="AA10" i="18"/>
  <c r="R31" i="18"/>
  <c r="S31" i="18"/>
  <c r="Y78" i="18"/>
  <c r="Z79" i="18"/>
  <c r="AA79" i="18"/>
  <c r="Z95" i="18"/>
  <c r="AA95" i="18"/>
  <c r="H23" i="14"/>
  <c r="K15" i="14"/>
  <c r="J15" i="14"/>
  <c r="I15" i="14"/>
  <c r="K32" i="14"/>
  <c r="I32" i="14"/>
  <c r="J32" i="14"/>
  <c r="K41" i="14"/>
  <c r="J41" i="14"/>
  <c r="I41" i="14"/>
  <c r="K49" i="14"/>
  <c r="J49" i="14"/>
  <c r="I49" i="14"/>
  <c r="K58" i="14"/>
  <c r="J58" i="14"/>
  <c r="I58" i="14"/>
  <c r="K67" i="14"/>
  <c r="I67" i="14"/>
  <c r="J67" i="14"/>
  <c r="K75" i="14"/>
  <c r="J75" i="14"/>
  <c r="I75" i="14"/>
  <c r="K84" i="14"/>
  <c r="J84" i="14"/>
  <c r="I84" i="14"/>
  <c r="K92" i="14"/>
  <c r="J92" i="14"/>
  <c r="I92" i="14"/>
  <c r="K101" i="14"/>
  <c r="I101" i="14"/>
  <c r="J101" i="14"/>
  <c r="K127" i="14"/>
  <c r="I127" i="14"/>
  <c r="J127" i="14"/>
  <c r="H135" i="14"/>
  <c r="K161" i="14"/>
  <c r="I161" i="14"/>
  <c r="J161" i="14"/>
  <c r="M19" i="15"/>
  <c r="L19" i="15"/>
  <c r="K19" i="15"/>
  <c r="I19" i="15"/>
  <c r="J19" i="15"/>
  <c r="M51" i="15"/>
  <c r="L51" i="15"/>
  <c r="K51" i="15"/>
  <c r="I51" i="15"/>
  <c r="J51" i="15"/>
  <c r="M85" i="15"/>
  <c r="L85" i="15"/>
  <c r="K85" i="15"/>
  <c r="I85" i="15"/>
  <c r="J85" i="15"/>
  <c r="M154" i="15"/>
  <c r="L154" i="15"/>
  <c r="K154" i="15"/>
  <c r="I154" i="15"/>
  <c r="J154" i="15"/>
  <c r="Z10" i="16"/>
  <c r="Y10" i="16"/>
  <c r="X10" i="16"/>
  <c r="V9" i="16"/>
  <c r="AA10" i="16" s="1"/>
  <c r="W10" i="16"/>
  <c r="M32" i="16"/>
  <c r="L32" i="16"/>
  <c r="K32" i="16"/>
  <c r="J32" i="16"/>
  <c r="I32" i="16"/>
  <c r="L67" i="16"/>
  <c r="K67" i="16"/>
  <c r="J67" i="16"/>
  <c r="I67" i="16"/>
  <c r="L101" i="16"/>
  <c r="K101" i="16"/>
  <c r="J101" i="16"/>
  <c r="I101" i="16"/>
  <c r="H135" i="16"/>
  <c r="L136" i="16"/>
  <c r="K136" i="16"/>
  <c r="J136" i="16"/>
  <c r="I136" i="16"/>
  <c r="L27" i="17"/>
  <c r="K27" i="17"/>
  <c r="I27" i="17"/>
  <c r="H35" i="17"/>
  <c r="J27" i="17"/>
  <c r="L61" i="17"/>
  <c r="K61" i="17"/>
  <c r="I61" i="17"/>
  <c r="J61" i="17"/>
  <c r="M96" i="17"/>
  <c r="L96" i="17"/>
  <c r="K96" i="17"/>
  <c r="I96" i="17"/>
  <c r="J96" i="17"/>
  <c r="L130" i="17"/>
  <c r="K130" i="17"/>
  <c r="I130" i="17"/>
  <c r="J130" i="17"/>
  <c r="Z31" i="18"/>
  <c r="AA31" i="18"/>
  <c r="R53" i="18"/>
  <c r="S53" i="18"/>
  <c r="K111" i="14"/>
  <c r="J111" i="14"/>
  <c r="I111" i="14"/>
  <c r="K119" i="14"/>
  <c r="J119" i="14"/>
  <c r="I119" i="14"/>
  <c r="K128" i="14"/>
  <c r="J128" i="14"/>
  <c r="I128" i="14"/>
  <c r="K137" i="14"/>
  <c r="J137" i="14"/>
  <c r="I137" i="14"/>
  <c r="K145" i="14"/>
  <c r="J145" i="14"/>
  <c r="I145" i="14"/>
  <c r="K154" i="14"/>
  <c r="J154" i="14"/>
  <c r="I154" i="14"/>
  <c r="K162" i="14"/>
  <c r="J162" i="14"/>
  <c r="I162" i="14"/>
  <c r="M28" i="15"/>
  <c r="L28" i="15"/>
  <c r="K28" i="15"/>
  <c r="J28" i="15"/>
  <c r="I28" i="15"/>
  <c r="M37" i="15"/>
  <c r="L37" i="15"/>
  <c r="K37" i="15"/>
  <c r="J37" i="15"/>
  <c r="I37" i="15"/>
  <c r="M45" i="15"/>
  <c r="L45" i="15"/>
  <c r="K45" i="15"/>
  <c r="J45" i="15"/>
  <c r="I45" i="15"/>
  <c r="M54" i="15"/>
  <c r="L54" i="15"/>
  <c r="K54" i="15"/>
  <c r="J54" i="15"/>
  <c r="I54" i="15"/>
  <c r="M62" i="15"/>
  <c r="L62" i="15"/>
  <c r="K62" i="15"/>
  <c r="J62" i="15"/>
  <c r="I62" i="15"/>
  <c r="M71" i="15"/>
  <c r="L71" i="15"/>
  <c r="K71" i="15"/>
  <c r="J71" i="15"/>
  <c r="I71" i="15"/>
  <c r="M80" i="15"/>
  <c r="L80" i="15"/>
  <c r="K80" i="15"/>
  <c r="J80" i="15"/>
  <c r="I80" i="15"/>
  <c r="M88" i="15"/>
  <c r="L88" i="15"/>
  <c r="K88" i="15"/>
  <c r="J88" i="15"/>
  <c r="I88" i="15"/>
  <c r="M97" i="15"/>
  <c r="L97" i="15"/>
  <c r="K97" i="15"/>
  <c r="J97" i="15"/>
  <c r="H105" i="15"/>
  <c r="I97" i="15"/>
  <c r="M114" i="15"/>
  <c r="L114" i="15"/>
  <c r="K114" i="15"/>
  <c r="J114" i="15"/>
  <c r="I114" i="15"/>
  <c r="M123" i="15"/>
  <c r="L123" i="15"/>
  <c r="K123" i="15"/>
  <c r="J123" i="15"/>
  <c r="I123" i="15"/>
  <c r="M131" i="15"/>
  <c r="L131" i="15"/>
  <c r="K131" i="15"/>
  <c r="J131" i="15"/>
  <c r="I131" i="15"/>
  <c r="M140" i="15"/>
  <c r="L140" i="15"/>
  <c r="K140" i="15"/>
  <c r="J140" i="15"/>
  <c r="I140" i="15"/>
  <c r="M149" i="15"/>
  <c r="L149" i="15"/>
  <c r="K149" i="15"/>
  <c r="J149" i="15"/>
  <c r="I149" i="15"/>
  <c r="M157" i="15"/>
  <c r="L157" i="15"/>
  <c r="K157" i="15"/>
  <c r="J157" i="15"/>
  <c r="I157" i="15"/>
  <c r="L13" i="16"/>
  <c r="K13" i="16"/>
  <c r="J13" i="16"/>
  <c r="H21" i="16"/>
  <c r="I13" i="16"/>
  <c r="L17" i="16"/>
  <c r="K17" i="16"/>
  <c r="J17" i="16"/>
  <c r="I17" i="16"/>
  <c r="L29" i="16"/>
  <c r="K29" i="16"/>
  <c r="J29" i="16"/>
  <c r="I29" i="16"/>
  <c r="H37" i="16"/>
  <c r="L38" i="16"/>
  <c r="K38" i="16"/>
  <c r="J38" i="16"/>
  <c r="I38" i="16"/>
  <c r="L46" i="16"/>
  <c r="K46" i="16"/>
  <c r="J46" i="16"/>
  <c r="I46" i="16"/>
  <c r="L55" i="16"/>
  <c r="K55" i="16"/>
  <c r="J55" i="16"/>
  <c r="H63" i="16"/>
  <c r="I55" i="16"/>
  <c r="L72" i="16"/>
  <c r="K72" i="16"/>
  <c r="J72" i="16"/>
  <c r="I72" i="16"/>
  <c r="L81" i="16"/>
  <c r="K81" i="16"/>
  <c r="J81" i="16"/>
  <c r="I81" i="16"/>
  <c r="L89" i="16"/>
  <c r="K89" i="16"/>
  <c r="J89" i="16"/>
  <c r="I89" i="16"/>
  <c r="L98" i="16"/>
  <c r="K98" i="16"/>
  <c r="J98" i="16"/>
  <c r="I98" i="16"/>
  <c r="M115" i="16"/>
  <c r="L115" i="16"/>
  <c r="K115" i="16"/>
  <c r="J115" i="16"/>
  <c r="I115" i="16"/>
  <c r="L124" i="16"/>
  <c r="K124" i="16"/>
  <c r="J124" i="16"/>
  <c r="I124" i="16"/>
  <c r="M132" i="16"/>
  <c r="L132" i="16"/>
  <c r="K132" i="16"/>
  <c r="J132" i="16"/>
  <c r="I132" i="16"/>
  <c r="L141" i="16"/>
  <c r="K141" i="16"/>
  <c r="J141" i="16"/>
  <c r="I141" i="16"/>
  <c r="H149" i="16"/>
  <c r="L150" i="16"/>
  <c r="K150" i="16"/>
  <c r="J150" i="16"/>
  <c r="I150" i="16"/>
  <c r="M158" i="16"/>
  <c r="L158" i="16"/>
  <c r="K158" i="16"/>
  <c r="J158" i="16"/>
  <c r="I158" i="16"/>
  <c r="L30" i="17"/>
  <c r="K30" i="17"/>
  <c r="J30" i="17"/>
  <c r="I30" i="17"/>
  <c r="L39" i="17"/>
  <c r="K39" i="17"/>
  <c r="J39" i="17"/>
  <c r="I39" i="17"/>
  <c r="L47" i="17"/>
  <c r="K47" i="17"/>
  <c r="J47" i="17"/>
  <c r="I47" i="17"/>
  <c r="AA15" i="18"/>
  <c r="Z15" i="18"/>
  <c r="S19" i="18"/>
  <c r="R19" i="18"/>
  <c r="AA32" i="18"/>
  <c r="Z32" i="18"/>
  <c r="S37" i="18"/>
  <c r="R37" i="18"/>
  <c r="Q36" i="18"/>
  <c r="S54" i="18"/>
  <c r="R54" i="18"/>
  <c r="Q62" i="18"/>
  <c r="AA67" i="18"/>
  <c r="Z67" i="18"/>
  <c r="T71" i="18"/>
  <c r="S71" i="18"/>
  <c r="R71" i="18"/>
  <c r="AA84" i="18"/>
  <c r="Z84" i="18"/>
  <c r="S88" i="18"/>
  <c r="R88" i="18"/>
  <c r="AA97" i="18"/>
  <c r="Z97" i="18"/>
  <c r="AB18" i="22"/>
  <c r="AA18" i="22"/>
  <c r="Z18" i="22"/>
  <c r="Y18" i="22"/>
  <c r="X18" i="22"/>
  <c r="K104" i="14"/>
  <c r="J104" i="14"/>
  <c r="I104" i="14"/>
  <c r="K113" i="14"/>
  <c r="J113" i="14"/>
  <c r="I113" i="14"/>
  <c r="H121" i="14"/>
  <c r="K130" i="14"/>
  <c r="J130" i="14"/>
  <c r="I130" i="14"/>
  <c r="K139" i="14"/>
  <c r="J139" i="14"/>
  <c r="I139" i="14"/>
  <c r="K147" i="14"/>
  <c r="J147" i="14"/>
  <c r="I147" i="14"/>
  <c r="K156" i="14"/>
  <c r="J156" i="14"/>
  <c r="I156" i="14"/>
  <c r="L26" i="15"/>
  <c r="K26" i="15"/>
  <c r="J26" i="15"/>
  <c r="I26" i="15"/>
  <c r="M26" i="15"/>
  <c r="L34" i="15"/>
  <c r="K34" i="15"/>
  <c r="J34" i="15"/>
  <c r="I34" i="15"/>
  <c r="M34" i="15"/>
  <c r="L43" i="15"/>
  <c r="K43" i="15"/>
  <c r="J43" i="15"/>
  <c r="I43" i="15"/>
  <c r="M43" i="15"/>
  <c r="L52" i="15"/>
  <c r="K52" i="15"/>
  <c r="J52" i="15"/>
  <c r="I52" i="15"/>
  <c r="M52" i="15"/>
  <c r="L60" i="15"/>
  <c r="K60" i="15"/>
  <c r="J60" i="15"/>
  <c r="I60" i="15"/>
  <c r="M60" i="15"/>
  <c r="L69" i="15"/>
  <c r="K69" i="15"/>
  <c r="J69" i="15"/>
  <c r="I69" i="15"/>
  <c r="H77" i="15"/>
  <c r="M69" i="15"/>
  <c r="L86" i="15"/>
  <c r="K86" i="15"/>
  <c r="J86" i="15"/>
  <c r="I86" i="15"/>
  <c r="M86" i="15"/>
  <c r="L95" i="15"/>
  <c r="K95" i="15"/>
  <c r="J95" i="15"/>
  <c r="I95" i="15"/>
  <c r="M95" i="15"/>
  <c r="L103" i="15"/>
  <c r="K103" i="15"/>
  <c r="J103" i="15"/>
  <c r="I103" i="15"/>
  <c r="M103" i="15"/>
  <c r="L112" i="15"/>
  <c r="K112" i="15"/>
  <c r="J112" i="15"/>
  <c r="I112" i="15"/>
  <c r="M112" i="15"/>
  <c r="L121" i="15"/>
  <c r="K121" i="15"/>
  <c r="J121" i="15"/>
  <c r="I121" i="15"/>
  <c r="M121" i="15"/>
  <c r="L129" i="15"/>
  <c r="K129" i="15"/>
  <c r="J129" i="15"/>
  <c r="I129" i="15"/>
  <c r="M129" i="15"/>
  <c r="L138" i="15"/>
  <c r="K138" i="15"/>
  <c r="J138" i="15"/>
  <c r="I138" i="15"/>
  <c r="M138" i="15"/>
  <c r="L146" i="15"/>
  <c r="K146" i="15"/>
  <c r="J146" i="15"/>
  <c r="I146" i="15"/>
  <c r="M146" i="15"/>
  <c r="L155" i="15"/>
  <c r="K155" i="15"/>
  <c r="J155" i="15"/>
  <c r="I155" i="15"/>
  <c r="M155" i="15"/>
  <c r="L12" i="16"/>
  <c r="K12" i="16"/>
  <c r="J12" i="16"/>
  <c r="I12" i="16"/>
  <c r="L16" i="16"/>
  <c r="K16" i="16"/>
  <c r="J16" i="16"/>
  <c r="I16" i="16"/>
  <c r="L20" i="16"/>
  <c r="K20" i="16"/>
  <c r="J20" i="16"/>
  <c r="I20" i="16"/>
  <c r="M20" i="16"/>
  <c r="L27" i="16"/>
  <c r="K27" i="16"/>
  <c r="J27" i="16"/>
  <c r="I27" i="16"/>
  <c r="H35" i="16"/>
  <c r="L44" i="16"/>
  <c r="K44" i="16"/>
  <c r="J44" i="16"/>
  <c r="I44" i="16"/>
  <c r="L53" i="16"/>
  <c r="K53" i="16"/>
  <c r="J53" i="16"/>
  <c r="I53" i="16"/>
  <c r="M53" i="16"/>
  <c r="L61" i="16"/>
  <c r="K61" i="16"/>
  <c r="J61" i="16"/>
  <c r="I61" i="16"/>
  <c r="L70" i="16"/>
  <c r="K70" i="16"/>
  <c r="J70" i="16"/>
  <c r="I70" i="16"/>
  <c r="M70" i="16"/>
  <c r="L87" i="16"/>
  <c r="K87" i="16"/>
  <c r="J87" i="16"/>
  <c r="I87" i="16"/>
  <c r="L96" i="16"/>
  <c r="K96" i="16"/>
  <c r="J96" i="16"/>
  <c r="I96" i="16"/>
  <c r="L104" i="16"/>
  <c r="K104" i="16"/>
  <c r="J104" i="16"/>
  <c r="I104" i="16"/>
  <c r="L113" i="16"/>
  <c r="K113" i="16"/>
  <c r="J113" i="16"/>
  <c r="I113" i="16"/>
  <c r="L122" i="16"/>
  <c r="K122" i="16"/>
  <c r="J122" i="16"/>
  <c r="I122" i="16"/>
  <c r="H121" i="16"/>
  <c r="L130" i="16"/>
  <c r="K130" i="16"/>
  <c r="J130" i="16"/>
  <c r="I130" i="16"/>
  <c r="L139" i="16"/>
  <c r="K139" i="16"/>
  <c r="J139" i="16"/>
  <c r="I139" i="16"/>
  <c r="H147" i="16"/>
  <c r="L156" i="16"/>
  <c r="K156" i="16"/>
  <c r="J156" i="16"/>
  <c r="I156" i="16"/>
  <c r="L28" i="17"/>
  <c r="K28" i="17"/>
  <c r="J28" i="17"/>
  <c r="I28" i="17"/>
  <c r="L45" i="17"/>
  <c r="K45" i="17"/>
  <c r="J45" i="17"/>
  <c r="I45" i="17"/>
  <c r="AA19" i="18"/>
  <c r="Z19" i="18"/>
  <c r="T24" i="18"/>
  <c r="S24" i="18"/>
  <c r="R24" i="18"/>
  <c r="AA37" i="18"/>
  <c r="Z37" i="18"/>
  <c r="Y36" i="18"/>
  <c r="S41" i="18"/>
  <c r="R41" i="18"/>
  <c r="AA54" i="18"/>
  <c r="Z54" i="18"/>
  <c r="Y62" i="18"/>
  <c r="S58" i="18"/>
  <c r="R58" i="18"/>
  <c r="AA71" i="18"/>
  <c r="Z71" i="18"/>
  <c r="S75" i="18"/>
  <c r="R75" i="18"/>
  <c r="AA88" i="18"/>
  <c r="Z88" i="18"/>
  <c r="S93" i="18"/>
  <c r="R93" i="18"/>
  <c r="Q92" i="18"/>
  <c r="J144" i="18"/>
  <c r="I144" i="18"/>
  <c r="Z151" i="18"/>
  <c r="AA151" i="18"/>
  <c r="Q108" i="19"/>
  <c r="P108" i="19"/>
  <c r="O107" i="19"/>
  <c r="J69" i="21"/>
  <c r="I69" i="21"/>
  <c r="H69" i="21"/>
  <c r="K114" i="14"/>
  <c r="J114" i="14"/>
  <c r="I114" i="14"/>
  <c r="K123" i="14"/>
  <c r="J123" i="14"/>
  <c r="I123" i="14"/>
  <c r="K131" i="14"/>
  <c r="J131" i="14"/>
  <c r="I131" i="14"/>
  <c r="K140" i="14"/>
  <c r="J140" i="14"/>
  <c r="I140" i="14"/>
  <c r="K148" i="14"/>
  <c r="J148" i="14"/>
  <c r="I148" i="14"/>
  <c r="K157" i="14"/>
  <c r="J157" i="14"/>
  <c r="I157" i="14"/>
  <c r="K9" i="15"/>
  <c r="J9" i="15"/>
  <c r="I9" i="15"/>
  <c r="M9" i="15"/>
  <c r="L9" i="15"/>
  <c r="K13" i="15"/>
  <c r="J13" i="15"/>
  <c r="I13" i="15"/>
  <c r="H21" i="15"/>
  <c r="M13" i="15"/>
  <c r="L13" i="15"/>
  <c r="K17" i="15"/>
  <c r="J17" i="15"/>
  <c r="I17" i="15"/>
  <c r="M17" i="15"/>
  <c r="L17" i="15"/>
  <c r="K29" i="15"/>
  <c r="J29" i="15"/>
  <c r="I29" i="15"/>
  <c r="M29" i="15"/>
  <c r="L29" i="15"/>
  <c r="K38" i="15"/>
  <c r="J38" i="15"/>
  <c r="I38" i="15"/>
  <c r="M38" i="15"/>
  <c r="L38" i="15"/>
  <c r="K46" i="15"/>
  <c r="J46" i="15"/>
  <c r="I46" i="15"/>
  <c r="M46" i="15"/>
  <c r="L46" i="15"/>
  <c r="K55" i="15"/>
  <c r="J55" i="15"/>
  <c r="I55" i="15"/>
  <c r="H63" i="15"/>
  <c r="M55" i="15"/>
  <c r="L55" i="15"/>
  <c r="K72" i="15"/>
  <c r="J72" i="15"/>
  <c r="I72" i="15"/>
  <c r="M72" i="15"/>
  <c r="L72" i="15"/>
  <c r="K81" i="15"/>
  <c r="J81" i="15"/>
  <c r="I81" i="15"/>
  <c r="M81" i="15"/>
  <c r="L81" i="15"/>
  <c r="K89" i="15"/>
  <c r="J89" i="15"/>
  <c r="I89" i="15"/>
  <c r="M89" i="15"/>
  <c r="L89" i="15"/>
  <c r="K98" i="15"/>
  <c r="J98" i="15"/>
  <c r="I98" i="15"/>
  <c r="M98" i="15"/>
  <c r="L98" i="15"/>
  <c r="K107" i="15"/>
  <c r="J107" i="15"/>
  <c r="I107" i="15"/>
  <c r="M107" i="15"/>
  <c r="L107" i="15"/>
  <c r="K115" i="15"/>
  <c r="J115" i="15"/>
  <c r="I115" i="15"/>
  <c r="M115" i="15"/>
  <c r="L115" i="15"/>
  <c r="K124" i="15"/>
  <c r="J124" i="15"/>
  <c r="I124" i="15"/>
  <c r="M124" i="15"/>
  <c r="L124" i="15"/>
  <c r="K132" i="15"/>
  <c r="J132" i="15"/>
  <c r="I132" i="15"/>
  <c r="M132" i="15"/>
  <c r="L132" i="15"/>
  <c r="K141" i="15"/>
  <c r="J141" i="15"/>
  <c r="I141" i="15"/>
  <c r="M141" i="15"/>
  <c r="L141" i="15"/>
  <c r="K150" i="15"/>
  <c r="J150" i="15"/>
  <c r="I150" i="15"/>
  <c r="M150" i="15"/>
  <c r="L150" i="15"/>
  <c r="K158" i="15"/>
  <c r="J158" i="15"/>
  <c r="I158" i="15"/>
  <c r="M158" i="15"/>
  <c r="L158" i="15"/>
  <c r="K30" i="16"/>
  <c r="J30" i="16"/>
  <c r="I30" i="16"/>
  <c r="L30" i="16"/>
  <c r="K39" i="16"/>
  <c r="J39" i="16"/>
  <c r="I39" i="16"/>
  <c r="L39" i="16"/>
  <c r="K47" i="16"/>
  <c r="J47" i="16"/>
  <c r="I47" i="16"/>
  <c r="M47" i="16"/>
  <c r="L47" i="16"/>
  <c r="K56" i="16"/>
  <c r="J56" i="16"/>
  <c r="I56" i="16"/>
  <c r="L56" i="16"/>
  <c r="K73" i="16"/>
  <c r="J73" i="16"/>
  <c r="I73" i="16"/>
  <c r="M73" i="16"/>
  <c r="L73" i="16"/>
  <c r="K82" i="16"/>
  <c r="J82" i="16"/>
  <c r="I82" i="16"/>
  <c r="L82" i="16"/>
  <c r="K90" i="16"/>
  <c r="J90" i="16"/>
  <c r="I90" i="16"/>
  <c r="L90" i="16"/>
  <c r="K99" i="16"/>
  <c r="J99" i="16"/>
  <c r="I99" i="16"/>
  <c r="L99" i="16"/>
  <c r="K108" i="16"/>
  <c r="J108" i="16"/>
  <c r="I108" i="16"/>
  <c r="H107" i="16"/>
  <c r="L108" i="16"/>
  <c r="K116" i="16"/>
  <c r="J116" i="16"/>
  <c r="I116" i="16"/>
  <c r="L116" i="16"/>
  <c r="K125" i="16"/>
  <c r="J125" i="16"/>
  <c r="I125" i="16"/>
  <c r="H133" i="16"/>
  <c r="M125" i="16"/>
  <c r="L125" i="16"/>
  <c r="K142" i="16"/>
  <c r="J142" i="16"/>
  <c r="I142" i="16"/>
  <c r="L142" i="16"/>
  <c r="K151" i="16"/>
  <c r="J151" i="16"/>
  <c r="I151" i="16"/>
  <c r="L151" i="16"/>
  <c r="K159" i="16"/>
  <c r="J159" i="16"/>
  <c r="I159" i="16"/>
  <c r="L159" i="16"/>
  <c r="K10" i="17"/>
  <c r="J10" i="17"/>
  <c r="H9" i="17"/>
  <c r="M53" i="17" s="1"/>
  <c r="I10" i="17"/>
  <c r="L10" i="17"/>
  <c r="K14" i="17"/>
  <c r="J14" i="17"/>
  <c r="I14" i="17"/>
  <c r="L14" i="17"/>
  <c r="K18" i="17"/>
  <c r="J18" i="17"/>
  <c r="I18" i="17"/>
  <c r="L18" i="17"/>
  <c r="K31" i="17"/>
  <c r="J31" i="17"/>
  <c r="I31" i="17"/>
  <c r="L31" i="17"/>
  <c r="K40" i="17"/>
  <c r="J40" i="17"/>
  <c r="I40" i="17"/>
  <c r="L40" i="17"/>
  <c r="K48" i="17"/>
  <c r="J48" i="17"/>
  <c r="I48" i="17"/>
  <c r="M48" i="17"/>
  <c r="L48" i="17"/>
  <c r="AB18" i="18"/>
  <c r="Z18" i="18"/>
  <c r="AA18" i="18"/>
  <c r="Q22" i="18"/>
  <c r="R23" i="18"/>
  <c r="S23" i="18"/>
  <c r="R40" i="18"/>
  <c r="S40" i="18"/>
  <c r="Q48" i="18"/>
  <c r="Z53" i="18"/>
  <c r="AA53" i="18"/>
  <c r="T57" i="18"/>
  <c r="R57" i="18"/>
  <c r="S57" i="18"/>
  <c r="Z70" i="18"/>
  <c r="AA70" i="18"/>
  <c r="R74" i="18"/>
  <c r="S74" i="18"/>
  <c r="Z87" i="18"/>
  <c r="AA87" i="18"/>
  <c r="R138" i="18"/>
  <c r="Q146" i="18"/>
  <c r="S138" i="18"/>
  <c r="P75" i="19"/>
  <c r="Q75" i="19"/>
  <c r="K106" i="14"/>
  <c r="J106" i="14"/>
  <c r="I106" i="14"/>
  <c r="J115" i="14"/>
  <c r="I115" i="14"/>
  <c r="K115" i="14"/>
  <c r="J124" i="14"/>
  <c r="I124" i="14"/>
  <c r="K124" i="14"/>
  <c r="J132" i="14"/>
  <c r="I132" i="14"/>
  <c r="K132" i="14"/>
  <c r="J141" i="14"/>
  <c r="I141" i="14"/>
  <c r="H149" i="14"/>
  <c r="K141" i="14"/>
  <c r="J158" i="14"/>
  <c r="I158" i="14"/>
  <c r="K158" i="14"/>
  <c r="J24" i="15"/>
  <c r="I24" i="15"/>
  <c r="L24" i="15"/>
  <c r="M24" i="15"/>
  <c r="K24" i="15"/>
  <c r="J32" i="15"/>
  <c r="I32" i="15"/>
  <c r="L32" i="15"/>
  <c r="M32" i="15"/>
  <c r="K32" i="15"/>
  <c r="J41" i="15"/>
  <c r="I41" i="15"/>
  <c r="H49" i="15"/>
  <c r="L41" i="15"/>
  <c r="K41" i="15"/>
  <c r="M41" i="15"/>
  <c r="J58" i="15"/>
  <c r="I58" i="15"/>
  <c r="L58" i="15"/>
  <c r="M58" i="15"/>
  <c r="K58" i="15"/>
  <c r="J67" i="15"/>
  <c r="I67" i="15"/>
  <c r="L67" i="15"/>
  <c r="M67" i="15"/>
  <c r="K67" i="15"/>
  <c r="J75" i="15"/>
  <c r="I75" i="15"/>
  <c r="L75" i="15"/>
  <c r="K75" i="15"/>
  <c r="M75" i="15"/>
  <c r="J84" i="15"/>
  <c r="I84" i="15"/>
  <c r="L84" i="15"/>
  <c r="M84" i="15"/>
  <c r="K84" i="15"/>
  <c r="J93" i="15"/>
  <c r="I93" i="15"/>
  <c r="L93" i="15"/>
  <c r="M93" i="15"/>
  <c r="K93" i="15"/>
  <c r="J101" i="15"/>
  <c r="I101" i="15"/>
  <c r="L101" i="15"/>
  <c r="M101" i="15"/>
  <c r="K101" i="15"/>
  <c r="J110" i="15"/>
  <c r="I110" i="15"/>
  <c r="L110" i="15"/>
  <c r="K110" i="15"/>
  <c r="M110" i="15"/>
  <c r="J118" i="15"/>
  <c r="I118" i="15"/>
  <c r="L118" i="15"/>
  <c r="M118" i="15"/>
  <c r="K118" i="15"/>
  <c r="J127" i="15"/>
  <c r="I127" i="15"/>
  <c r="L127" i="15"/>
  <c r="M127" i="15"/>
  <c r="K127" i="15"/>
  <c r="J136" i="15"/>
  <c r="I136" i="15"/>
  <c r="L136" i="15"/>
  <c r="M136" i="15"/>
  <c r="K136" i="15"/>
  <c r="J144" i="15"/>
  <c r="I144" i="15"/>
  <c r="L144" i="15"/>
  <c r="K144" i="15"/>
  <c r="M144" i="15"/>
  <c r="J153" i="15"/>
  <c r="I153" i="15"/>
  <c r="H161" i="15"/>
  <c r="L153" i="15"/>
  <c r="M153" i="15"/>
  <c r="K153" i="15"/>
  <c r="J11" i="16"/>
  <c r="I11" i="16"/>
  <c r="L11" i="16"/>
  <c r="K11" i="16"/>
  <c r="J15" i="16"/>
  <c r="I15" i="16"/>
  <c r="L15" i="16"/>
  <c r="K15" i="16"/>
  <c r="J19" i="16"/>
  <c r="I19" i="16"/>
  <c r="L19" i="16"/>
  <c r="M19" i="16"/>
  <c r="K19" i="16"/>
  <c r="J25" i="16"/>
  <c r="I25" i="16"/>
  <c r="L25" i="16"/>
  <c r="M25" i="16"/>
  <c r="K25" i="16"/>
  <c r="J33" i="16"/>
  <c r="I33" i="16"/>
  <c r="L33" i="16"/>
  <c r="M33" i="16"/>
  <c r="K33" i="16"/>
  <c r="J42" i="16"/>
  <c r="I42" i="16"/>
  <c r="L42" i="16"/>
  <c r="K42" i="16"/>
  <c r="M42" i="16"/>
  <c r="J59" i="16"/>
  <c r="I59" i="16"/>
  <c r="L59" i="16"/>
  <c r="M59" i="16"/>
  <c r="K59" i="16"/>
  <c r="J68" i="16"/>
  <c r="I68" i="16"/>
  <c r="L68" i="16"/>
  <c r="K68" i="16"/>
  <c r="J76" i="16"/>
  <c r="I76" i="16"/>
  <c r="L76" i="16"/>
  <c r="K76" i="16"/>
  <c r="J85" i="16"/>
  <c r="I85" i="16"/>
  <c r="L85" i="16"/>
  <c r="K85" i="16"/>
  <c r="J94" i="16"/>
  <c r="I94" i="16"/>
  <c r="L94" i="16"/>
  <c r="M94" i="16"/>
  <c r="K94" i="16"/>
  <c r="H93" i="16"/>
  <c r="J102" i="16"/>
  <c r="I102" i="16"/>
  <c r="L102" i="16"/>
  <c r="K102" i="16"/>
  <c r="J111" i="16"/>
  <c r="I111" i="16"/>
  <c r="H119" i="16"/>
  <c r="L111" i="16"/>
  <c r="M111" i="16"/>
  <c r="K111" i="16"/>
  <c r="J128" i="16"/>
  <c r="I128" i="16"/>
  <c r="L128" i="16"/>
  <c r="K128" i="16"/>
  <c r="J137" i="16"/>
  <c r="I137" i="16"/>
  <c r="L137" i="16"/>
  <c r="K137" i="16"/>
  <c r="J145" i="16"/>
  <c r="I145" i="16"/>
  <c r="L145" i="16"/>
  <c r="K145" i="16"/>
  <c r="J154" i="16"/>
  <c r="I154" i="16"/>
  <c r="L154" i="16"/>
  <c r="M154" i="16"/>
  <c r="K154" i="16"/>
  <c r="J26" i="17"/>
  <c r="I26" i="17"/>
  <c r="L26" i="17"/>
  <c r="M26" i="17"/>
  <c r="K26" i="17"/>
  <c r="J34" i="17"/>
  <c r="I34" i="17"/>
  <c r="L34" i="17"/>
  <c r="M34" i="17"/>
  <c r="K34" i="17"/>
  <c r="J43" i="17"/>
  <c r="I43" i="17"/>
  <c r="L43" i="17"/>
  <c r="K43" i="17"/>
  <c r="S11" i="18"/>
  <c r="R11" i="18"/>
  <c r="AA24" i="18"/>
  <c r="Z24" i="18"/>
  <c r="S28" i="18"/>
  <c r="R28" i="18"/>
  <c r="AB41" i="18"/>
  <c r="AA41" i="18"/>
  <c r="Z41" i="18"/>
  <c r="S45" i="18"/>
  <c r="R45" i="18"/>
  <c r="AA58" i="18"/>
  <c r="Z58" i="18"/>
  <c r="AA75" i="18"/>
  <c r="Z75" i="18"/>
  <c r="S80" i="18"/>
  <c r="R80" i="18"/>
  <c r="AA93" i="18"/>
  <c r="Z93" i="18"/>
  <c r="Y92" i="18"/>
  <c r="J101" i="18"/>
  <c r="I101" i="18"/>
  <c r="J113" i="18"/>
  <c r="I113" i="18"/>
  <c r="H30" i="19"/>
  <c r="I30" i="19"/>
  <c r="Q52" i="19"/>
  <c r="P52" i="19"/>
  <c r="O51" i="19"/>
  <c r="I116" i="14"/>
  <c r="K116" i="14"/>
  <c r="J116" i="14"/>
  <c r="I125" i="14"/>
  <c r="K125" i="14"/>
  <c r="J125" i="14"/>
  <c r="I133" i="14"/>
  <c r="K133" i="14"/>
  <c r="J133" i="14"/>
  <c r="I142" i="14"/>
  <c r="K142" i="14"/>
  <c r="J142" i="14"/>
  <c r="I151" i="14"/>
  <c r="K151" i="14"/>
  <c r="J151" i="14"/>
  <c r="I159" i="14"/>
  <c r="K159" i="14"/>
  <c r="J159" i="14"/>
  <c r="I12" i="15"/>
  <c r="M12" i="15"/>
  <c r="K12" i="15"/>
  <c r="L12" i="15"/>
  <c r="J12" i="15"/>
  <c r="I16" i="15"/>
  <c r="M16" i="15"/>
  <c r="K16" i="15"/>
  <c r="J16" i="15"/>
  <c r="L16" i="15"/>
  <c r="I20" i="15"/>
  <c r="M20" i="15"/>
  <c r="K20" i="15"/>
  <c r="L20" i="15"/>
  <c r="J20" i="15"/>
  <c r="I27" i="15"/>
  <c r="H35" i="15"/>
  <c r="M27" i="15"/>
  <c r="K27" i="15"/>
  <c r="L27" i="15"/>
  <c r="J27" i="15"/>
  <c r="I44" i="15"/>
  <c r="M44" i="15"/>
  <c r="K44" i="15"/>
  <c r="J44" i="15"/>
  <c r="L44" i="15"/>
  <c r="I53" i="15"/>
  <c r="M53" i="15"/>
  <c r="K53" i="15"/>
  <c r="L53" i="15"/>
  <c r="J53" i="15"/>
  <c r="I61" i="15"/>
  <c r="M61" i="15"/>
  <c r="K61" i="15"/>
  <c r="L61" i="15"/>
  <c r="J61" i="15"/>
  <c r="I70" i="15"/>
  <c r="M70" i="15"/>
  <c r="K70" i="15"/>
  <c r="L70" i="15"/>
  <c r="J70" i="15"/>
  <c r="I79" i="15"/>
  <c r="M79" i="15"/>
  <c r="K79" i="15"/>
  <c r="J79" i="15"/>
  <c r="L79" i="15"/>
  <c r="I87" i="15"/>
  <c r="M87" i="15"/>
  <c r="K87" i="15"/>
  <c r="L87" i="15"/>
  <c r="J87" i="15"/>
  <c r="I96" i="15"/>
  <c r="M96" i="15"/>
  <c r="K96" i="15"/>
  <c r="L96" i="15"/>
  <c r="J96" i="15"/>
  <c r="I104" i="15"/>
  <c r="M104" i="15"/>
  <c r="K104" i="15"/>
  <c r="L104" i="15"/>
  <c r="J104" i="15"/>
  <c r="I113" i="15"/>
  <c r="M113" i="15"/>
  <c r="K113" i="15"/>
  <c r="J113" i="15"/>
  <c r="L113" i="15"/>
  <c r="I122" i="15"/>
  <c r="M122" i="15"/>
  <c r="K122" i="15"/>
  <c r="L122" i="15"/>
  <c r="J122" i="15"/>
  <c r="I130" i="15"/>
  <c r="M130" i="15"/>
  <c r="K130" i="15"/>
  <c r="L130" i="15"/>
  <c r="J130" i="15"/>
  <c r="I139" i="15"/>
  <c r="H147" i="15"/>
  <c r="M139" i="15"/>
  <c r="K139" i="15"/>
  <c r="L139" i="15"/>
  <c r="J139" i="15"/>
  <c r="I156" i="15"/>
  <c r="M156" i="15"/>
  <c r="K156" i="15"/>
  <c r="L156" i="15"/>
  <c r="J156" i="15"/>
  <c r="I28" i="16"/>
  <c r="M28" i="16"/>
  <c r="K28" i="16"/>
  <c r="L28" i="16"/>
  <c r="J28" i="16"/>
  <c r="I45" i="16"/>
  <c r="K45" i="16"/>
  <c r="L45" i="16"/>
  <c r="J45" i="16"/>
  <c r="I54" i="16"/>
  <c r="K54" i="16"/>
  <c r="L54" i="16"/>
  <c r="J54" i="16"/>
  <c r="I62" i="16"/>
  <c r="K62" i="16"/>
  <c r="L62" i="16"/>
  <c r="J62" i="16"/>
  <c r="I71" i="16"/>
  <c r="M71" i="16"/>
  <c r="K71" i="16"/>
  <c r="L71" i="16"/>
  <c r="J71" i="16"/>
  <c r="I80" i="16"/>
  <c r="M80" i="16"/>
  <c r="H79" i="16"/>
  <c r="K80" i="16"/>
  <c r="J80" i="16"/>
  <c r="L80" i="16"/>
  <c r="I88" i="16"/>
  <c r="K88" i="16"/>
  <c r="L88" i="16"/>
  <c r="J88" i="16"/>
  <c r="I97" i="16"/>
  <c r="H105" i="16"/>
  <c r="K97" i="16"/>
  <c r="L97" i="16"/>
  <c r="J97" i="16"/>
  <c r="I114" i="16"/>
  <c r="K114" i="16"/>
  <c r="L114" i="16"/>
  <c r="J114" i="16"/>
  <c r="I123" i="16"/>
  <c r="K123" i="16"/>
  <c r="L123" i="16"/>
  <c r="J123" i="16"/>
  <c r="I131" i="16"/>
  <c r="M131" i="16"/>
  <c r="K131" i="16"/>
  <c r="L131" i="16"/>
  <c r="J131" i="16"/>
  <c r="I140" i="16"/>
  <c r="M140" i="16"/>
  <c r="K140" i="16"/>
  <c r="L140" i="16"/>
  <c r="J140" i="16"/>
  <c r="I157" i="16"/>
  <c r="M157" i="16"/>
  <c r="K157" i="16"/>
  <c r="L157" i="16"/>
  <c r="J157" i="16"/>
  <c r="I13" i="17"/>
  <c r="H21" i="17"/>
  <c r="M13" i="17"/>
  <c r="K13" i="17"/>
  <c r="L13" i="17"/>
  <c r="J13" i="17"/>
  <c r="I17" i="17"/>
  <c r="M17" i="17"/>
  <c r="K17" i="17"/>
  <c r="L17" i="17"/>
  <c r="J17" i="17"/>
  <c r="I29" i="17"/>
  <c r="M29" i="17"/>
  <c r="K29" i="17"/>
  <c r="L29" i="17"/>
  <c r="J29" i="17"/>
  <c r="I38" i="17"/>
  <c r="H37" i="17"/>
  <c r="K38" i="17"/>
  <c r="L38" i="17"/>
  <c r="J38" i="17"/>
  <c r="I46" i="17"/>
  <c r="M46" i="17"/>
  <c r="K46" i="17"/>
  <c r="L46" i="17"/>
  <c r="J46" i="17"/>
  <c r="R10" i="18"/>
  <c r="S10" i="18"/>
  <c r="Y22" i="18"/>
  <c r="Z23" i="18"/>
  <c r="AA23" i="18"/>
  <c r="T27" i="18"/>
  <c r="R27" i="18"/>
  <c r="S27" i="18"/>
  <c r="Z40" i="18"/>
  <c r="AA40" i="18"/>
  <c r="Y48" i="18"/>
  <c r="R44" i="18"/>
  <c r="S44" i="18"/>
  <c r="AB57" i="18"/>
  <c r="Z57" i="18"/>
  <c r="AA57" i="18"/>
  <c r="R61" i="18"/>
  <c r="S61" i="18"/>
  <c r="Z74" i="18"/>
  <c r="AA74" i="18"/>
  <c r="Q78" i="18"/>
  <c r="T79" i="18"/>
  <c r="R79" i="18"/>
  <c r="S79" i="18"/>
  <c r="H32" i="19"/>
  <c r="I32" i="19"/>
  <c r="I128" i="19"/>
  <c r="H128" i="19"/>
  <c r="J117" i="14"/>
  <c r="K117" i="14"/>
  <c r="I117" i="14"/>
  <c r="J126" i="14"/>
  <c r="K126" i="14"/>
  <c r="I126" i="14"/>
  <c r="J134" i="14"/>
  <c r="I134" i="14"/>
  <c r="K134" i="14"/>
  <c r="J143" i="14"/>
  <c r="K143" i="14"/>
  <c r="I143" i="14"/>
  <c r="J152" i="14"/>
  <c r="K152" i="14"/>
  <c r="I152" i="14"/>
  <c r="J160" i="14"/>
  <c r="K160" i="14"/>
  <c r="I160" i="14"/>
  <c r="M30" i="15"/>
  <c r="L30" i="15"/>
  <c r="J30" i="15"/>
  <c r="K30" i="15"/>
  <c r="I30" i="15"/>
  <c r="M39" i="15"/>
  <c r="L39" i="15"/>
  <c r="J39" i="15"/>
  <c r="K39" i="15"/>
  <c r="I39" i="15"/>
  <c r="M47" i="15"/>
  <c r="L47" i="15"/>
  <c r="J47" i="15"/>
  <c r="I47" i="15"/>
  <c r="K47" i="15"/>
  <c r="M56" i="15"/>
  <c r="L56" i="15"/>
  <c r="J56" i="15"/>
  <c r="K56" i="15"/>
  <c r="I56" i="15"/>
  <c r="M65" i="15"/>
  <c r="L65" i="15"/>
  <c r="J65" i="15"/>
  <c r="K65" i="15"/>
  <c r="I65" i="15"/>
  <c r="M73" i="15"/>
  <c r="L73" i="15"/>
  <c r="J73" i="15"/>
  <c r="K73" i="15"/>
  <c r="I73" i="15"/>
  <c r="M82" i="15"/>
  <c r="L82" i="15"/>
  <c r="J82" i="15"/>
  <c r="I82" i="15"/>
  <c r="K82" i="15"/>
  <c r="M90" i="15"/>
  <c r="L90" i="15"/>
  <c r="J90" i="15"/>
  <c r="K90" i="15"/>
  <c r="I90" i="15"/>
  <c r="M99" i="15"/>
  <c r="L99" i="15"/>
  <c r="J99" i="15"/>
  <c r="K99" i="15"/>
  <c r="I99" i="15"/>
  <c r="M108" i="15"/>
  <c r="L108" i="15"/>
  <c r="J108" i="15"/>
  <c r="K108" i="15"/>
  <c r="I108" i="15"/>
  <c r="M116" i="15"/>
  <c r="L116" i="15"/>
  <c r="J116" i="15"/>
  <c r="I116" i="15"/>
  <c r="K116" i="15"/>
  <c r="H133" i="15"/>
  <c r="M125" i="15"/>
  <c r="L125" i="15"/>
  <c r="J125" i="15"/>
  <c r="K125" i="15"/>
  <c r="I125" i="15"/>
  <c r="M142" i="15"/>
  <c r="L142" i="15"/>
  <c r="J142" i="15"/>
  <c r="K142" i="15"/>
  <c r="I142" i="15"/>
  <c r="M151" i="15"/>
  <c r="L151" i="15"/>
  <c r="J151" i="15"/>
  <c r="I151" i="15"/>
  <c r="K151" i="15"/>
  <c r="M159" i="15"/>
  <c r="L159" i="15"/>
  <c r="J159" i="15"/>
  <c r="K159" i="15"/>
  <c r="I159" i="15"/>
  <c r="L10" i="16"/>
  <c r="J10" i="16"/>
  <c r="H9" i="16"/>
  <c r="M41" i="16" s="1"/>
  <c r="K10" i="16"/>
  <c r="I10" i="16"/>
  <c r="M14" i="16"/>
  <c r="L14" i="16"/>
  <c r="J14" i="16"/>
  <c r="K14" i="16"/>
  <c r="I14" i="16"/>
  <c r="M18" i="16"/>
  <c r="L18" i="16"/>
  <c r="J18" i="16"/>
  <c r="K18" i="16"/>
  <c r="I18" i="16"/>
  <c r="L31" i="16"/>
  <c r="J31" i="16"/>
  <c r="K31" i="16"/>
  <c r="I31" i="16"/>
  <c r="M40" i="16"/>
  <c r="L40" i="16"/>
  <c r="J40" i="16"/>
  <c r="K40" i="16"/>
  <c r="I40" i="16"/>
  <c r="M48" i="16"/>
  <c r="L48" i="16"/>
  <c r="J48" i="16"/>
  <c r="K48" i="16"/>
  <c r="I48" i="16"/>
  <c r="M57" i="16"/>
  <c r="L57" i="16"/>
  <c r="J57" i="16"/>
  <c r="K57" i="16"/>
  <c r="I57" i="16"/>
  <c r="M66" i="16"/>
  <c r="H65" i="16"/>
  <c r="L66" i="16"/>
  <c r="J66" i="16"/>
  <c r="K66" i="16"/>
  <c r="I66" i="16"/>
  <c r="M74" i="16"/>
  <c r="L74" i="16"/>
  <c r="J74" i="16"/>
  <c r="K74" i="16"/>
  <c r="I74" i="16"/>
  <c r="H91" i="16"/>
  <c r="M83" i="16"/>
  <c r="L83" i="16"/>
  <c r="J83" i="16"/>
  <c r="K83" i="16"/>
  <c r="I83" i="16"/>
  <c r="M100" i="16"/>
  <c r="L100" i="16"/>
  <c r="J100" i="16"/>
  <c r="K100" i="16"/>
  <c r="I100" i="16"/>
  <c r="M109" i="16"/>
  <c r="L109" i="16"/>
  <c r="J109" i="16"/>
  <c r="K109" i="16"/>
  <c r="I109" i="16"/>
  <c r="M117" i="16"/>
  <c r="L117" i="16"/>
  <c r="J117" i="16"/>
  <c r="I117" i="16"/>
  <c r="K117" i="16"/>
  <c r="M126" i="16"/>
  <c r="L126" i="16"/>
  <c r="J126" i="16"/>
  <c r="K126" i="16"/>
  <c r="I126" i="16"/>
  <c r="M143" i="16"/>
  <c r="L143" i="16"/>
  <c r="J143" i="16"/>
  <c r="K143" i="16"/>
  <c r="I143" i="16"/>
  <c r="M152" i="16"/>
  <c r="L152" i="16"/>
  <c r="J152" i="16"/>
  <c r="K152" i="16"/>
  <c r="I152" i="16"/>
  <c r="M160" i="16"/>
  <c r="L160" i="16"/>
  <c r="J160" i="16"/>
  <c r="K160" i="16"/>
  <c r="I160" i="16"/>
  <c r="M24" i="17"/>
  <c r="H23" i="17"/>
  <c r="L24" i="17"/>
  <c r="J24" i="17"/>
  <c r="I24" i="17"/>
  <c r="K24" i="17"/>
  <c r="M32" i="17"/>
  <c r="L32" i="17"/>
  <c r="J32" i="17"/>
  <c r="K32" i="17"/>
  <c r="I32" i="17"/>
  <c r="H49" i="17"/>
  <c r="M41" i="17"/>
  <c r="L41" i="17"/>
  <c r="J41" i="17"/>
  <c r="K41" i="17"/>
  <c r="I41" i="17"/>
  <c r="AA11" i="18"/>
  <c r="Z11" i="18"/>
  <c r="S15" i="18"/>
  <c r="R15" i="18"/>
  <c r="AB28" i="18"/>
  <c r="AA28" i="18"/>
  <c r="Z28" i="18"/>
  <c r="S32" i="18"/>
  <c r="R32" i="18"/>
  <c r="AB45" i="18"/>
  <c r="AA45" i="18"/>
  <c r="Z45" i="18"/>
  <c r="S67" i="18"/>
  <c r="R67" i="18"/>
  <c r="AA80" i="18"/>
  <c r="Z80" i="18"/>
  <c r="S84" i="18"/>
  <c r="R84" i="18"/>
  <c r="J110" i="18"/>
  <c r="I110" i="18"/>
  <c r="H118" i="18"/>
  <c r="AB126" i="18"/>
  <c r="AA126" i="18"/>
  <c r="Z126" i="18"/>
  <c r="I34" i="19"/>
  <c r="H34" i="19"/>
  <c r="Q136" i="19"/>
  <c r="P136" i="19"/>
  <c r="O135" i="19"/>
  <c r="K11" i="18"/>
  <c r="J11" i="18"/>
  <c r="I11" i="18"/>
  <c r="J15" i="18"/>
  <c r="I15" i="18"/>
  <c r="K19" i="18"/>
  <c r="J19" i="18"/>
  <c r="I19" i="18"/>
  <c r="J24" i="18"/>
  <c r="I24" i="18"/>
  <c r="J28" i="18"/>
  <c r="I28" i="18"/>
  <c r="J32" i="18"/>
  <c r="I32" i="18"/>
  <c r="H36" i="18"/>
  <c r="J37" i="18"/>
  <c r="I37" i="18"/>
  <c r="K41" i="18"/>
  <c r="J41" i="18"/>
  <c r="I41" i="18"/>
  <c r="J45" i="18"/>
  <c r="I45" i="18"/>
  <c r="J54" i="18"/>
  <c r="H62" i="18"/>
  <c r="I54" i="18"/>
  <c r="K58" i="18"/>
  <c r="J58" i="18"/>
  <c r="I58" i="18"/>
  <c r="J67" i="18"/>
  <c r="I67" i="18"/>
  <c r="K71" i="18"/>
  <c r="J71" i="18"/>
  <c r="I71" i="18"/>
  <c r="J75" i="18"/>
  <c r="I75" i="18"/>
  <c r="J80" i="18"/>
  <c r="I80" i="18"/>
  <c r="J84" i="18"/>
  <c r="I84" i="18"/>
  <c r="J88" i="18"/>
  <c r="I88" i="18"/>
  <c r="H92" i="18"/>
  <c r="K93" i="18"/>
  <c r="J93" i="18"/>
  <c r="I93" i="18"/>
  <c r="AA96" i="18"/>
  <c r="Y104" i="18"/>
  <c r="Z96" i="18"/>
  <c r="S100" i="18"/>
  <c r="R100" i="18"/>
  <c r="T109" i="18"/>
  <c r="S109" i="18"/>
  <c r="R109" i="18"/>
  <c r="AA113" i="18"/>
  <c r="Z113" i="18"/>
  <c r="T117" i="18"/>
  <c r="S117" i="18"/>
  <c r="R117" i="18"/>
  <c r="AA122" i="18"/>
  <c r="Z122" i="18"/>
  <c r="J140" i="18"/>
  <c r="I140" i="18"/>
  <c r="S143" i="18"/>
  <c r="R143" i="18"/>
  <c r="I26" i="19"/>
  <c r="H26" i="19"/>
  <c r="Y48" i="19"/>
  <c r="X48" i="19"/>
  <c r="Q58" i="19"/>
  <c r="P58" i="19"/>
  <c r="Y87" i="19"/>
  <c r="X87" i="19"/>
  <c r="Q98" i="19"/>
  <c r="P98" i="19"/>
  <c r="J77" i="21"/>
  <c r="I77" i="21"/>
  <c r="H77" i="21"/>
  <c r="R129" i="18"/>
  <c r="T129" i="18"/>
  <c r="S129" i="18"/>
  <c r="J136" i="18"/>
  <c r="I136" i="18"/>
  <c r="T139" i="18"/>
  <c r="S139" i="18"/>
  <c r="R139" i="18"/>
  <c r="Z142" i="18"/>
  <c r="AA142" i="18"/>
  <c r="Y160" i="18"/>
  <c r="AA152" i="18"/>
  <c r="Z152" i="18"/>
  <c r="I159" i="18"/>
  <c r="J159" i="18"/>
  <c r="Y40" i="19"/>
  <c r="X40" i="19"/>
  <c r="X72" i="19"/>
  <c r="Y72" i="19"/>
  <c r="P84" i="19"/>
  <c r="Q84" i="19"/>
  <c r="W121" i="19"/>
  <c r="Y122" i="19"/>
  <c r="X122" i="19"/>
  <c r="J12" i="18"/>
  <c r="I12" i="18"/>
  <c r="H20" i="18"/>
  <c r="J16" i="18"/>
  <c r="I16" i="18"/>
  <c r="K25" i="18"/>
  <c r="J25" i="18"/>
  <c r="I25" i="18"/>
  <c r="J29" i="18"/>
  <c r="I29" i="18"/>
  <c r="J33" i="18"/>
  <c r="I33" i="18"/>
  <c r="J38" i="18"/>
  <c r="I38" i="18"/>
  <c r="K42" i="18"/>
  <c r="J42" i="18"/>
  <c r="I42" i="18"/>
  <c r="J46" i="18"/>
  <c r="I46" i="18"/>
  <c r="K51" i="18"/>
  <c r="J51" i="18"/>
  <c r="I51" i="18"/>
  <c r="H50" i="18"/>
  <c r="J55" i="18"/>
  <c r="I55" i="18"/>
  <c r="J59" i="18"/>
  <c r="I59" i="18"/>
  <c r="K68" i="18"/>
  <c r="J68" i="18"/>
  <c r="I68" i="18"/>
  <c r="H76" i="18"/>
  <c r="K72" i="18"/>
  <c r="J72" i="18"/>
  <c r="I72" i="18"/>
  <c r="J81" i="18"/>
  <c r="I81" i="18"/>
  <c r="J85" i="18"/>
  <c r="I85" i="18"/>
  <c r="J89" i="18"/>
  <c r="I89" i="18"/>
  <c r="K94" i="18"/>
  <c r="J94" i="18"/>
  <c r="I94" i="18"/>
  <c r="S95" i="18"/>
  <c r="R95" i="18"/>
  <c r="T99" i="18"/>
  <c r="S99" i="18"/>
  <c r="R99" i="18"/>
  <c r="AA103" i="18"/>
  <c r="Z103" i="18"/>
  <c r="T108" i="18"/>
  <c r="S108" i="18"/>
  <c r="R108" i="18"/>
  <c r="AA112" i="18"/>
  <c r="Z112" i="18"/>
  <c r="S116" i="18"/>
  <c r="R116" i="18"/>
  <c r="R125" i="18"/>
  <c r="T125" i="18"/>
  <c r="S125" i="18"/>
  <c r="K131" i="18"/>
  <c r="J131" i="18"/>
  <c r="I131" i="18"/>
  <c r="S135" i="18"/>
  <c r="R135" i="18"/>
  <c r="Q134" i="18"/>
  <c r="Z138" i="18"/>
  <c r="AA138" i="18"/>
  <c r="Y146" i="18"/>
  <c r="U23" i="19"/>
  <c r="Y32" i="19"/>
  <c r="X32" i="19"/>
  <c r="Y34" i="19"/>
  <c r="X34" i="19"/>
  <c r="I38" i="19"/>
  <c r="H38" i="19"/>
  <c r="G37" i="19"/>
  <c r="Y46" i="19"/>
  <c r="X46" i="19"/>
  <c r="Q99" i="19"/>
  <c r="P99" i="19"/>
  <c r="I110" i="19"/>
  <c r="H110" i="19"/>
  <c r="I115" i="19"/>
  <c r="H115" i="19"/>
  <c r="I139" i="19"/>
  <c r="H139" i="19"/>
  <c r="G147" i="19"/>
  <c r="T17" i="21"/>
  <c r="S17" i="21"/>
  <c r="R17" i="21"/>
  <c r="J43" i="21"/>
  <c r="I43" i="21"/>
  <c r="H43" i="21"/>
  <c r="S12" i="18"/>
  <c r="R12" i="18"/>
  <c r="Q20" i="18"/>
  <c r="AB12" i="18"/>
  <c r="AA12" i="18"/>
  <c r="Z12" i="18"/>
  <c r="Y20" i="18"/>
  <c r="S16" i="18"/>
  <c r="R16" i="18"/>
  <c r="AA16" i="18"/>
  <c r="Z16" i="18"/>
  <c r="T25" i="18"/>
  <c r="S25" i="18"/>
  <c r="R25" i="18"/>
  <c r="AA25" i="18"/>
  <c r="Z25" i="18"/>
  <c r="T29" i="18"/>
  <c r="S29" i="18"/>
  <c r="R29" i="18"/>
  <c r="AA29" i="18"/>
  <c r="Z29" i="18"/>
  <c r="T33" i="18"/>
  <c r="S33" i="18"/>
  <c r="R33" i="18"/>
  <c r="AA33" i="18"/>
  <c r="Z33" i="18"/>
  <c r="S38" i="18"/>
  <c r="R38" i="18"/>
  <c r="AA38" i="18"/>
  <c r="Z38" i="18"/>
  <c r="T42" i="18"/>
  <c r="S42" i="18"/>
  <c r="R42" i="18"/>
  <c r="AA42" i="18"/>
  <c r="Z42" i="18"/>
  <c r="T46" i="18"/>
  <c r="S46" i="18"/>
  <c r="R46" i="18"/>
  <c r="AA46" i="18"/>
  <c r="Z46" i="18"/>
  <c r="T51" i="18"/>
  <c r="S51" i="18"/>
  <c r="R51" i="18"/>
  <c r="Q50" i="18"/>
  <c r="AB51" i="18"/>
  <c r="AA51" i="18"/>
  <c r="Z51" i="18"/>
  <c r="Y50" i="18"/>
  <c r="T55" i="18"/>
  <c r="S55" i="18"/>
  <c r="R55" i="18"/>
  <c r="AA55" i="18"/>
  <c r="Z55" i="18"/>
  <c r="S59" i="18"/>
  <c r="R59" i="18"/>
  <c r="AA59" i="18"/>
  <c r="Z59" i="18"/>
  <c r="T68" i="18"/>
  <c r="S68" i="18"/>
  <c r="R68" i="18"/>
  <c r="Q76" i="18"/>
  <c r="AB68" i="18"/>
  <c r="AA68" i="18"/>
  <c r="Z68" i="18"/>
  <c r="Y76" i="18"/>
  <c r="T72" i="18"/>
  <c r="S72" i="18"/>
  <c r="R72" i="18"/>
  <c r="AA72" i="18"/>
  <c r="Z72" i="18"/>
  <c r="T81" i="18"/>
  <c r="S81" i="18"/>
  <c r="R81" i="18"/>
  <c r="AA81" i="18"/>
  <c r="Z81" i="18"/>
  <c r="T85" i="18"/>
  <c r="S85" i="18"/>
  <c r="R85" i="18"/>
  <c r="AA85" i="18"/>
  <c r="Z85" i="18"/>
  <c r="S89" i="18"/>
  <c r="R89" i="18"/>
  <c r="AA89" i="18"/>
  <c r="Z89" i="18"/>
  <c r="T94" i="18"/>
  <c r="S94" i="18"/>
  <c r="R94" i="18"/>
  <c r="AA94" i="18"/>
  <c r="Z94" i="18"/>
  <c r="T96" i="18"/>
  <c r="S96" i="18"/>
  <c r="Q104" i="18"/>
  <c r="R96" i="18"/>
  <c r="J100" i="18"/>
  <c r="I100" i="18"/>
  <c r="J109" i="18"/>
  <c r="I109" i="18"/>
  <c r="K117" i="18"/>
  <c r="J117" i="18"/>
  <c r="I117" i="18"/>
  <c r="Q120" i="18"/>
  <c r="R121" i="18"/>
  <c r="S121" i="18"/>
  <c r="J127" i="18"/>
  <c r="I127" i="18"/>
  <c r="S130" i="18"/>
  <c r="R130" i="18"/>
  <c r="AA143" i="18"/>
  <c r="Z143" i="18"/>
  <c r="T157" i="18"/>
  <c r="S157" i="18"/>
  <c r="R157" i="18"/>
  <c r="W37" i="19"/>
  <c r="X38" i="19"/>
  <c r="Y38" i="19"/>
  <c r="X56" i="19"/>
  <c r="Y56" i="19"/>
  <c r="H70" i="19"/>
  <c r="I70" i="19"/>
  <c r="X81" i="19"/>
  <c r="Y81" i="19"/>
  <c r="X95" i="19"/>
  <c r="Y95" i="19"/>
  <c r="Q116" i="19"/>
  <c r="P116" i="19"/>
  <c r="Y158" i="19"/>
  <c r="X158" i="19"/>
  <c r="J138" i="21"/>
  <c r="I138" i="21"/>
  <c r="H138" i="21"/>
  <c r="J9" i="18"/>
  <c r="I9" i="18"/>
  <c r="H8" i="18"/>
  <c r="K24" i="18" s="1"/>
  <c r="J13" i="18"/>
  <c r="I13" i="18"/>
  <c r="J17" i="18"/>
  <c r="I17" i="18"/>
  <c r="K17" i="18"/>
  <c r="J26" i="18"/>
  <c r="I26" i="18"/>
  <c r="H34" i="18"/>
  <c r="K26" i="18"/>
  <c r="J30" i="18"/>
  <c r="I30" i="18"/>
  <c r="J39" i="18"/>
  <c r="I39" i="18"/>
  <c r="J43" i="18"/>
  <c r="I43" i="18"/>
  <c r="J47" i="18"/>
  <c r="I47" i="18"/>
  <c r="K47" i="18"/>
  <c r="J52" i="18"/>
  <c r="I52" i="18"/>
  <c r="J56" i="18"/>
  <c r="I56" i="18"/>
  <c r="K56" i="18"/>
  <c r="J60" i="18"/>
  <c r="I60" i="18"/>
  <c r="K60" i="18"/>
  <c r="J65" i="18"/>
  <c r="I65" i="18"/>
  <c r="H64" i="18"/>
  <c r="J69" i="18"/>
  <c r="I69" i="18"/>
  <c r="K69" i="18"/>
  <c r="J73" i="18"/>
  <c r="I73" i="18"/>
  <c r="J82" i="18"/>
  <c r="I82" i="18"/>
  <c r="H90" i="18"/>
  <c r="J86" i="18"/>
  <c r="I86" i="18"/>
  <c r="S97" i="18"/>
  <c r="R97" i="18"/>
  <c r="AB100" i="18"/>
  <c r="AA100" i="18"/>
  <c r="Z100" i="18"/>
  <c r="AA109" i="18"/>
  <c r="Z109" i="18"/>
  <c r="T113" i="18"/>
  <c r="S113" i="18"/>
  <c r="R113" i="18"/>
  <c r="AA117" i="18"/>
  <c r="Z117" i="18"/>
  <c r="J123" i="18"/>
  <c r="I123" i="18"/>
  <c r="S126" i="18"/>
  <c r="R126" i="18"/>
  <c r="Z129" i="18"/>
  <c r="AA129" i="18"/>
  <c r="AA139" i="18"/>
  <c r="Z139" i="18"/>
  <c r="R151" i="18"/>
  <c r="S151" i="18"/>
  <c r="T159" i="18"/>
  <c r="R159" i="18"/>
  <c r="S159" i="18"/>
  <c r="I54" i="19"/>
  <c r="H54" i="19"/>
  <c r="I111" i="19"/>
  <c r="H111" i="19"/>
  <c r="G119" i="19"/>
  <c r="I132" i="19"/>
  <c r="H132" i="19"/>
  <c r="Y150" i="19"/>
  <c r="X150" i="19"/>
  <c r="W149" i="19"/>
  <c r="J146" i="21"/>
  <c r="I146" i="21"/>
  <c r="H146" i="21"/>
  <c r="R9" i="18"/>
  <c r="Q8" i="18"/>
  <c r="T54" i="18" s="1"/>
  <c r="T9" i="18"/>
  <c r="S9" i="18"/>
  <c r="Z9" i="18"/>
  <c r="Y8" i="18"/>
  <c r="AB97" i="18" s="1"/>
  <c r="AA9" i="18"/>
  <c r="R13" i="18"/>
  <c r="T13" i="18"/>
  <c r="S13" i="18"/>
  <c r="Z13" i="18"/>
  <c r="AB13" i="18"/>
  <c r="AA13" i="18"/>
  <c r="R17" i="18"/>
  <c r="T17" i="18"/>
  <c r="S17" i="18"/>
  <c r="Z17" i="18"/>
  <c r="AB17" i="18"/>
  <c r="AA17" i="18"/>
  <c r="R26" i="18"/>
  <c r="Q34" i="18"/>
  <c r="T26" i="18"/>
  <c r="S26" i="18"/>
  <c r="Z26" i="18"/>
  <c r="Y34" i="18"/>
  <c r="AB26" i="18"/>
  <c r="AA26" i="18"/>
  <c r="R30" i="18"/>
  <c r="T30" i="18"/>
  <c r="S30" i="18"/>
  <c r="Z30" i="18"/>
  <c r="AB30" i="18"/>
  <c r="AA30" i="18"/>
  <c r="R39" i="18"/>
  <c r="S39" i="18"/>
  <c r="Z39" i="18"/>
  <c r="AA39" i="18"/>
  <c r="R43" i="18"/>
  <c r="T43" i="18"/>
  <c r="S43" i="18"/>
  <c r="Z43" i="18"/>
  <c r="AB43" i="18"/>
  <c r="AA43" i="18"/>
  <c r="R47" i="18"/>
  <c r="T47" i="18"/>
  <c r="S47" i="18"/>
  <c r="Z47" i="18"/>
  <c r="AB47" i="18"/>
  <c r="AA47" i="18"/>
  <c r="R52" i="18"/>
  <c r="T52" i="18"/>
  <c r="S52" i="18"/>
  <c r="Z52" i="18"/>
  <c r="AB52" i="18"/>
  <c r="AA52" i="18"/>
  <c r="R56" i="18"/>
  <c r="T56" i="18"/>
  <c r="S56" i="18"/>
  <c r="Z56" i="18"/>
  <c r="AA56" i="18"/>
  <c r="R60" i="18"/>
  <c r="T60" i="18"/>
  <c r="S60" i="18"/>
  <c r="Z60" i="18"/>
  <c r="AB60" i="18"/>
  <c r="AA60" i="18"/>
  <c r="R65" i="18"/>
  <c r="Q64" i="18"/>
  <c r="T65" i="18"/>
  <c r="S65" i="18"/>
  <c r="Z65" i="18"/>
  <c r="Y64" i="18"/>
  <c r="AB65" i="18"/>
  <c r="AA65" i="18"/>
  <c r="R69" i="18"/>
  <c r="T69" i="18"/>
  <c r="S69" i="18"/>
  <c r="Z69" i="18"/>
  <c r="AB69" i="18"/>
  <c r="AA69" i="18"/>
  <c r="R73" i="18"/>
  <c r="T73" i="18"/>
  <c r="S73" i="18"/>
  <c r="Z73" i="18"/>
  <c r="AB73" i="18"/>
  <c r="AA73" i="18"/>
  <c r="R82" i="18"/>
  <c r="Q90" i="18"/>
  <c r="T82" i="18"/>
  <c r="S82" i="18"/>
  <c r="Z82" i="18"/>
  <c r="Y90" i="18"/>
  <c r="AB82" i="18"/>
  <c r="AA82" i="18"/>
  <c r="R86" i="18"/>
  <c r="T86" i="18"/>
  <c r="S86" i="18"/>
  <c r="Z86" i="18"/>
  <c r="AA86" i="18"/>
  <c r="I96" i="18"/>
  <c r="H104" i="18"/>
  <c r="J96" i="18"/>
  <c r="K114" i="18"/>
  <c r="J114" i="18"/>
  <c r="I114" i="18"/>
  <c r="T122" i="18"/>
  <c r="S122" i="18"/>
  <c r="R122" i="18"/>
  <c r="Z125" i="18"/>
  <c r="AA125" i="18"/>
  <c r="AB125" i="18"/>
  <c r="AB135" i="18"/>
  <c r="AA135" i="18"/>
  <c r="Z135" i="18"/>
  <c r="Y134" i="18"/>
  <c r="J153" i="18"/>
  <c r="I153" i="18"/>
  <c r="H45" i="19"/>
  <c r="I45" i="19"/>
  <c r="P67" i="19"/>
  <c r="Q67" i="19"/>
  <c r="Y96" i="19"/>
  <c r="X96" i="19"/>
  <c r="T21" i="21"/>
  <c r="S21" i="21"/>
  <c r="R21" i="21"/>
  <c r="J103" i="21"/>
  <c r="I103" i="21"/>
  <c r="H103" i="21"/>
  <c r="J10" i="18"/>
  <c r="I10" i="18"/>
  <c r="J14" i="18"/>
  <c r="I14" i="18"/>
  <c r="J18" i="18"/>
  <c r="I18" i="18"/>
  <c r="H22" i="18"/>
  <c r="J23" i="18"/>
  <c r="K23" i="18"/>
  <c r="I23" i="18"/>
  <c r="J27" i="18"/>
  <c r="K27" i="18"/>
  <c r="I27" i="18"/>
  <c r="J31" i="18"/>
  <c r="I31" i="18"/>
  <c r="H48" i="18"/>
  <c r="J40" i="18"/>
  <c r="I40" i="18"/>
  <c r="J44" i="18"/>
  <c r="K44" i="18"/>
  <c r="I44" i="18"/>
  <c r="J53" i="18"/>
  <c r="K53" i="18"/>
  <c r="I53" i="18"/>
  <c r="J57" i="18"/>
  <c r="K57" i="18"/>
  <c r="I57" i="18"/>
  <c r="J61" i="18"/>
  <c r="I61" i="18"/>
  <c r="J66" i="18"/>
  <c r="I66" i="18"/>
  <c r="J70" i="18"/>
  <c r="I70" i="18"/>
  <c r="J74" i="18"/>
  <c r="K74" i="18"/>
  <c r="I74" i="18"/>
  <c r="H78" i="18"/>
  <c r="J79" i="18"/>
  <c r="K79" i="18"/>
  <c r="I79" i="18"/>
  <c r="J83" i="18"/>
  <c r="I83" i="18"/>
  <c r="J87" i="18"/>
  <c r="I87" i="18"/>
  <c r="K97" i="18"/>
  <c r="J97" i="18"/>
  <c r="I97" i="18"/>
  <c r="AA99" i="18"/>
  <c r="AB99" i="18"/>
  <c r="Z99" i="18"/>
  <c r="S103" i="18"/>
  <c r="T103" i="18"/>
  <c r="R103" i="18"/>
  <c r="AA108" i="18"/>
  <c r="AB108" i="18"/>
  <c r="Z108" i="18"/>
  <c r="T112" i="18"/>
  <c r="S112" i="18"/>
  <c r="R112" i="18"/>
  <c r="AA116" i="18"/>
  <c r="Z116" i="18"/>
  <c r="Y120" i="18"/>
  <c r="Z121" i="18"/>
  <c r="AB121" i="18"/>
  <c r="AA121" i="18"/>
  <c r="AA130" i="18"/>
  <c r="Z130" i="18"/>
  <c r="R142" i="18"/>
  <c r="T142" i="18"/>
  <c r="S142" i="18"/>
  <c r="K149" i="18"/>
  <c r="J149" i="18"/>
  <c r="I149" i="18"/>
  <c r="H148" i="18"/>
  <c r="Q160" i="18"/>
  <c r="T152" i="18"/>
  <c r="S152" i="18"/>
  <c r="R152" i="18"/>
  <c r="Z156" i="18"/>
  <c r="AB156" i="18"/>
  <c r="AA156" i="18"/>
  <c r="Z158" i="18"/>
  <c r="AB158" i="18"/>
  <c r="AA158" i="18"/>
  <c r="Q42" i="19"/>
  <c r="P42" i="19"/>
  <c r="Q60" i="19"/>
  <c r="P60" i="19"/>
  <c r="Y86" i="19"/>
  <c r="X86" i="19"/>
  <c r="Y126" i="19"/>
  <c r="X126" i="19"/>
  <c r="J112" i="21"/>
  <c r="I112" i="21"/>
  <c r="H112" i="21"/>
  <c r="G120" i="21"/>
  <c r="K122" i="18"/>
  <c r="J122" i="18"/>
  <c r="I122" i="18"/>
  <c r="J126" i="18"/>
  <c r="I126" i="18"/>
  <c r="J130" i="18"/>
  <c r="I130" i="18"/>
  <c r="H134" i="18"/>
  <c r="K135" i="18"/>
  <c r="J135" i="18"/>
  <c r="I135" i="18"/>
  <c r="K139" i="18"/>
  <c r="I139" i="18"/>
  <c r="J139" i="18"/>
  <c r="K143" i="18"/>
  <c r="J143" i="18"/>
  <c r="I143" i="18"/>
  <c r="H160" i="18"/>
  <c r="K152" i="18"/>
  <c r="J152" i="18"/>
  <c r="I152" i="18"/>
  <c r="Z157" i="18"/>
  <c r="AA157" i="18"/>
  <c r="K158" i="18"/>
  <c r="J158" i="18"/>
  <c r="I158" i="18"/>
  <c r="T158" i="18"/>
  <c r="S158" i="18"/>
  <c r="R158" i="18"/>
  <c r="G35" i="19"/>
  <c r="I27" i="19"/>
  <c r="H27" i="19"/>
  <c r="I29" i="19"/>
  <c r="H29" i="19"/>
  <c r="I31" i="19"/>
  <c r="H31" i="19"/>
  <c r="Q39" i="19"/>
  <c r="P39" i="19"/>
  <c r="Y43" i="19"/>
  <c r="X43" i="19"/>
  <c r="I48" i="19"/>
  <c r="H48" i="19"/>
  <c r="O63" i="19"/>
  <c r="Q55" i="19"/>
  <c r="P55" i="19"/>
  <c r="Y59" i="19"/>
  <c r="X59" i="19"/>
  <c r="Y61" i="19"/>
  <c r="X61" i="19"/>
  <c r="Q68" i="19"/>
  <c r="P68" i="19"/>
  <c r="I71" i="19"/>
  <c r="H71" i="19"/>
  <c r="Y73" i="19"/>
  <c r="X73" i="19"/>
  <c r="Q76" i="19"/>
  <c r="P76" i="19"/>
  <c r="I80" i="19"/>
  <c r="G79" i="19"/>
  <c r="H80" i="19"/>
  <c r="Y82" i="19"/>
  <c r="X82" i="19"/>
  <c r="Q85" i="19"/>
  <c r="P85" i="19"/>
  <c r="Q86" i="19"/>
  <c r="P86" i="19"/>
  <c r="G105" i="19"/>
  <c r="I97" i="19"/>
  <c r="H97" i="19"/>
  <c r="I98" i="19"/>
  <c r="H98" i="19"/>
  <c r="W107" i="19"/>
  <c r="Y108" i="19"/>
  <c r="X108" i="19"/>
  <c r="Y109" i="19"/>
  <c r="X109" i="19"/>
  <c r="Q145" i="19"/>
  <c r="P145" i="19"/>
  <c r="I157" i="19"/>
  <c r="H157" i="19"/>
  <c r="J15" i="21"/>
  <c r="I15" i="21"/>
  <c r="H15" i="21"/>
  <c r="J34" i="21"/>
  <c r="I34" i="21"/>
  <c r="H34" i="21"/>
  <c r="J57" i="21"/>
  <c r="I57" i="21"/>
  <c r="H57" i="21"/>
  <c r="J91" i="21"/>
  <c r="I91" i="21"/>
  <c r="H91" i="21"/>
  <c r="J126" i="21"/>
  <c r="I126" i="21"/>
  <c r="G134" i="21"/>
  <c r="H126" i="21"/>
  <c r="J160" i="21"/>
  <c r="I160" i="21"/>
  <c r="H160" i="21"/>
  <c r="Y29" i="19"/>
  <c r="X29" i="19"/>
  <c r="Y31" i="19"/>
  <c r="X31" i="19"/>
  <c r="Y33" i="19"/>
  <c r="X33" i="19"/>
  <c r="G49" i="19"/>
  <c r="I41" i="19"/>
  <c r="H41" i="19"/>
  <c r="Q45" i="19"/>
  <c r="P45" i="19"/>
  <c r="Q47" i="19"/>
  <c r="P47" i="19"/>
  <c r="W51" i="19"/>
  <c r="Y52" i="19"/>
  <c r="X52" i="19"/>
  <c r="I57" i="19"/>
  <c r="H57" i="19"/>
  <c r="I59" i="19"/>
  <c r="H59" i="19"/>
  <c r="Y66" i="19"/>
  <c r="X66" i="19"/>
  <c r="W65" i="19"/>
  <c r="Q69" i="19"/>
  <c r="P69" i="19"/>
  <c r="O77" i="19"/>
  <c r="I72" i="19"/>
  <c r="H72" i="19"/>
  <c r="Y74" i="19"/>
  <c r="X74" i="19"/>
  <c r="I81" i="19"/>
  <c r="H81" i="19"/>
  <c r="Y83" i="19"/>
  <c r="X83" i="19"/>
  <c r="W91" i="19"/>
  <c r="I88" i="19"/>
  <c r="H88" i="19"/>
  <c r="I89" i="19"/>
  <c r="H89" i="19"/>
  <c r="Y99" i="19"/>
  <c r="X99" i="19"/>
  <c r="Y100" i="19"/>
  <c r="X100" i="19"/>
  <c r="O119" i="19"/>
  <c r="Q111" i="19"/>
  <c r="P111" i="19"/>
  <c r="Q112" i="19"/>
  <c r="P112" i="19"/>
  <c r="Q137" i="19"/>
  <c r="P137" i="19"/>
  <c r="Y159" i="19"/>
  <c r="X159" i="19"/>
  <c r="J19" i="21"/>
  <c r="I19" i="21"/>
  <c r="H19" i="21"/>
  <c r="J48" i="21"/>
  <c r="I48" i="21"/>
  <c r="H48" i="21"/>
  <c r="J83" i="21"/>
  <c r="I83" i="21"/>
  <c r="H83" i="21"/>
  <c r="J117" i="21"/>
  <c r="I117" i="21"/>
  <c r="H117" i="21"/>
  <c r="J152" i="21"/>
  <c r="I152" i="21"/>
  <c r="H152" i="21"/>
  <c r="M70" i="26"/>
  <c r="L70" i="26"/>
  <c r="K70" i="26"/>
  <c r="J70" i="26"/>
  <c r="I70" i="26"/>
  <c r="T101" i="18"/>
  <c r="S101" i="18"/>
  <c r="R101" i="18"/>
  <c r="AB101" i="18"/>
  <c r="AA101" i="18"/>
  <c r="Z101" i="18"/>
  <c r="T110" i="18"/>
  <c r="S110" i="18"/>
  <c r="R110" i="18"/>
  <c r="Q118" i="18"/>
  <c r="AB110" i="18"/>
  <c r="AA110" i="18"/>
  <c r="Z110" i="18"/>
  <c r="Y118" i="18"/>
  <c r="T114" i="18"/>
  <c r="S114" i="18"/>
  <c r="R114" i="18"/>
  <c r="AB114" i="18"/>
  <c r="AA114" i="18"/>
  <c r="Z114" i="18"/>
  <c r="T123" i="18"/>
  <c r="S123" i="18"/>
  <c r="R123" i="18"/>
  <c r="AB123" i="18"/>
  <c r="AA123" i="18"/>
  <c r="Z123" i="18"/>
  <c r="T127" i="18"/>
  <c r="S127" i="18"/>
  <c r="R127" i="18"/>
  <c r="AB127" i="18"/>
  <c r="AA127" i="18"/>
  <c r="Z127" i="18"/>
  <c r="T131" i="18"/>
  <c r="S131" i="18"/>
  <c r="R131" i="18"/>
  <c r="AB131" i="18"/>
  <c r="AA131" i="18"/>
  <c r="Z131" i="18"/>
  <c r="T136" i="18"/>
  <c r="S136" i="18"/>
  <c r="R136" i="18"/>
  <c r="AB136" i="18"/>
  <c r="AA136" i="18"/>
  <c r="Z136" i="18"/>
  <c r="T140" i="18"/>
  <c r="S140" i="18"/>
  <c r="R140" i="18"/>
  <c r="AB140" i="18"/>
  <c r="AA140" i="18"/>
  <c r="Z140" i="18"/>
  <c r="T144" i="18"/>
  <c r="S144" i="18"/>
  <c r="R144" i="18"/>
  <c r="AB144" i="18"/>
  <c r="AA144" i="18"/>
  <c r="Z144" i="18"/>
  <c r="T149" i="18"/>
  <c r="S149" i="18"/>
  <c r="R149" i="18"/>
  <c r="Q148" i="18"/>
  <c r="AB149" i="18"/>
  <c r="AA149" i="18"/>
  <c r="Z149" i="18"/>
  <c r="Y148" i="18"/>
  <c r="T153" i="18"/>
  <c r="S153" i="18"/>
  <c r="R153" i="18"/>
  <c r="AB153" i="18"/>
  <c r="AA153" i="18"/>
  <c r="Z153" i="18"/>
  <c r="AB155" i="18"/>
  <c r="AA155" i="18"/>
  <c r="Z155" i="18"/>
  <c r="J156" i="18"/>
  <c r="K156" i="18"/>
  <c r="I156" i="18"/>
  <c r="R156" i="18"/>
  <c r="T156" i="18"/>
  <c r="S156" i="18"/>
  <c r="Y26" i="19"/>
  <c r="X26" i="19"/>
  <c r="Y28" i="19"/>
  <c r="X28" i="19"/>
  <c r="Y39" i="19"/>
  <c r="X39" i="19"/>
  <c r="I44" i="19"/>
  <c r="H44" i="19"/>
  <c r="I46" i="19"/>
  <c r="H46" i="19"/>
  <c r="W63" i="19"/>
  <c r="Y55" i="19"/>
  <c r="X55" i="19"/>
  <c r="Y57" i="19"/>
  <c r="X57" i="19"/>
  <c r="I62" i="19"/>
  <c r="H62" i="19"/>
  <c r="H66" i="19"/>
  <c r="G65" i="19"/>
  <c r="I66" i="19"/>
  <c r="X68" i="19"/>
  <c r="Y68" i="19"/>
  <c r="P71" i="19"/>
  <c r="Q71" i="19"/>
  <c r="H74" i="19"/>
  <c r="I74" i="19"/>
  <c r="X76" i="19"/>
  <c r="Y76" i="19"/>
  <c r="P80" i="19"/>
  <c r="O79" i="19"/>
  <c r="Q80" i="19"/>
  <c r="H83" i="19"/>
  <c r="G91" i="19"/>
  <c r="I83" i="19"/>
  <c r="Q89" i="19"/>
  <c r="P89" i="19"/>
  <c r="Q90" i="19"/>
  <c r="P90" i="19"/>
  <c r="I101" i="19"/>
  <c r="H101" i="19"/>
  <c r="I102" i="19"/>
  <c r="H102" i="19"/>
  <c r="Y112" i="19"/>
  <c r="X112" i="19"/>
  <c r="Y113" i="19"/>
  <c r="X113" i="19"/>
  <c r="Q125" i="19"/>
  <c r="P125" i="19"/>
  <c r="O133" i="19"/>
  <c r="Y130" i="19"/>
  <c r="X130" i="19"/>
  <c r="Y141" i="19"/>
  <c r="X141" i="19"/>
  <c r="Q153" i="19"/>
  <c r="P153" i="19"/>
  <c r="O161" i="19"/>
  <c r="J29" i="21"/>
  <c r="I29" i="21"/>
  <c r="H29" i="21"/>
  <c r="J60" i="21"/>
  <c r="I60" i="21"/>
  <c r="H60" i="21"/>
  <c r="J95" i="21"/>
  <c r="I95" i="21"/>
  <c r="H95" i="21"/>
  <c r="J129" i="21"/>
  <c r="I129" i="21"/>
  <c r="H129" i="21"/>
  <c r="J52" i="22"/>
  <c r="N52" i="22"/>
  <c r="M52" i="22"/>
  <c r="L52" i="22"/>
  <c r="K52" i="22"/>
  <c r="J98" i="18"/>
  <c r="I98" i="18"/>
  <c r="K98" i="18"/>
  <c r="J102" i="18"/>
  <c r="I102" i="18"/>
  <c r="K102" i="18"/>
  <c r="J107" i="18"/>
  <c r="I107" i="18"/>
  <c r="H106" i="18"/>
  <c r="K107" i="18"/>
  <c r="J111" i="18"/>
  <c r="I111" i="18"/>
  <c r="K111" i="18"/>
  <c r="J115" i="18"/>
  <c r="I115" i="18"/>
  <c r="K115" i="18"/>
  <c r="J124" i="18"/>
  <c r="I124" i="18"/>
  <c r="H132" i="18"/>
  <c r="K124" i="18"/>
  <c r="J128" i="18"/>
  <c r="I128" i="18"/>
  <c r="K128" i="18"/>
  <c r="J137" i="18"/>
  <c r="I137" i="18"/>
  <c r="K137" i="18"/>
  <c r="J141" i="18"/>
  <c r="I141" i="18"/>
  <c r="K141" i="18"/>
  <c r="J145" i="18"/>
  <c r="I145" i="18"/>
  <c r="K145" i="18"/>
  <c r="J150" i="18"/>
  <c r="I150" i="18"/>
  <c r="K150" i="18"/>
  <c r="J154" i="18"/>
  <c r="I154" i="18"/>
  <c r="K154" i="18"/>
  <c r="AA154" i="18"/>
  <c r="Z154" i="18"/>
  <c r="AB154" i="18"/>
  <c r="J155" i="18"/>
  <c r="I155" i="18"/>
  <c r="K155" i="18"/>
  <c r="T155" i="18"/>
  <c r="S155" i="18"/>
  <c r="R155" i="18"/>
  <c r="Y25" i="19"/>
  <c r="X25" i="19"/>
  <c r="Q32" i="19"/>
  <c r="P32" i="19"/>
  <c r="Q34" i="19"/>
  <c r="P34" i="19"/>
  <c r="Q38" i="19"/>
  <c r="P38" i="19"/>
  <c r="O37" i="19"/>
  <c r="Y42" i="19"/>
  <c r="X42" i="19"/>
  <c r="Y44" i="19"/>
  <c r="X44" i="19"/>
  <c r="Q54" i="19"/>
  <c r="P54" i="19"/>
  <c r="Q56" i="19"/>
  <c r="P56" i="19"/>
  <c r="Y60" i="19"/>
  <c r="X60" i="19"/>
  <c r="I67" i="19"/>
  <c r="H67" i="19"/>
  <c r="Y69" i="19"/>
  <c r="X69" i="19"/>
  <c r="W77" i="19"/>
  <c r="Q72" i="19"/>
  <c r="P72" i="19"/>
  <c r="I75" i="19"/>
  <c r="H75" i="19"/>
  <c r="Q81" i="19"/>
  <c r="P81" i="19"/>
  <c r="I84" i="19"/>
  <c r="H84" i="19"/>
  <c r="Y90" i="19"/>
  <c r="X90" i="19"/>
  <c r="Q102" i="19"/>
  <c r="P102" i="19"/>
  <c r="Q103" i="19"/>
  <c r="P103" i="19"/>
  <c r="I140" i="19"/>
  <c r="H140" i="19"/>
  <c r="Y151" i="19"/>
  <c r="X151" i="19"/>
  <c r="J24" i="21"/>
  <c r="I24" i="21"/>
  <c r="H24" i="21"/>
  <c r="J40" i="21"/>
  <c r="I40" i="21"/>
  <c r="H40" i="21"/>
  <c r="J74" i="21"/>
  <c r="I74" i="21"/>
  <c r="H74" i="21"/>
  <c r="J109" i="21"/>
  <c r="I109" i="21"/>
  <c r="H109" i="21"/>
  <c r="J143" i="21"/>
  <c r="I143" i="21"/>
  <c r="H143" i="21"/>
  <c r="AA16" i="22"/>
  <c r="AB16" i="22"/>
  <c r="Z16" i="22"/>
  <c r="Y16" i="22"/>
  <c r="X16" i="22"/>
  <c r="N102" i="22"/>
  <c r="M102" i="22"/>
  <c r="L102" i="22"/>
  <c r="K102" i="22"/>
  <c r="J102" i="22"/>
  <c r="R98" i="18"/>
  <c r="T98" i="18"/>
  <c r="S98" i="18"/>
  <c r="Z98" i="18"/>
  <c r="AB98" i="18"/>
  <c r="AA98" i="18"/>
  <c r="R102" i="18"/>
  <c r="T102" i="18"/>
  <c r="S102" i="18"/>
  <c r="Z102" i="18"/>
  <c r="AA102" i="18"/>
  <c r="AB102" i="18"/>
  <c r="R107" i="18"/>
  <c r="Q106" i="18"/>
  <c r="S107" i="18"/>
  <c r="T107" i="18"/>
  <c r="Z107" i="18"/>
  <c r="Y106" i="18"/>
  <c r="AB107" i="18"/>
  <c r="AA107" i="18"/>
  <c r="R111" i="18"/>
  <c r="T111" i="18"/>
  <c r="S111" i="18"/>
  <c r="Z111" i="18"/>
  <c r="AA111" i="18"/>
  <c r="AB111" i="18"/>
  <c r="R115" i="18"/>
  <c r="S115" i="18"/>
  <c r="T115" i="18"/>
  <c r="Z115" i="18"/>
  <c r="AB115" i="18"/>
  <c r="AA115" i="18"/>
  <c r="R124" i="18"/>
  <c r="Q132" i="18"/>
  <c r="T124" i="18"/>
  <c r="S124" i="18"/>
  <c r="Z124" i="18"/>
  <c r="Y132" i="18"/>
  <c r="AB124" i="18"/>
  <c r="AA124" i="18"/>
  <c r="R128" i="18"/>
  <c r="T128" i="18"/>
  <c r="S128" i="18"/>
  <c r="Z128" i="18"/>
  <c r="AB128" i="18"/>
  <c r="AA128" i="18"/>
  <c r="R137" i="18"/>
  <c r="T137" i="18"/>
  <c r="S137" i="18"/>
  <c r="Z137" i="18"/>
  <c r="AB137" i="18"/>
  <c r="AA137" i="18"/>
  <c r="R141" i="18"/>
  <c r="T141" i="18"/>
  <c r="S141" i="18"/>
  <c r="Z141" i="18"/>
  <c r="AB141" i="18"/>
  <c r="AA141" i="18"/>
  <c r="R145" i="18"/>
  <c r="T145" i="18"/>
  <c r="S145" i="18"/>
  <c r="Z145" i="18"/>
  <c r="AB145" i="18"/>
  <c r="AA145" i="18"/>
  <c r="R150" i="18"/>
  <c r="T150" i="18"/>
  <c r="S150" i="18"/>
  <c r="Z150" i="18"/>
  <c r="AB150" i="18"/>
  <c r="AA150" i="18"/>
  <c r="R154" i="18"/>
  <c r="T154" i="18"/>
  <c r="S154" i="18"/>
  <c r="I158" i="19"/>
  <c r="H158" i="19"/>
  <c r="Q155" i="19"/>
  <c r="P155" i="19"/>
  <c r="X160" i="19"/>
  <c r="Y160" i="19"/>
  <c r="O35" i="19"/>
  <c r="P27" i="19"/>
  <c r="Q27" i="19"/>
  <c r="P29" i="19"/>
  <c r="Q29" i="19"/>
  <c r="Q31" i="19"/>
  <c r="P31" i="19"/>
  <c r="P41" i="19"/>
  <c r="Q41" i="19"/>
  <c r="O49" i="19"/>
  <c r="Q43" i="19"/>
  <c r="P43" i="19"/>
  <c r="X47" i="19"/>
  <c r="Y47" i="19"/>
  <c r="H53" i="19"/>
  <c r="I53" i="19"/>
  <c r="I55" i="19"/>
  <c r="H55" i="19"/>
  <c r="G63" i="19"/>
  <c r="P59" i="19"/>
  <c r="Q59" i="19"/>
  <c r="I94" i="19"/>
  <c r="H94" i="19"/>
  <c r="G93" i="19"/>
  <c r="X103" i="19"/>
  <c r="Y103" i="19"/>
  <c r="Y104" i="19"/>
  <c r="X104" i="19"/>
  <c r="Y117" i="19"/>
  <c r="X117" i="19"/>
  <c r="I124" i="19"/>
  <c r="H124" i="19"/>
  <c r="Q129" i="19"/>
  <c r="P129" i="19"/>
  <c r="Q144" i="19"/>
  <c r="P144" i="19"/>
  <c r="I156" i="19"/>
  <c r="H156" i="19"/>
  <c r="T13" i="21"/>
  <c r="S13" i="21"/>
  <c r="R13" i="21"/>
  <c r="J52" i="21"/>
  <c r="I52" i="21"/>
  <c r="H52" i="21"/>
  <c r="J86" i="21"/>
  <c r="I86" i="21"/>
  <c r="H86" i="21"/>
  <c r="J155" i="21"/>
  <c r="I155" i="21"/>
  <c r="H155" i="21"/>
  <c r="N139" i="22"/>
  <c r="M139" i="22"/>
  <c r="L139" i="22"/>
  <c r="K139" i="22"/>
  <c r="I147" i="22"/>
  <c r="J139" i="22"/>
  <c r="K95" i="18"/>
  <c r="J95" i="18"/>
  <c r="I95" i="18"/>
  <c r="I99" i="18"/>
  <c r="K99" i="18"/>
  <c r="J99" i="18"/>
  <c r="K103" i="18"/>
  <c r="J103" i="18"/>
  <c r="I103" i="18"/>
  <c r="I108" i="18"/>
  <c r="K108" i="18"/>
  <c r="J108" i="18"/>
  <c r="K112" i="18"/>
  <c r="J112" i="18"/>
  <c r="I112" i="18"/>
  <c r="I116" i="18"/>
  <c r="K116" i="18"/>
  <c r="J116" i="18"/>
  <c r="H120" i="18"/>
  <c r="J121" i="18"/>
  <c r="K121" i="18"/>
  <c r="I121" i="18"/>
  <c r="J125" i="18"/>
  <c r="K125" i="18"/>
  <c r="I125" i="18"/>
  <c r="J129" i="18"/>
  <c r="I129" i="18"/>
  <c r="K129" i="18"/>
  <c r="H146" i="18"/>
  <c r="J138" i="18"/>
  <c r="K138" i="18"/>
  <c r="I138" i="18"/>
  <c r="J142" i="18"/>
  <c r="K142" i="18"/>
  <c r="I142" i="18"/>
  <c r="J151" i="18"/>
  <c r="K151" i="18"/>
  <c r="I151" i="18"/>
  <c r="AB159" i="18"/>
  <c r="AA159" i="18"/>
  <c r="Z159" i="18"/>
  <c r="Q26" i="19"/>
  <c r="P26" i="19"/>
  <c r="Q28" i="19"/>
  <c r="P28" i="19"/>
  <c r="I40" i="19"/>
  <c r="H40" i="19"/>
  <c r="I42" i="19"/>
  <c r="H42" i="19"/>
  <c r="Q46" i="19"/>
  <c r="P46" i="19"/>
  <c r="Y53" i="19"/>
  <c r="X53" i="19"/>
  <c r="I58" i="19"/>
  <c r="H58" i="19"/>
  <c r="Q62" i="19"/>
  <c r="P62" i="19"/>
  <c r="I68" i="19"/>
  <c r="H68" i="19"/>
  <c r="Y70" i="19"/>
  <c r="X70" i="19"/>
  <c r="Q73" i="19"/>
  <c r="P73" i="19"/>
  <c r="I76" i="19"/>
  <c r="H76" i="19"/>
  <c r="Q82" i="19"/>
  <c r="P82" i="19"/>
  <c r="I85" i="19"/>
  <c r="H85" i="19"/>
  <c r="O93" i="19"/>
  <c r="Q94" i="19"/>
  <c r="P94" i="19"/>
  <c r="Q95" i="19"/>
  <c r="P95" i="19"/>
  <c r="Y142" i="19"/>
  <c r="X142" i="19"/>
  <c r="Q154" i="19"/>
  <c r="P154" i="19"/>
  <c r="J11" i="21"/>
  <c r="I11" i="21"/>
  <c r="H11" i="21"/>
  <c r="J32" i="21"/>
  <c r="I32" i="21"/>
  <c r="H32" i="21"/>
  <c r="J66" i="21"/>
  <c r="I66" i="21"/>
  <c r="H66" i="21"/>
  <c r="J100" i="21"/>
  <c r="I100" i="21"/>
  <c r="H100" i="21"/>
  <c r="J12" i="21"/>
  <c r="I12" i="21"/>
  <c r="H12" i="21"/>
  <c r="J16" i="21"/>
  <c r="I16" i="21"/>
  <c r="H16" i="21"/>
  <c r="J20" i="21"/>
  <c r="I20" i="21"/>
  <c r="H20" i="21"/>
  <c r="J26" i="21"/>
  <c r="I26" i="21"/>
  <c r="H26" i="21"/>
  <c r="J38" i="21"/>
  <c r="I38" i="21"/>
  <c r="H38" i="21"/>
  <c r="J46" i="21"/>
  <c r="I46" i="21"/>
  <c r="H46" i="21"/>
  <c r="J55" i="21"/>
  <c r="I55" i="21"/>
  <c r="H55" i="21"/>
  <c r="J63" i="21"/>
  <c r="I63" i="21"/>
  <c r="H63" i="21"/>
  <c r="J72" i="21"/>
  <c r="I72" i="21"/>
  <c r="H72" i="21"/>
  <c r="J81" i="21"/>
  <c r="I81" i="21"/>
  <c r="H81" i="21"/>
  <c r="J89" i="21"/>
  <c r="I89" i="21"/>
  <c r="H89" i="21"/>
  <c r="J98" i="21"/>
  <c r="I98" i="21"/>
  <c r="H98" i="21"/>
  <c r="G106" i="21"/>
  <c r="J115" i="21"/>
  <c r="I115" i="21"/>
  <c r="H115" i="21"/>
  <c r="J124" i="21"/>
  <c r="I124" i="21"/>
  <c r="H124" i="21"/>
  <c r="J132" i="21"/>
  <c r="I132" i="21"/>
  <c r="H132" i="21"/>
  <c r="J141" i="21"/>
  <c r="I141" i="21"/>
  <c r="H141" i="21"/>
  <c r="J150" i="21"/>
  <c r="I150" i="21"/>
  <c r="H150" i="21"/>
  <c r="J158" i="21"/>
  <c r="I158" i="21"/>
  <c r="H158" i="21"/>
  <c r="Y14" i="22"/>
  <c r="AB14" i="22"/>
  <c r="AA14" i="22"/>
  <c r="Z14" i="22"/>
  <c r="X14" i="22"/>
  <c r="J34" i="22"/>
  <c r="N34" i="22"/>
  <c r="M34" i="22"/>
  <c r="L34" i="22"/>
  <c r="K34" i="22"/>
  <c r="N53" i="22"/>
  <c r="L53" i="22"/>
  <c r="K53" i="22"/>
  <c r="M53" i="22"/>
  <c r="J53" i="22"/>
  <c r="N87" i="22"/>
  <c r="M87" i="22"/>
  <c r="L87" i="22"/>
  <c r="K87" i="22"/>
  <c r="J87" i="22"/>
  <c r="K157" i="18"/>
  <c r="J157" i="18"/>
  <c r="I157" i="18"/>
  <c r="T10" i="21"/>
  <c r="S10" i="21"/>
  <c r="R10" i="21"/>
  <c r="T14" i="21"/>
  <c r="S14" i="21"/>
  <c r="R14" i="21"/>
  <c r="Q22" i="21"/>
  <c r="T18" i="21"/>
  <c r="S18" i="21"/>
  <c r="R18" i="21"/>
  <c r="J31" i="21"/>
  <c r="I31" i="21"/>
  <c r="H31" i="21"/>
  <c r="J41" i="21"/>
  <c r="I41" i="21"/>
  <c r="H41" i="21"/>
  <c r="J49" i="21"/>
  <c r="I49" i="21"/>
  <c r="H49" i="21"/>
  <c r="J58" i="21"/>
  <c r="I58" i="21"/>
  <c r="H58" i="21"/>
  <c r="J67" i="21"/>
  <c r="I67" i="21"/>
  <c r="H67" i="21"/>
  <c r="J75" i="21"/>
  <c r="I75" i="21"/>
  <c r="H75" i="21"/>
  <c r="J84" i="21"/>
  <c r="I84" i="21"/>
  <c r="H84" i="21"/>
  <c r="G92" i="21"/>
  <c r="J101" i="21"/>
  <c r="I101" i="21"/>
  <c r="H101" i="21"/>
  <c r="J110" i="21"/>
  <c r="I110" i="21"/>
  <c r="H110" i="21"/>
  <c r="J118" i="21"/>
  <c r="I118" i="21"/>
  <c r="H118" i="21"/>
  <c r="J127" i="21"/>
  <c r="I127" i="21"/>
  <c r="H127" i="21"/>
  <c r="J136" i="21"/>
  <c r="I136" i="21"/>
  <c r="H136" i="21"/>
  <c r="J144" i="21"/>
  <c r="I144" i="21"/>
  <c r="H144" i="21"/>
  <c r="J153" i="21"/>
  <c r="I153" i="21"/>
  <c r="H153" i="21"/>
  <c r="J161" i="21"/>
  <c r="I161" i="21"/>
  <c r="H161" i="21"/>
  <c r="AB10" i="22"/>
  <c r="AA10" i="22"/>
  <c r="Z10" i="22"/>
  <c r="Y10" i="22"/>
  <c r="X10" i="22"/>
  <c r="J54" i="22"/>
  <c r="N54" i="22"/>
  <c r="M54" i="22"/>
  <c r="L54" i="22"/>
  <c r="K54" i="22"/>
  <c r="Y27" i="19"/>
  <c r="X27" i="19"/>
  <c r="W35" i="19"/>
  <c r="Q30" i="19"/>
  <c r="P30" i="19"/>
  <c r="I33" i="19"/>
  <c r="H33" i="19"/>
  <c r="J13" i="21"/>
  <c r="I13" i="21"/>
  <c r="H13" i="21"/>
  <c r="J17" i="21"/>
  <c r="I17" i="21"/>
  <c r="H17" i="21"/>
  <c r="J21" i="21"/>
  <c r="I21" i="21"/>
  <c r="H21" i="21"/>
  <c r="J28" i="21"/>
  <c r="I28" i="21"/>
  <c r="G36" i="21"/>
  <c r="H28" i="21"/>
  <c r="J33" i="21"/>
  <c r="I33" i="21"/>
  <c r="H33" i="21"/>
  <c r="J35" i="21"/>
  <c r="I35" i="21"/>
  <c r="H35" i="21"/>
  <c r="J44" i="21"/>
  <c r="I44" i="21"/>
  <c r="H44" i="21"/>
  <c r="J53" i="21"/>
  <c r="I53" i="21"/>
  <c r="H53" i="21"/>
  <c r="J61" i="21"/>
  <c r="I61" i="21"/>
  <c r="H61" i="21"/>
  <c r="J70" i="21"/>
  <c r="I70" i="21"/>
  <c r="H70" i="21"/>
  <c r="G78" i="21"/>
  <c r="J87" i="21"/>
  <c r="I87" i="21"/>
  <c r="H87" i="21"/>
  <c r="J96" i="21"/>
  <c r="I96" i="21"/>
  <c r="H96" i="21"/>
  <c r="J104" i="21"/>
  <c r="I104" i="21"/>
  <c r="H104" i="21"/>
  <c r="J113" i="21"/>
  <c r="I113" i="21"/>
  <c r="H113" i="21"/>
  <c r="J122" i="21"/>
  <c r="I122" i="21"/>
  <c r="H122" i="21"/>
  <c r="J130" i="21"/>
  <c r="I130" i="21"/>
  <c r="H130" i="21"/>
  <c r="J139" i="21"/>
  <c r="I139" i="21"/>
  <c r="H139" i="21"/>
  <c r="J147" i="21"/>
  <c r="I147" i="21"/>
  <c r="H147" i="21"/>
  <c r="J156" i="21"/>
  <c r="I156" i="21"/>
  <c r="H156" i="21"/>
  <c r="N16" i="22"/>
  <c r="M16" i="22"/>
  <c r="L16" i="22"/>
  <c r="K16" i="22"/>
  <c r="J16" i="22"/>
  <c r="J18" i="22"/>
  <c r="N18" i="22"/>
  <c r="M18" i="22"/>
  <c r="L18" i="22"/>
  <c r="K18" i="22"/>
  <c r="N104" i="22"/>
  <c r="M104" i="22"/>
  <c r="L104" i="22"/>
  <c r="K104" i="22"/>
  <c r="J104" i="22"/>
  <c r="X85" i="19"/>
  <c r="Y85" i="19"/>
  <c r="H87" i="19"/>
  <c r="I87" i="19"/>
  <c r="P88" i="19"/>
  <c r="Q88" i="19"/>
  <c r="X89" i="19"/>
  <c r="Y89" i="19"/>
  <c r="X94" i="19"/>
  <c r="W93" i="19"/>
  <c r="Y94" i="19"/>
  <c r="H96" i="19"/>
  <c r="I96" i="19"/>
  <c r="P97" i="19"/>
  <c r="O105" i="19"/>
  <c r="Q97" i="19"/>
  <c r="X98" i="19"/>
  <c r="Y98" i="19"/>
  <c r="T11" i="21"/>
  <c r="S11" i="21"/>
  <c r="R11" i="21"/>
  <c r="T15" i="21"/>
  <c r="S15" i="21"/>
  <c r="R15" i="21"/>
  <c r="T19" i="21"/>
  <c r="S19" i="21"/>
  <c r="R19" i="21"/>
  <c r="J25" i="21"/>
  <c r="I25" i="21"/>
  <c r="H25" i="21"/>
  <c r="J39" i="21"/>
  <c r="I39" i="21"/>
  <c r="H39" i="21"/>
  <c r="J47" i="21"/>
  <c r="I47" i="21"/>
  <c r="H47" i="21"/>
  <c r="J56" i="21"/>
  <c r="I56" i="21"/>
  <c r="H56" i="21"/>
  <c r="G64" i="21"/>
  <c r="J73" i="21"/>
  <c r="I73" i="21"/>
  <c r="H73" i="21"/>
  <c r="J82" i="21"/>
  <c r="I82" i="21"/>
  <c r="H82" i="21"/>
  <c r="J90" i="21"/>
  <c r="I90" i="21"/>
  <c r="H90" i="21"/>
  <c r="J99" i="21"/>
  <c r="I99" i="21"/>
  <c r="H99" i="21"/>
  <c r="J108" i="21"/>
  <c r="I108" i="21"/>
  <c r="H108" i="21"/>
  <c r="J116" i="21"/>
  <c r="I116" i="21"/>
  <c r="H116" i="21"/>
  <c r="J125" i="21"/>
  <c r="I125" i="21"/>
  <c r="H125" i="21"/>
  <c r="J133" i="21"/>
  <c r="I133" i="21"/>
  <c r="H133" i="21"/>
  <c r="J142" i="21"/>
  <c r="I142" i="21"/>
  <c r="H142" i="21"/>
  <c r="J151" i="21"/>
  <c r="I151" i="21"/>
  <c r="H151" i="21"/>
  <c r="J159" i="21"/>
  <c r="I159" i="21"/>
  <c r="H159" i="21"/>
  <c r="N14" i="22"/>
  <c r="M14" i="22"/>
  <c r="L14" i="22"/>
  <c r="K14" i="22"/>
  <c r="J14" i="22"/>
  <c r="J37" i="22"/>
  <c r="N37" i="22"/>
  <c r="M37" i="22"/>
  <c r="L37" i="22"/>
  <c r="K37" i="22"/>
  <c r="N55" i="22"/>
  <c r="L55" i="22"/>
  <c r="K55" i="22"/>
  <c r="I63" i="22"/>
  <c r="M55" i="22"/>
  <c r="J55" i="22"/>
  <c r="N137" i="22"/>
  <c r="M137" i="22"/>
  <c r="L137" i="22"/>
  <c r="K137" i="22"/>
  <c r="J137" i="22"/>
  <c r="J10" i="21"/>
  <c r="I10" i="21"/>
  <c r="H10" i="21"/>
  <c r="J14" i="21"/>
  <c r="I14" i="21"/>
  <c r="H14" i="21"/>
  <c r="G22" i="21"/>
  <c r="J18" i="21"/>
  <c r="I18" i="21"/>
  <c r="H18" i="21"/>
  <c r="J30" i="21"/>
  <c r="I30" i="21"/>
  <c r="H30" i="21"/>
  <c r="J42" i="21"/>
  <c r="I42" i="21"/>
  <c r="H42" i="21"/>
  <c r="G50" i="21"/>
  <c r="J59" i="21"/>
  <c r="I59" i="21"/>
  <c r="H59" i="21"/>
  <c r="J68" i="21"/>
  <c r="I68" i="21"/>
  <c r="H68" i="21"/>
  <c r="J76" i="21"/>
  <c r="I76" i="21"/>
  <c r="H76" i="21"/>
  <c r="J85" i="21"/>
  <c r="I85" i="21"/>
  <c r="H85" i="21"/>
  <c r="J94" i="21"/>
  <c r="I94" i="21"/>
  <c r="H94" i="21"/>
  <c r="J102" i="21"/>
  <c r="I102" i="21"/>
  <c r="H102" i="21"/>
  <c r="J111" i="21"/>
  <c r="I111" i="21"/>
  <c r="H111" i="21"/>
  <c r="J119" i="21"/>
  <c r="I119" i="21"/>
  <c r="H119" i="21"/>
  <c r="J128" i="21"/>
  <c r="I128" i="21"/>
  <c r="H128" i="21"/>
  <c r="J137" i="21"/>
  <c r="I137" i="21"/>
  <c r="H137" i="21"/>
  <c r="J145" i="21"/>
  <c r="I145" i="21"/>
  <c r="H145" i="21"/>
  <c r="J154" i="21"/>
  <c r="I154" i="21"/>
  <c r="H154" i="21"/>
  <c r="G162" i="21"/>
  <c r="L12" i="22"/>
  <c r="N12" i="22"/>
  <c r="M12" i="22"/>
  <c r="J12" i="22"/>
  <c r="K12" i="22"/>
  <c r="J69" i="22"/>
  <c r="I77" i="22"/>
  <c r="N69" i="22"/>
  <c r="M69" i="22"/>
  <c r="L69" i="22"/>
  <c r="K69" i="22"/>
  <c r="N122" i="22"/>
  <c r="M122" i="22"/>
  <c r="L122" i="22"/>
  <c r="K122" i="22"/>
  <c r="J122" i="22"/>
  <c r="I114" i="19"/>
  <c r="H114" i="19"/>
  <c r="Q115" i="19"/>
  <c r="P115" i="19"/>
  <c r="X116" i="19"/>
  <c r="Y116" i="19"/>
  <c r="H118" i="19"/>
  <c r="I118" i="19"/>
  <c r="H123" i="19"/>
  <c r="I123" i="19"/>
  <c r="P124" i="19"/>
  <c r="Q124" i="19"/>
  <c r="W133" i="19"/>
  <c r="Y125" i="19"/>
  <c r="X125" i="19"/>
  <c r="I127" i="19"/>
  <c r="H127" i="19"/>
  <c r="P128" i="19"/>
  <c r="Q128" i="19"/>
  <c r="T12" i="21"/>
  <c r="S12" i="21"/>
  <c r="R12" i="21"/>
  <c r="T16" i="21"/>
  <c r="S16" i="21"/>
  <c r="R16" i="21"/>
  <c r="T20" i="21"/>
  <c r="S20" i="21"/>
  <c r="R20" i="21"/>
  <c r="J27" i="21"/>
  <c r="I27" i="21"/>
  <c r="H27" i="21"/>
  <c r="J45" i="21"/>
  <c r="I45" i="21"/>
  <c r="H45" i="21"/>
  <c r="J54" i="21"/>
  <c r="I54" i="21"/>
  <c r="H54" i="21"/>
  <c r="J62" i="21"/>
  <c r="I62" i="21"/>
  <c r="H62" i="21"/>
  <c r="J71" i="21"/>
  <c r="I71" i="21"/>
  <c r="H71" i="21"/>
  <c r="J80" i="21"/>
  <c r="I80" i="21"/>
  <c r="H80" i="21"/>
  <c r="J88" i="21"/>
  <c r="I88" i="21"/>
  <c r="H88" i="21"/>
  <c r="J97" i="21"/>
  <c r="I97" i="21"/>
  <c r="H97" i="21"/>
  <c r="J105" i="21"/>
  <c r="I105" i="21"/>
  <c r="H105" i="21"/>
  <c r="J114" i="21"/>
  <c r="I114" i="21"/>
  <c r="H114" i="21"/>
  <c r="J123" i="21"/>
  <c r="I123" i="21"/>
  <c r="H123" i="21"/>
  <c r="J131" i="21"/>
  <c r="I131" i="21"/>
  <c r="H131" i="21"/>
  <c r="J140" i="21"/>
  <c r="I140" i="21"/>
  <c r="G148" i="21"/>
  <c r="H140" i="21"/>
  <c r="J157" i="21"/>
  <c r="I157" i="21"/>
  <c r="H157" i="21"/>
  <c r="J10" i="22"/>
  <c r="N10" i="22"/>
  <c r="M10" i="22"/>
  <c r="L10" i="22"/>
  <c r="K10" i="22"/>
  <c r="N38" i="22"/>
  <c r="L38" i="22"/>
  <c r="K38" i="22"/>
  <c r="M38" i="22"/>
  <c r="J38" i="22"/>
  <c r="N70" i="22"/>
  <c r="L70" i="22"/>
  <c r="K70" i="22"/>
  <c r="M70" i="22"/>
  <c r="J70" i="22"/>
  <c r="N85" i="22"/>
  <c r="M85" i="22"/>
  <c r="L85" i="22"/>
  <c r="K85" i="22"/>
  <c r="J85" i="22"/>
  <c r="N154" i="22"/>
  <c r="M154" i="22"/>
  <c r="L154" i="22"/>
  <c r="K154" i="22"/>
  <c r="J154" i="22"/>
  <c r="J32" i="22"/>
  <c r="N32" i="22"/>
  <c r="M32" i="22"/>
  <c r="L32" i="22"/>
  <c r="K32" i="22"/>
  <c r="N33" i="22"/>
  <c r="L33" i="22"/>
  <c r="K33" i="22"/>
  <c r="M33" i="22"/>
  <c r="J33" i="22"/>
  <c r="N51" i="22"/>
  <c r="L51" i="22"/>
  <c r="K51" i="22"/>
  <c r="M51" i="22"/>
  <c r="J51" i="22"/>
  <c r="J67" i="22"/>
  <c r="N67" i="22"/>
  <c r="M67" i="22"/>
  <c r="L67" i="22"/>
  <c r="K67" i="22"/>
  <c r="N68" i="22"/>
  <c r="L68" i="22"/>
  <c r="K68" i="22"/>
  <c r="M68" i="22"/>
  <c r="J68" i="22"/>
  <c r="N72" i="22"/>
  <c r="M72" i="22"/>
  <c r="L72" i="22"/>
  <c r="K72" i="22"/>
  <c r="J72" i="22"/>
  <c r="N89" i="22"/>
  <c r="M89" i="22"/>
  <c r="L89" i="22"/>
  <c r="K89" i="22"/>
  <c r="J89" i="22"/>
  <c r="N107" i="22"/>
  <c r="M107" i="22"/>
  <c r="L107" i="22"/>
  <c r="K107" i="22"/>
  <c r="J107" i="22"/>
  <c r="N124" i="22"/>
  <c r="M124" i="22"/>
  <c r="L124" i="22"/>
  <c r="K124" i="22"/>
  <c r="J124" i="22"/>
  <c r="N141" i="22"/>
  <c r="M141" i="22"/>
  <c r="L141" i="22"/>
  <c r="K141" i="22"/>
  <c r="J141" i="22"/>
  <c r="J30" i="22"/>
  <c r="N30" i="22"/>
  <c r="M30" i="22"/>
  <c r="L30" i="22"/>
  <c r="K30" i="22"/>
  <c r="N31" i="22"/>
  <c r="L31" i="22"/>
  <c r="K31" i="22"/>
  <c r="M31" i="22"/>
  <c r="J31" i="22"/>
  <c r="J47" i="22"/>
  <c r="N47" i="22"/>
  <c r="M47" i="22"/>
  <c r="L47" i="22"/>
  <c r="K47" i="22"/>
  <c r="N48" i="22"/>
  <c r="L48" i="22"/>
  <c r="K48" i="22"/>
  <c r="M48" i="22"/>
  <c r="J48" i="22"/>
  <c r="J65" i="22"/>
  <c r="N65" i="22"/>
  <c r="M65" i="22"/>
  <c r="L65" i="22"/>
  <c r="K65" i="22"/>
  <c r="N66" i="22"/>
  <c r="L66" i="22"/>
  <c r="K66" i="22"/>
  <c r="M66" i="22"/>
  <c r="J66" i="22"/>
  <c r="N74" i="22"/>
  <c r="M74" i="22"/>
  <c r="L74" i="22"/>
  <c r="K74" i="22"/>
  <c r="J74" i="22"/>
  <c r="N109" i="22"/>
  <c r="M109" i="22"/>
  <c r="L109" i="22"/>
  <c r="K109" i="22"/>
  <c r="J109" i="22"/>
  <c r="N126" i="22"/>
  <c r="M126" i="22"/>
  <c r="L126" i="22"/>
  <c r="K126" i="22"/>
  <c r="J126" i="22"/>
  <c r="N143" i="22"/>
  <c r="M143" i="22"/>
  <c r="L143" i="22"/>
  <c r="K143" i="22"/>
  <c r="J143" i="22"/>
  <c r="N160" i="22"/>
  <c r="M160" i="22"/>
  <c r="L160" i="22"/>
  <c r="K160" i="22"/>
  <c r="J160" i="22"/>
  <c r="M13" i="28"/>
  <c r="L13" i="28"/>
  <c r="K13" i="28"/>
  <c r="J13" i="28"/>
  <c r="I13" i="28"/>
  <c r="K11" i="22"/>
  <c r="M11" i="22"/>
  <c r="L11" i="22"/>
  <c r="J11" i="22"/>
  <c r="N11" i="22"/>
  <c r="M13" i="22"/>
  <c r="I21" i="22"/>
  <c r="L13" i="22"/>
  <c r="K13" i="22"/>
  <c r="J13" i="22"/>
  <c r="N13" i="22"/>
  <c r="L15" i="22"/>
  <c r="K15" i="22"/>
  <c r="J15" i="22"/>
  <c r="N15" i="22"/>
  <c r="M15" i="22"/>
  <c r="J28" i="22"/>
  <c r="M28" i="22"/>
  <c r="L28" i="22"/>
  <c r="K28" i="22"/>
  <c r="N28" i="22"/>
  <c r="N29" i="22"/>
  <c r="L29" i="22"/>
  <c r="K29" i="22"/>
  <c r="M29" i="22"/>
  <c r="J29" i="22"/>
  <c r="J45" i="22"/>
  <c r="M45" i="22"/>
  <c r="L45" i="22"/>
  <c r="K45" i="22"/>
  <c r="N45" i="22"/>
  <c r="N46" i="22"/>
  <c r="L46" i="22"/>
  <c r="K46" i="22"/>
  <c r="M46" i="22"/>
  <c r="J46" i="22"/>
  <c r="J62" i="22"/>
  <c r="M62" i="22"/>
  <c r="L62" i="22"/>
  <c r="K62" i="22"/>
  <c r="N62" i="22"/>
  <c r="N76" i="22"/>
  <c r="M76" i="22"/>
  <c r="L76" i="22"/>
  <c r="K76" i="22"/>
  <c r="J76" i="22"/>
  <c r="N94" i="22"/>
  <c r="M94" i="22"/>
  <c r="L94" i="22"/>
  <c r="K94" i="22"/>
  <c r="J94" i="22"/>
  <c r="N111" i="22"/>
  <c r="M111" i="22"/>
  <c r="L111" i="22"/>
  <c r="K111" i="22"/>
  <c r="J111" i="22"/>
  <c r="I119" i="22"/>
  <c r="N128" i="22"/>
  <c r="M128" i="22"/>
  <c r="L128" i="22"/>
  <c r="K128" i="22"/>
  <c r="J128" i="22"/>
  <c r="N145" i="22"/>
  <c r="M145" i="22"/>
  <c r="L145" i="22"/>
  <c r="K145" i="22"/>
  <c r="J145" i="22"/>
  <c r="J26" i="22"/>
  <c r="L26" i="22"/>
  <c r="K26" i="22"/>
  <c r="M26" i="22"/>
  <c r="N26" i="22"/>
  <c r="N27" i="22"/>
  <c r="L27" i="22"/>
  <c r="K27" i="22"/>
  <c r="M27" i="22"/>
  <c r="J27" i="22"/>
  <c r="I35" i="22"/>
  <c r="J43" i="22"/>
  <c r="L43" i="22"/>
  <c r="K43" i="22"/>
  <c r="N43" i="22"/>
  <c r="M43" i="22"/>
  <c r="N44" i="22"/>
  <c r="L44" i="22"/>
  <c r="K44" i="22"/>
  <c r="M44" i="22"/>
  <c r="J44" i="22"/>
  <c r="J60" i="22"/>
  <c r="L60" i="22"/>
  <c r="K60" i="22"/>
  <c r="M60" i="22"/>
  <c r="N60" i="22"/>
  <c r="N61" i="22"/>
  <c r="L61" i="22"/>
  <c r="K61" i="22"/>
  <c r="M61" i="22"/>
  <c r="J61" i="22"/>
  <c r="N79" i="22"/>
  <c r="M79" i="22"/>
  <c r="L79" i="22"/>
  <c r="K79" i="22"/>
  <c r="J79" i="22"/>
  <c r="N96" i="22"/>
  <c r="M96" i="22"/>
  <c r="L96" i="22"/>
  <c r="K96" i="22"/>
  <c r="J96" i="22"/>
  <c r="N113" i="22"/>
  <c r="M113" i="22"/>
  <c r="L113" i="22"/>
  <c r="K113" i="22"/>
  <c r="J113" i="22"/>
  <c r="N130" i="22"/>
  <c r="M130" i="22"/>
  <c r="L130" i="22"/>
  <c r="K130" i="22"/>
  <c r="J130" i="22"/>
  <c r="N158" i="22"/>
  <c r="M158" i="22"/>
  <c r="L158" i="22"/>
  <c r="K158" i="22"/>
  <c r="J158" i="22"/>
  <c r="X13" i="22"/>
  <c r="W21" i="22"/>
  <c r="Y13" i="22"/>
  <c r="AB13" i="22"/>
  <c r="AA13" i="22"/>
  <c r="Z13" i="22"/>
  <c r="L20" i="22"/>
  <c r="J20" i="22"/>
  <c r="K20" i="22"/>
  <c r="N20" i="22"/>
  <c r="M20" i="22"/>
  <c r="J24" i="22"/>
  <c r="K24" i="22"/>
  <c r="N24" i="22"/>
  <c r="M24" i="22"/>
  <c r="L24" i="22"/>
  <c r="N25" i="22"/>
  <c r="L25" i="22"/>
  <c r="K25" i="22"/>
  <c r="J25" i="22"/>
  <c r="M25" i="22"/>
  <c r="J41" i="22"/>
  <c r="K41" i="22"/>
  <c r="I49" i="22"/>
  <c r="N41" i="22"/>
  <c r="M41" i="22"/>
  <c r="L41" i="22"/>
  <c r="N42" i="22"/>
  <c r="L42" i="22"/>
  <c r="K42" i="22"/>
  <c r="J42" i="22"/>
  <c r="M42" i="22"/>
  <c r="J58" i="22"/>
  <c r="K58" i="22"/>
  <c r="N58" i="22"/>
  <c r="M58" i="22"/>
  <c r="L58" i="22"/>
  <c r="N59" i="22"/>
  <c r="L59" i="22"/>
  <c r="K59" i="22"/>
  <c r="J59" i="22"/>
  <c r="M59" i="22"/>
  <c r="N81" i="22"/>
  <c r="M81" i="22"/>
  <c r="L81" i="22"/>
  <c r="K81" i="22"/>
  <c r="J81" i="22"/>
  <c r="N98" i="22"/>
  <c r="M98" i="22"/>
  <c r="L98" i="22"/>
  <c r="K98" i="22"/>
  <c r="J98" i="22"/>
  <c r="N115" i="22"/>
  <c r="M115" i="22"/>
  <c r="L115" i="22"/>
  <c r="K115" i="22"/>
  <c r="J115" i="22"/>
  <c r="N132" i="22"/>
  <c r="M132" i="22"/>
  <c r="L132" i="22"/>
  <c r="K132" i="22"/>
  <c r="J132" i="22"/>
  <c r="N150" i="22"/>
  <c r="M150" i="22"/>
  <c r="L150" i="22"/>
  <c r="K150" i="22"/>
  <c r="J150" i="22"/>
  <c r="N23" i="22"/>
  <c r="L23" i="22"/>
  <c r="K23" i="22"/>
  <c r="M23" i="22"/>
  <c r="J23" i="22"/>
  <c r="J39" i="22"/>
  <c r="N39" i="22"/>
  <c r="M39" i="22"/>
  <c r="L39" i="22"/>
  <c r="K39" i="22"/>
  <c r="N40" i="22"/>
  <c r="L40" i="22"/>
  <c r="K40" i="22"/>
  <c r="M40" i="22"/>
  <c r="J40" i="22"/>
  <c r="J56" i="22"/>
  <c r="N56" i="22"/>
  <c r="M56" i="22"/>
  <c r="K56" i="22"/>
  <c r="L56" i="22"/>
  <c r="N57" i="22"/>
  <c r="L57" i="22"/>
  <c r="K57" i="22"/>
  <c r="M57" i="22"/>
  <c r="J57" i="22"/>
  <c r="N83" i="22"/>
  <c r="M83" i="22"/>
  <c r="L83" i="22"/>
  <c r="K83" i="22"/>
  <c r="I91" i="22"/>
  <c r="J83" i="22"/>
  <c r="N100" i="22"/>
  <c r="M100" i="22"/>
  <c r="L100" i="22"/>
  <c r="K100" i="22"/>
  <c r="J100" i="22"/>
  <c r="N117" i="22"/>
  <c r="M117" i="22"/>
  <c r="L117" i="22"/>
  <c r="K117" i="22"/>
  <c r="J117" i="22"/>
  <c r="N135" i="22"/>
  <c r="M135" i="22"/>
  <c r="L135" i="22"/>
  <c r="K135" i="22"/>
  <c r="J135" i="22"/>
  <c r="N152" i="22"/>
  <c r="M152" i="22"/>
  <c r="L152" i="22"/>
  <c r="K152" i="22"/>
  <c r="J152" i="22"/>
  <c r="N156" i="22"/>
  <c r="M156" i="22"/>
  <c r="L156" i="22"/>
  <c r="K156" i="22"/>
  <c r="J156" i="22"/>
  <c r="M36" i="26"/>
  <c r="L36" i="26"/>
  <c r="K36" i="26"/>
  <c r="J36" i="26"/>
  <c r="I36" i="26"/>
  <c r="M74" i="26"/>
  <c r="L74" i="26"/>
  <c r="K74" i="26"/>
  <c r="J74" i="26"/>
  <c r="I74" i="26"/>
  <c r="M61" i="26"/>
  <c r="L61" i="26"/>
  <c r="K61" i="26"/>
  <c r="J61" i="26"/>
  <c r="I61" i="26"/>
  <c r="M143" i="26"/>
  <c r="L143" i="26"/>
  <c r="K143" i="26"/>
  <c r="J143" i="26"/>
  <c r="I143" i="26"/>
  <c r="K19" i="22"/>
  <c r="M19" i="22"/>
  <c r="L19" i="22"/>
  <c r="J19" i="22"/>
  <c r="N19" i="22"/>
  <c r="K71" i="22"/>
  <c r="J71" i="22"/>
  <c r="M71" i="22"/>
  <c r="L71" i="22"/>
  <c r="N71" i="22"/>
  <c r="K73" i="22"/>
  <c r="J73" i="22"/>
  <c r="L73" i="22"/>
  <c r="N73" i="22"/>
  <c r="M73" i="22"/>
  <c r="K75" i="22"/>
  <c r="J75" i="22"/>
  <c r="N75" i="22"/>
  <c r="M75" i="22"/>
  <c r="L75" i="22"/>
  <c r="K80" i="22"/>
  <c r="J80" i="22"/>
  <c r="N80" i="22"/>
  <c r="M80" i="22"/>
  <c r="L80" i="22"/>
  <c r="K82" i="22"/>
  <c r="J82" i="22"/>
  <c r="N82" i="22"/>
  <c r="M82" i="22"/>
  <c r="L82" i="22"/>
  <c r="K84" i="22"/>
  <c r="J84" i="22"/>
  <c r="N84" i="22"/>
  <c r="M84" i="22"/>
  <c r="L84" i="22"/>
  <c r="K86" i="22"/>
  <c r="J86" i="22"/>
  <c r="N86" i="22"/>
  <c r="M86" i="22"/>
  <c r="L86" i="22"/>
  <c r="K88" i="22"/>
  <c r="J88" i="22"/>
  <c r="M88" i="22"/>
  <c r="L88" i="22"/>
  <c r="N88" i="22"/>
  <c r="K90" i="22"/>
  <c r="J90" i="22"/>
  <c r="L90" i="22"/>
  <c r="N90" i="22"/>
  <c r="M90" i="22"/>
  <c r="K93" i="22"/>
  <c r="J93" i="22"/>
  <c r="N93" i="22"/>
  <c r="L93" i="22"/>
  <c r="M93" i="22"/>
  <c r="K95" i="22"/>
  <c r="J95" i="22"/>
  <c r="N95" i="22"/>
  <c r="M95" i="22"/>
  <c r="L95" i="22"/>
  <c r="K97" i="22"/>
  <c r="J97" i="22"/>
  <c r="I105" i="22"/>
  <c r="N97" i="22"/>
  <c r="M97" i="22"/>
  <c r="L97" i="22"/>
  <c r="K99" i="22"/>
  <c r="J99" i="22"/>
  <c r="N99" i="22"/>
  <c r="M99" i="22"/>
  <c r="L99" i="22"/>
  <c r="K101" i="22"/>
  <c r="J101" i="22"/>
  <c r="N101" i="22"/>
  <c r="M101" i="22"/>
  <c r="L101" i="22"/>
  <c r="K103" i="22"/>
  <c r="J103" i="22"/>
  <c r="N103" i="22"/>
  <c r="M103" i="22"/>
  <c r="L103" i="22"/>
  <c r="K108" i="22"/>
  <c r="J108" i="22"/>
  <c r="L108" i="22"/>
  <c r="M108" i="22"/>
  <c r="N108" i="22"/>
  <c r="K110" i="22"/>
  <c r="J110" i="22"/>
  <c r="N110" i="22"/>
  <c r="M110" i="22"/>
  <c r="L110" i="22"/>
  <c r="K112" i="22"/>
  <c r="J112" i="22"/>
  <c r="N112" i="22"/>
  <c r="M112" i="22"/>
  <c r="L112" i="22"/>
  <c r="K114" i="22"/>
  <c r="J114" i="22"/>
  <c r="N114" i="22"/>
  <c r="M114" i="22"/>
  <c r="L114" i="22"/>
  <c r="K116" i="22"/>
  <c r="J116" i="22"/>
  <c r="N116" i="22"/>
  <c r="M116" i="22"/>
  <c r="L116" i="22"/>
  <c r="K118" i="22"/>
  <c r="J118" i="22"/>
  <c r="N118" i="22"/>
  <c r="M118" i="22"/>
  <c r="L118" i="22"/>
  <c r="K121" i="22"/>
  <c r="J121" i="22"/>
  <c r="N121" i="22"/>
  <c r="M121" i="22"/>
  <c r="L121" i="22"/>
  <c r="K123" i="22"/>
  <c r="J123" i="22"/>
  <c r="M123" i="22"/>
  <c r="L123" i="22"/>
  <c r="N123" i="22"/>
  <c r="K125" i="22"/>
  <c r="J125" i="22"/>
  <c r="I133" i="22"/>
  <c r="L125" i="22"/>
  <c r="N125" i="22"/>
  <c r="M125" i="22"/>
  <c r="K127" i="22"/>
  <c r="J127" i="22"/>
  <c r="N127" i="22"/>
  <c r="M127" i="22"/>
  <c r="L127" i="22"/>
  <c r="K129" i="22"/>
  <c r="J129" i="22"/>
  <c r="N129" i="22"/>
  <c r="M129" i="22"/>
  <c r="L129" i="22"/>
  <c r="K131" i="22"/>
  <c r="J131" i="22"/>
  <c r="N131" i="22"/>
  <c r="M131" i="22"/>
  <c r="L131" i="22"/>
  <c r="K136" i="22"/>
  <c r="J136" i="22"/>
  <c r="N136" i="22"/>
  <c r="M136" i="22"/>
  <c r="L136" i="22"/>
  <c r="K138" i="22"/>
  <c r="J138" i="22"/>
  <c r="N138" i="22"/>
  <c r="M138" i="22"/>
  <c r="L138" i="22"/>
  <c r="K140" i="22"/>
  <c r="J140" i="22"/>
  <c r="M140" i="22"/>
  <c r="L140" i="22"/>
  <c r="N140" i="22"/>
  <c r="K142" i="22"/>
  <c r="J142" i="22"/>
  <c r="L142" i="22"/>
  <c r="N142" i="22"/>
  <c r="M142" i="22"/>
  <c r="K144" i="22"/>
  <c r="J144" i="22"/>
  <c r="N144" i="22"/>
  <c r="M144" i="22"/>
  <c r="L144" i="22"/>
  <c r="K146" i="22"/>
  <c r="J146" i="22"/>
  <c r="N146" i="22"/>
  <c r="M146" i="22"/>
  <c r="L146" i="22"/>
  <c r="K149" i="22"/>
  <c r="J149" i="22"/>
  <c r="N149" i="22"/>
  <c r="M149" i="22"/>
  <c r="L149" i="22"/>
  <c r="K151" i="22"/>
  <c r="J151" i="22"/>
  <c r="N151" i="22"/>
  <c r="M151" i="22"/>
  <c r="L151" i="22"/>
  <c r="K153" i="22"/>
  <c r="J153" i="22"/>
  <c r="I161" i="22"/>
  <c r="N153" i="22"/>
  <c r="M153" i="22"/>
  <c r="L153" i="22"/>
  <c r="K155" i="22"/>
  <c r="J155" i="22"/>
  <c r="N155" i="22"/>
  <c r="M155" i="22"/>
  <c r="L155" i="22"/>
  <c r="K157" i="22"/>
  <c r="J157" i="22"/>
  <c r="N157" i="22"/>
  <c r="M157" i="22"/>
  <c r="L157" i="22"/>
  <c r="K159" i="22"/>
  <c r="J159" i="22"/>
  <c r="N159" i="22"/>
  <c r="M159" i="22"/>
  <c r="L159" i="22"/>
  <c r="M27" i="26"/>
  <c r="L27" i="26"/>
  <c r="K27" i="26"/>
  <c r="J27" i="26"/>
  <c r="I27" i="26"/>
  <c r="M9" i="22"/>
  <c r="L9" i="22"/>
  <c r="K9" i="22"/>
  <c r="J9" i="22"/>
  <c r="N9" i="22"/>
  <c r="L17" i="22"/>
  <c r="K17" i="22"/>
  <c r="J17" i="22"/>
  <c r="N17" i="22"/>
  <c r="M17" i="22"/>
  <c r="M102" i="27"/>
  <c r="L102" i="27"/>
  <c r="K102" i="27"/>
  <c r="J102" i="27"/>
  <c r="I102" i="27"/>
  <c r="M39" i="26"/>
  <c r="L39" i="26"/>
  <c r="K39" i="26"/>
  <c r="J39" i="26"/>
  <c r="I39" i="26"/>
  <c r="M83" i="26"/>
  <c r="L83" i="26"/>
  <c r="K83" i="26"/>
  <c r="J83" i="26"/>
  <c r="I83" i="26"/>
  <c r="M54" i="27"/>
  <c r="L54" i="27"/>
  <c r="K54" i="27"/>
  <c r="J54" i="27"/>
  <c r="H62" i="27"/>
  <c r="I54" i="27"/>
  <c r="J51" i="28"/>
  <c r="I51" i="28"/>
  <c r="M51" i="28"/>
  <c r="L51" i="28"/>
  <c r="K51" i="28"/>
  <c r="M30" i="26"/>
  <c r="L30" i="26"/>
  <c r="K30" i="26"/>
  <c r="J30" i="26"/>
  <c r="I30" i="26"/>
  <c r="M65" i="26"/>
  <c r="L65" i="26"/>
  <c r="K65" i="26"/>
  <c r="J65" i="26"/>
  <c r="I65" i="26"/>
  <c r="M152" i="26"/>
  <c r="L152" i="26"/>
  <c r="K152" i="26"/>
  <c r="J152" i="26"/>
  <c r="H160" i="26"/>
  <c r="I152" i="26"/>
  <c r="M14" i="27"/>
  <c r="L14" i="27"/>
  <c r="K14" i="27"/>
  <c r="J14" i="27"/>
  <c r="I14" i="27"/>
  <c r="M123" i="27"/>
  <c r="L123" i="27"/>
  <c r="K123" i="27"/>
  <c r="J123" i="27"/>
  <c r="I123" i="27"/>
  <c r="M121" i="28"/>
  <c r="L121" i="28"/>
  <c r="K121" i="28"/>
  <c r="J121" i="28"/>
  <c r="I121" i="28"/>
  <c r="M18" i="26"/>
  <c r="L18" i="26"/>
  <c r="K18" i="26"/>
  <c r="J18" i="26"/>
  <c r="I18" i="26"/>
  <c r="M53" i="26"/>
  <c r="L53" i="26"/>
  <c r="K53" i="26"/>
  <c r="J53" i="26"/>
  <c r="I53" i="26"/>
  <c r="M103" i="26"/>
  <c r="L103" i="26"/>
  <c r="K103" i="26"/>
  <c r="J103" i="26"/>
  <c r="I103" i="26"/>
  <c r="M23" i="27"/>
  <c r="L23" i="27"/>
  <c r="K23" i="27"/>
  <c r="J23" i="27"/>
  <c r="I23" i="27"/>
  <c r="M131" i="27"/>
  <c r="L131" i="27"/>
  <c r="K131" i="27"/>
  <c r="J131" i="27"/>
  <c r="I131" i="27"/>
  <c r="M22" i="26"/>
  <c r="L22" i="26"/>
  <c r="K22" i="26"/>
  <c r="J22" i="26"/>
  <c r="I22" i="26"/>
  <c r="M56" i="26"/>
  <c r="L56" i="26"/>
  <c r="K56" i="26"/>
  <c r="J56" i="26"/>
  <c r="I56" i="26"/>
  <c r="M112" i="26"/>
  <c r="L112" i="26"/>
  <c r="K112" i="26"/>
  <c r="J112" i="26"/>
  <c r="I112" i="26"/>
  <c r="M25" i="27"/>
  <c r="L25" i="27"/>
  <c r="K25" i="27"/>
  <c r="J25" i="27"/>
  <c r="I25" i="27"/>
  <c r="M83" i="27"/>
  <c r="L83" i="27"/>
  <c r="K83" i="27"/>
  <c r="J83" i="27"/>
  <c r="I83" i="27"/>
  <c r="M10" i="26"/>
  <c r="L10" i="26"/>
  <c r="K10" i="26"/>
  <c r="J10" i="26"/>
  <c r="I10" i="26"/>
  <c r="M44" i="26"/>
  <c r="L44" i="26"/>
  <c r="K44" i="26"/>
  <c r="J44" i="26"/>
  <c r="I44" i="26"/>
  <c r="M114" i="26"/>
  <c r="L114" i="26"/>
  <c r="K114" i="26"/>
  <c r="J114" i="26"/>
  <c r="I114" i="26"/>
  <c r="M33" i="27"/>
  <c r="L33" i="27"/>
  <c r="K33" i="27"/>
  <c r="J33" i="27"/>
  <c r="I33" i="27"/>
  <c r="M92" i="27"/>
  <c r="L92" i="27"/>
  <c r="K92" i="27"/>
  <c r="J92" i="27"/>
  <c r="I92" i="27"/>
  <c r="M64" i="28"/>
  <c r="L64" i="28"/>
  <c r="K64" i="28"/>
  <c r="J64" i="28"/>
  <c r="I64" i="28"/>
  <c r="M13" i="26"/>
  <c r="L13" i="26"/>
  <c r="K13" i="26"/>
  <c r="J13" i="26"/>
  <c r="I13" i="26"/>
  <c r="M47" i="26"/>
  <c r="L47" i="26"/>
  <c r="K47" i="26"/>
  <c r="J47" i="26"/>
  <c r="I47" i="26"/>
  <c r="M123" i="26"/>
  <c r="L123" i="26"/>
  <c r="K123" i="26"/>
  <c r="J123" i="26"/>
  <c r="I123" i="26"/>
  <c r="M94" i="27"/>
  <c r="L94" i="27"/>
  <c r="K94" i="27"/>
  <c r="J94" i="27"/>
  <c r="I94" i="27"/>
  <c r="M152" i="27"/>
  <c r="L152" i="27"/>
  <c r="K152" i="27"/>
  <c r="J152" i="27"/>
  <c r="I152" i="27"/>
  <c r="H160" i="27"/>
  <c r="M103" i="28"/>
  <c r="L103" i="28"/>
  <c r="K103" i="28"/>
  <c r="J103" i="28"/>
  <c r="I103" i="28"/>
  <c r="M8" i="26"/>
  <c r="L8" i="26"/>
  <c r="K8" i="26"/>
  <c r="J8" i="26"/>
  <c r="I8" i="26"/>
  <c r="M16" i="26"/>
  <c r="L16" i="26"/>
  <c r="K16" i="26"/>
  <c r="J16" i="26"/>
  <c r="I16" i="26"/>
  <c r="M25" i="26"/>
  <c r="L25" i="26"/>
  <c r="K25" i="26"/>
  <c r="J25" i="26"/>
  <c r="I25" i="26"/>
  <c r="M33" i="26"/>
  <c r="L33" i="26"/>
  <c r="K33" i="26"/>
  <c r="J33" i="26"/>
  <c r="I33" i="26"/>
  <c r="M42" i="26"/>
  <c r="L42" i="26"/>
  <c r="K42" i="26"/>
  <c r="J42" i="26"/>
  <c r="I42" i="26"/>
  <c r="M51" i="26"/>
  <c r="L51" i="26"/>
  <c r="K51" i="26"/>
  <c r="J51" i="26"/>
  <c r="I51" i="26"/>
  <c r="M59" i="26"/>
  <c r="L59" i="26"/>
  <c r="K59" i="26"/>
  <c r="J59" i="26"/>
  <c r="I59" i="26"/>
  <c r="H76" i="26"/>
  <c r="M68" i="26"/>
  <c r="L68" i="26"/>
  <c r="K68" i="26"/>
  <c r="J68" i="26"/>
  <c r="I68" i="26"/>
  <c r="M92" i="26"/>
  <c r="L92" i="26"/>
  <c r="K92" i="26"/>
  <c r="J92" i="26"/>
  <c r="I92" i="26"/>
  <c r="M121" i="26"/>
  <c r="L121" i="26"/>
  <c r="K121" i="26"/>
  <c r="J121" i="26"/>
  <c r="I121" i="26"/>
  <c r="M131" i="26"/>
  <c r="L131" i="26"/>
  <c r="K131" i="26"/>
  <c r="J131" i="26"/>
  <c r="I131" i="26"/>
  <c r="M31" i="27"/>
  <c r="L31" i="27"/>
  <c r="K31" i="27"/>
  <c r="J31" i="27"/>
  <c r="I31" i="27"/>
  <c r="M42" i="27"/>
  <c r="L42" i="27"/>
  <c r="K42" i="27"/>
  <c r="J42" i="27"/>
  <c r="I42" i="27"/>
  <c r="M71" i="27"/>
  <c r="L71" i="27"/>
  <c r="K71" i="27"/>
  <c r="J71" i="27"/>
  <c r="I71" i="27"/>
  <c r="M100" i="27"/>
  <c r="L100" i="27"/>
  <c r="K100" i="27"/>
  <c r="J100" i="27"/>
  <c r="I100" i="27"/>
  <c r="M111" i="27"/>
  <c r="L111" i="27"/>
  <c r="K111" i="27"/>
  <c r="J111" i="27"/>
  <c r="I111" i="27"/>
  <c r="M140" i="27"/>
  <c r="L140" i="27"/>
  <c r="K140" i="27"/>
  <c r="J140" i="27"/>
  <c r="I140" i="27"/>
  <c r="M11" i="28"/>
  <c r="L11" i="28"/>
  <c r="K11" i="28"/>
  <c r="J11" i="28"/>
  <c r="I11" i="28"/>
  <c r="M22" i="28"/>
  <c r="L22" i="28"/>
  <c r="K22" i="28"/>
  <c r="J22" i="28"/>
  <c r="I22" i="28"/>
  <c r="M46" i="28"/>
  <c r="K46" i="28"/>
  <c r="J46" i="28"/>
  <c r="I46" i="28"/>
  <c r="L46" i="28"/>
  <c r="M98" i="28"/>
  <c r="L98" i="28"/>
  <c r="K98" i="28"/>
  <c r="J98" i="28"/>
  <c r="I98" i="28"/>
  <c r="L11" i="26"/>
  <c r="K11" i="26"/>
  <c r="J11" i="26"/>
  <c r="I11" i="26"/>
  <c r="M11" i="26"/>
  <c r="L19" i="26"/>
  <c r="K19" i="26"/>
  <c r="J19" i="26"/>
  <c r="I19" i="26"/>
  <c r="M19" i="26"/>
  <c r="L28" i="26"/>
  <c r="K28" i="26"/>
  <c r="J28" i="26"/>
  <c r="I28" i="26"/>
  <c r="M28" i="26"/>
  <c r="L37" i="26"/>
  <c r="K37" i="26"/>
  <c r="J37" i="26"/>
  <c r="I37" i="26"/>
  <c r="M37" i="26"/>
  <c r="L45" i="26"/>
  <c r="K45" i="26"/>
  <c r="J45" i="26"/>
  <c r="I45" i="26"/>
  <c r="M45" i="26"/>
  <c r="L54" i="26"/>
  <c r="K54" i="26"/>
  <c r="J54" i="26"/>
  <c r="I54" i="26"/>
  <c r="H62" i="26"/>
  <c r="M54" i="26"/>
  <c r="L71" i="26"/>
  <c r="K71" i="26"/>
  <c r="J71" i="26"/>
  <c r="I71" i="26"/>
  <c r="M71" i="26"/>
  <c r="M100" i="26"/>
  <c r="L100" i="26"/>
  <c r="K100" i="26"/>
  <c r="J100" i="26"/>
  <c r="I100" i="26"/>
  <c r="M129" i="26"/>
  <c r="L129" i="26"/>
  <c r="K129" i="26"/>
  <c r="J129" i="26"/>
  <c r="I129" i="26"/>
  <c r="M140" i="26"/>
  <c r="L140" i="26"/>
  <c r="K140" i="26"/>
  <c r="J140" i="26"/>
  <c r="I140" i="26"/>
  <c r="M11" i="27"/>
  <c r="L11" i="27"/>
  <c r="K11" i="27"/>
  <c r="J11" i="27"/>
  <c r="I11" i="27"/>
  <c r="M40" i="27"/>
  <c r="L40" i="27"/>
  <c r="K40" i="27"/>
  <c r="J40" i="27"/>
  <c r="I40" i="27"/>
  <c r="H48" i="27"/>
  <c r="M51" i="27"/>
  <c r="L51" i="27"/>
  <c r="K51" i="27"/>
  <c r="J51" i="27"/>
  <c r="I51" i="27"/>
  <c r="M80" i="27"/>
  <c r="L80" i="27"/>
  <c r="K80" i="27"/>
  <c r="J80" i="27"/>
  <c r="I80" i="27"/>
  <c r="M109" i="27"/>
  <c r="L109" i="27"/>
  <c r="K109" i="27"/>
  <c r="J109" i="27"/>
  <c r="I109" i="27"/>
  <c r="M120" i="27"/>
  <c r="L120" i="27"/>
  <c r="K120" i="27"/>
  <c r="J120" i="27"/>
  <c r="I120" i="27"/>
  <c r="M149" i="27"/>
  <c r="L149" i="27"/>
  <c r="K149" i="27"/>
  <c r="J149" i="27"/>
  <c r="I149" i="27"/>
  <c r="M19" i="28"/>
  <c r="L19" i="28"/>
  <c r="K19" i="28"/>
  <c r="J19" i="28"/>
  <c r="I19" i="28"/>
  <c r="M30" i="28"/>
  <c r="L30" i="28"/>
  <c r="K30" i="28"/>
  <c r="J30" i="28"/>
  <c r="I30" i="28"/>
  <c r="J42" i="28"/>
  <c r="I42" i="28"/>
  <c r="M42" i="28"/>
  <c r="L42" i="28"/>
  <c r="K42" i="28"/>
  <c r="M89" i="28"/>
  <c r="L89" i="28"/>
  <c r="K89" i="28"/>
  <c r="J89" i="28"/>
  <c r="I89" i="28"/>
  <c r="O236" i="30"/>
  <c r="N236" i="30"/>
  <c r="K14" i="26"/>
  <c r="J14" i="26"/>
  <c r="I14" i="26"/>
  <c r="M14" i="26"/>
  <c r="L14" i="26"/>
  <c r="K23" i="26"/>
  <c r="J23" i="26"/>
  <c r="I23" i="26"/>
  <c r="M23" i="26"/>
  <c r="L23" i="26"/>
  <c r="K31" i="26"/>
  <c r="J31" i="26"/>
  <c r="I31" i="26"/>
  <c r="M31" i="26"/>
  <c r="L31" i="26"/>
  <c r="K40" i="26"/>
  <c r="J40" i="26"/>
  <c r="I40" i="26"/>
  <c r="H48" i="26"/>
  <c r="M40" i="26"/>
  <c r="L40" i="26"/>
  <c r="K57" i="26"/>
  <c r="J57" i="26"/>
  <c r="I57" i="26"/>
  <c r="M57" i="26"/>
  <c r="L57" i="26"/>
  <c r="K66" i="26"/>
  <c r="J66" i="26"/>
  <c r="I66" i="26"/>
  <c r="M66" i="26"/>
  <c r="L66" i="26"/>
  <c r="M80" i="26"/>
  <c r="L80" i="26"/>
  <c r="K80" i="26"/>
  <c r="J80" i="26"/>
  <c r="I80" i="26"/>
  <c r="M109" i="26"/>
  <c r="L109" i="26"/>
  <c r="K109" i="26"/>
  <c r="J109" i="26"/>
  <c r="I109" i="26"/>
  <c r="M138" i="26"/>
  <c r="L138" i="26"/>
  <c r="K138" i="26"/>
  <c r="J138" i="26"/>
  <c r="I138" i="26"/>
  <c r="H146" i="26"/>
  <c r="M149" i="26"/>
  <c r="L149" i="26"/>
  <c r="K149" i="26"/>
  <c r="J149" i="26"/>
  <c r="I149" i="26"/>
  <c r="M19" i="27"/>
  <c r="L19" i="27"/>
  <c r="K19" i="27"/>
  <c r="J19" i="27"/>
  <c r="I19" i="27"/>
  <c r="M59" i="27"/>
  <c r="L59" i="27"/>
  <c r="K59" i="27"/>
  <c r="J59" i="27"/>
  <c r="I59" i="27"/>
  <c r="M88" i="27"/>
  <c r="L88" i="27"/>
  <c r="K88" i="27"/>
  <c r="J88" i="27"/>
  <c r="I88" i="27"/>
  <c r="M117" i="27"/>
  <c r="L117" i="27"/>
  <c r="K117" i="27"/>
  <c r="J117" i="27"/>
  <c r="I117" i="27"/>
  <c r="M128" i="27"/>
  <c r="L128" i="27"/>
  <c r="K128" i="27"/>
  <c r="J128" i="27"/>
  <c r="I128" i="27"/>
  <c r="M157" i="27"/>
  <c r="L157" i="27"/>
  <c r="K157" i="27"/>
  <c r="J157" i="27"/>
  <c r="I157" i="27"/>
  <c r="M28" i="28"/>
  <c r="L28" i="28"/>
  <c r="K28" i="28"/>
  <c r="J28" i="28"/>
  <c r="I28" i="28"/>
  <c r="M124" i="28"/>
  <c r="L124" i="28"/>
  <c r="K124" i="28"/>
  <c r="J124" i="28"/>
  <c r="I124" i="28"/>
  <c r="H132" i="28"/>
  <c r="J9" i="26"/>
  <c r="I9" i="26"/>
  <c r="M9" i="26"/>
  <c r="L9" i="26"/>
  <c r="K9" i="26"/>
  <c r="J17" i="26"/>
  <c r="I17" i="26"/>
  <c r="M17" i="26"/>
  <c r="L17" i="26"/>
  <c r="K17" i="26"/>
  <c r="J26" i="26"/>
  <c r="I26" i="26"/>
  <c r="H34" i="26"/>
  <c r="M26" i="26"/>
  <c r="L26" i="26"/>
  <c r="K26" i="26"/>
  <c r="J43" i="26"/>
  <c r="I43" i="26"/>
  <c r="M43" i="26"/>
  <c r="L43" i="26"/>
  <c r="K43" i="26"/>
  <c r="J52" i="26"/>
  <c r="I52" i="26"/>
  <c r="M52" i="26"/>
  <c r="L52" i="26"/>
  <c r="K52" i="26"/>
  <c r="J60" i="26"/>
  <c r="I60" i="26"/>
  <c r="M60" i="26"/>
  <c r="L60" i="26"/>
  <c r="K60" i="26"/>
  <c r="J69" i="26"/>
  <c r="I69" i="26"/>
  <c r="M69" i="26"/>
  <c r="L69" i="26"/>
  <c r="K69" i="26"/>
  <c r="M78" i="26"/>
  <c r="L78" i="26"/>
  <c r="K78" i="26"/>
  <c r="J78" i="26"/>
  <c r="I78" i="26"/>
  <c r="M88" i="26"/>
  <c r="L88" i="26"/>
  <c r="K88" i="26"/>
  <c r="J88" i="26"/>
  <c r="I88" i="26"/>
  <c r="M117" i="26"/>
  <c r="L117" i="26"/>
  <c r="K117" i="26"/>
  <c r="J117" i="26"/>
  <c r="I117" i="26"/>
  <c r="M157" i="26"/>
  <c r="L157" i="26"/>
  <c r="K157" i="26"/>
  <c r="J157" i="26"/>
  <c r="I157" i="26"/>
  <c r="M28" i="27"/>
  <c r="L28" i="27"/>
  <c r="K28" i="27"/>
  <c r="J28" i="27"/>
  <c r="I28" i="27"/>
  <c r="M57" i="27"/>
  <c r="L57" i="27"/>
  <c r="K57" i="27"/>
  <c r="J57" i="27"/>
  <c r="I57" i="27"/>
  <c r="M68" i="27"/>
  <c r="L68" i="27"/>
  <c r="K68" i="27"/>
  <c r="J68" i="27"/>
  <c r="H76" i="27"/>
  <c r="I68" i="27"/>
  <c r="M97" i="27"/>
  <c r="L97" i="27"/>
  <c r="K97" i="27"/>
  <c r="J97" i="27"/>
  <c r="I97" i="27"/>
  <c r="M126" i="27"/>
  <c r="L126" i="27"/>
  <c r="K126" i="27"/>
  <c r="J126" i="27"/>
  <c r="I126" i="27"/>
  <c r="M137" i="27"/>
  <c r="L137" i="27"/>
  <c r="K137" i="27"/>
  <c r="J137" i="27"/>
  <c r="I137" i="27"/>
  <c r="M8" i="28"/>
  <c r="L8" i="28"/>
  <c r="K8" i="28"/>
  <c r="J8" i="28"/>
  <c r="I8" i="28"/>
  <c r="M38" i="28"/>
  <c r="K38" i="28"/>
  <c r="J38" i="28"/>
  <c r="I38" i="28"/>
  <c r="L38" i="28"/>
  <c r="J59" i="28"/>
  <c r="I59" i="28"/>
  <c r="M59" i="28"/>
  <c r="L59" i="28"/>
  <c r="K59" i="28"/>
  <c r="I12" i="26"/>
  <c r="H20" i="26"/>
  <c r="M12" i="26"/>
  <c r="L12" i="26"/>
  <c r="K12" i="26"/>
  <c r="J12" i="26"/>
  <c r="I29" i="26"/>
  <c r="M29" i="26"/>
  <c r="L29" i="26"/>
  <c r="K29" i="26"/>
  <c r="J29" i="26"/>
  <c r="I38" i="26"/>
  <c r="M38" i="26"/>
  <c r="L38" i="26"/>
  <c r="K38" i="26"/>
  <c r="J38" i="26"/>
  <c r="I46" i="26"/>
  <c r="M46" i="26"/>
  <c r="L46" i="26"/>
  <c r="K46" i="26"/>
  <c r="J46" i="26"/>
  <c r="I55" i="26"/>
  <c r="M55" i="26"/>
  <c r="L55" i="26"/>
  <c r="K55" i="26"/>
  <c r="J55" i="26"/>
  <c r="I64" i="26"/>
  <c r="M64" i="26"/>
  <c r="L64" i="26"/>
  <c r="K64" i="26"/>
  <c r="J64" i="26"/>
  <c r="M86" i="26"/>
  <c r="L86" i="26"/>
  <c r="K86" i="26"/>
  <c r="J86" i="26"/>
  <c r="I86" i="26"/>
  <c r="M97" i="26"/>
  <c r="L97" i="26"/>
  <c r="K97" i="26"/>
  <c r="I97" i="26"/>
  <c r="J97" i="26"/>
  <c r="M126" i="26"/>
  <c r="L126" i="26"/>
  <c r="K126" i="26"/>
  <c r="J126" i="26"/>
  <c r="I126" i="26"/>
  <c r="M155" i="26"/>
  <c r="L155" i="26"/>
  <c r="K155" i="26"/>
  <c r="J155" i="26"/>
  <c r="I155" i="26"/>
  <c r="M8" i="27"/>
  <c r="L8" i="27"/>
  <c r="K8" i="27"/>
  <c r="I8" i="27"/>
  <c r="J8" i="27"/>
  <c r="M37" i="27"/>
  <c r="L37" i="27"/>
  <c r="K37" i="27"/>
  <c r="J37" i="27"/>
  <c r="I37" i="27"/>
  <c r="M66" i="27"/>
  <c r="L66" i="27"/>
  <c r="K66" i="27"/>
  <c r="J66" i="27"/>
  <c r="I66" i="27"/>
  <c r="M106" i="27"/>
  <c r="L106" i="27"/>
  <c r="K106" i="27"/>
  <c r="J106" i="27"/>
  <c r="I106" i="27"/>
  <c r="M135" i="27"/>
  <c r="L135" i="27"/>
  <c r="K135" i="27"/>
  <c r="J135" i="27"/>
  <c r="I135" i="27"/>
  <c r="M145" i="27"/>
  <c r="L145" i="27"/>
  <c r="K145" i="27"/>
  <c r="I145" i="27"/>
  <c r="J145" i="27"/>
  <c r="M16" i="28"/>
  <c r="L16" i="28"/>
  <c r="K16" i="28"/>
  <c r="J16" i="28"/>
  <c r="I16" i="28"/>
  <c r="N12" i="30"/>
  <c r="O12" i="30"/>
  <c r="M15" i="26"/>
  <c r="L15" i="26"/>
  <c r="K15" i="26"/>
  <c r="J15" i="26"/>
  <c r="I15" i="26"/>
  <c r="M24" i="26"/>
  <c r="L24" i="26"/>
  <c r="K24" i="26"/>
  <c r="J24" i="26"/>
  <c r="I24" i="26"/>
  <c r="M32" i="26"/>
  <c r="L32" i="26"/>
  <c r="K32" i="26"/>
  <c r="J32" i="26"/>
  <c r="I32" i="26"/>
  <c r="M41" i="26"/>
  <c r="L41" i="26"/>
  <c r="K41" i="26"/>
  <c r="J41" i="26"/>
  <c r="I41" i="26"/>
  <c r="M50" i="26"/>
  <c r="L50" i="26"/>
  <c r="K50" i="26"/>
  <c r="J50" i="26"/>
  <c r="I50" i="26"/>
  <c r="M58" i="26"/>
  <c r="L58" i="26"/>
  <c r="K58" i="26"/>
  <c r="J58" i="26"/>
  <c r="I58" i="26"/>
  <c r="M67" i="26"/>
  <c r="L67" i="26"/>
  <c r="K67" i="26"/>
  <c r="J67" i="26"/>
  <c r="I67" i="26"/>
  <c r="M95" i="26"/>
  <c r="L95" i="26"/>
  <c r="K95" i="26"/>
  <c r="J95" i="26"/>
  <c r="I95" i="26"/>
  <c r="M106" i="26"/>
  <c r="L106" i="26"/>
  <c r="K106" i="26"/>
  <c r="J106" i="26"/>
  <c r="I106" i="26"/>
  <c r="M135" i="26"/>
  <c r="L135" i="26"/>
  <c r="K135" i="26"/>
  <c r="J135" i="26"/>
  <c r="I135" i="26"/>
  <c r="M16" i="27"/>
  <c r="L16" i="27"/>
  <c r="K16" i="27"/>
  <c r="J16" i="27"/>
  <c r="I16" i="27"/>
  <c r="M45" i="27"/>
  <c r="L45" i="27"/>
  <c r="K45" i="27"/>
  <c r="J45" i="27"/>
  <c r="I45" i="27"/>
  <c r="M74" i="27"/>
  <c r="L74" i="27"/>
  <c r="K74" i="27"/>
  <c r="J74" i="27"/>
  <c r="I74" i="27"/>
  <c r="M85" i="27"/>
  <c r="L85" i="27"/>
  <c r="K85" i="27"/>
  <c r="I85" i="27"/>
  <c r="J85" i="27"/>
  <c r="M114" i="27"/>
  <c r="L114" i="27"/>
  <c r="K114" i="27"/>
  <c r="J114" i="27"/>
  <c r="I114" i="27"/>
  <c r="M143" i="27"/>
  <c r="L143" i="27"/>
  <c r="K143" i="27"/>
  <c r="J143" i="27"/>
  <c r="I143" i="27"/>
  <c r="M154" i="27"/>
  <c r="L154" i="27"/>
  <c r="K154" i="27"/>
  <c r="I154" i="27"/>
  <c r="J154" i="27"/>
  <c r="M25" i="28"/>
  <c r="L25" i="28"/>
  <c r="K25" i="28"/>
  <c r="J25" i="28"/>
  <c r="I25" i="28"/>
  <c r="M55" i="28"/>
  <c r="K55" i="28"/>
  <c r="J55" i="28"/>
  <c r="I55" i="28"/>
  <c r="L55" i="28"/>
  <c r="M86" i="28"/>
  <c r="L86" i="28"/>
  <c r="K86" i="28"/>
  <c r="J86" i="28"/>
  <c r="I86" i="28"/>
  <c r="K72" i="26"/>
  <c r="J72" i="26"/>
  <c r="L72" i="26"/>
  <c r="I72" i="26"/>
  <c r="M72" i="26"/>
  <c r="L81" i="26"/>
  <c r="K81" i="26"/>
  <c r="J81" i="26"/>
  <c r="I81" i="26"/>
  <c r="M81" i="26"/>
  <c r="L89" i="26"/>
  <c r="K89" i="26"/>
  <c r="J89" i="26"/>
  <c r="I89" i="26"/>
  <c r="M89" i="26"/>
  <c r="L98" i="26"/>
  <c r="K98" i="26"/>
  <c r="J98" i="26"/>
  <c r="I98" i="26"/>
  <c r="M98" i="26"/>
  <c r="L107" i="26"/>
  <c r="K107" i="26"/>
  <c r="J107" i="26"/>
  <c r="I107" i="26"/>
  <c r="M107" i="26"/>
  <c r="L115" i="26"/>
  <c r="K115" i="26"/>
  <c r="J115" i="26"/>
  <c r="I115" i="26"/>
  <c r="M115" i="26"/>
  <c r="L124" i="26"/>
  <c r="K124" i="26"/>
  <c r="J124" i="26"/>
  <c r="I124" i="26"/>
  <c r="H132" i="26"/>
  <c r="M124" i="26"/>
  <c r="L141" i="26"/>
  <c r="K141" i="26"/>
  <c r="J141" i="26"/>
  <c r="I141" i="26"/>
  <c r="M141" i="26"/>
  <c r="L150" i="26"/>
  <c r="K150" i="26"/>
  <c r="J150" i="26"/>
  <c r="I150" i="26"/>
  <c r="M150" i="26"/>
  <c r="L158" i="26"/>
  <c r="K158" i="26"/>
  <c r="J158" i="26"/>
  <c r="I158" i="26"/>
  <c r="M158" i="26"/>
  <c r="L9" i="27"/>
  <c r="K9" i="27"/>
  <c r="J9" i="27"/>
  <c r="I9" i="27"/>
  <c r="M9" i="27"/>
  <c r="L17" i="27"/>
  <c r="K17" i="27"/>
  <c r="J17" i="27"/>
  <c r="I17" i="27"/>
  <c r="M17" i="27"/>
  <c r="L26" i="27"/>
  <c r="K26" i="27"/>
  <c r="J26" i="27"/>
  <c r="I26" i="27"/>
  <c r="H34" i="27"/>
  <c r="M26" i="27"/>
  <c r="L43" i="27"/>
  <c r="K43" i="27"/>
  <c r="J43" i="27"/>
  <c r="I43" i="27"/>
  <c r="M43" i="27"/>
  <c r="L52" i="27"/>
  <c r="K52" i="27"/>
  <c r="J52" i="27"/>
  <c r="I52" i="27"/>
  <c r="M52" i="27"/>
  <c r="L60" i="27"/>
  <c r="K60" i="27"/>
  <c r="J60" i="27"/>
  <c r="I60" i="27"/>
  <c r="M60" i="27"/>
  <c r="L69" i="27"/>
  <c r="K69" i="27"/>
  <c r="J69" i="27"/>
  <c r="I69" i="27"/>
  <c r="M69" i="27"/>
  <c r="L78" i="27"/>
  <c r="K78" i="27"/>
  <c r="J78" i="27"/>
  <c r="I78" i="27"/>
  <c r="M78" i="27"/>
  <c r="L86" i="27"/>
  <c r="K86" i="27"/>
  <c r="J86" i="27"/>
  <c r="I86" i="27"/>
  <c r="M86" i="27"/>
  <c r="L95" i="27"/>
  <c r="K95" i="27"/>
  <c r="J95" i="27"/>
  <c r="I95" i="27"/>
  <c r="M95" i="27"/>
  <c r="L103" i="27"/>
  <c r="K103" i="27"/>
  <c r="J103" i="27"/>
  <c r="I103" i="27"/>
  <c r="M103" i="27"/>
  <c r="L112" i="27"/>
  <c r="K112" i="27"/>
  <c r="J112" i="27"/>
  <c r="I112" i="27"/>
  <c r="M112" i="27"/>
  <c r="L121" i="27"/>
  <c r="K121" i="27"/>
  <c r="J121" i="27"/>
  <c r="I121" i="27"/>
  <c r="M121" i="27"/>
  <c r="L129" i="27"/>
  <c r="K129" i="27"/>
  <c r="J129" i="27"/>
  <c r="I129" i="27"/>
  <c r="M129" i="27"/>
  <c r="L138" i="27"/>
  <c r="K138" i="27"/>
  <c r="J138" i="27"/>
  <c r="I138" i="27"/>
  <c r="H146" i="27"/>
  <c r="M138" i="27"/>
  <c r="L155" i="27"/>
  <c r="K155" i="27"/>
  <c r="J155" i="27"/>
  <c r="I155" i="27"/>
  <c r="M155" i="27"/>
  <c r="K75" i="26"/>
  <c r="J75" i="26"/>
  <c r="I75" i="26"/>
  <c r="M75" i="26"/>
  <c r="L75" i="26"/>
  <c r="K84" i="26"/>
  <c r="J84" i="26"/>
  <c r="I84" i="26"/>
  <c r="M84" i="26"/>
  <c r="L84" i="26"/>
  <c r="K93" i="26"/>
  <c r="J93" i="26"/>
  <c r="I93" i="26"/>
  <c r="L93" i="26"/>
  <c r="M93" i="26"/>
  <c r="K101" i="26"/>
  <c r="J101" i="26"/>
  <c r="I101" i="26"/>
  <c r="M101" i="26"/>
  <c r="L101" i="26"/>
  <c r="K110" i="26"/>
  <c r="J110" i="26"/>
  <c r="I110" i="26"/>
  <c r="H118" i="26"/>
  <c r="M110" i="26"/>
  <c r="L110" i="26"/>
  <c r="K127" i="26"/>
  <c r="J127" i="26"/>
  <c r="I127" i="26"/>
  <c r="M127" i="26"/>
  <c r="L127" i="26"/>
  <c r="K136" i="26"/>
  <c r="J136" i="26"/>
  <c r="I136" i="26"/>
  <c r="M136" i="26"/>
  <c r="L136" i="26"/>
  <c r="K144" i="26"/>
  <c r="J144" i="26"/>
  <c r="I144" i="26"/>
  <c r="M144" i="26"/>
  <c r="L144" i="26"/>
  <c r="K153" i="26"/>
  <c r="J153" i="26"/>
  <c r="I153" i="26"/>
  <c r="M153" i="26"/>
  <c r="L153" i="26"/>
  <c r="K12" i="27"/>
  <c r="J12" i="27"/>
  <c r="I12" i="27"/>
  <c r="H20" i="27"/>
  <c r="L12" i="27"/>
  <c r="M12" i="27"/>
  <c r="K29" i="27"/>
  <c r="J29" i="27"/>
  <c r="I29" i="27"/>
  <c r="M29" i="27"/>
  <c r="L29" i="27"/>
  <c r="K38" i="27"/>
  <c r="J38" i="27"/>
  <c r="I38" i="27"/>
  <c r="M38" i="27"/>
  <c r="L38" i="27"/>
  <c r="K46" i="27"/>
  <c r="J46" i="27"/>
  <c r="I46" i="27"/>
  <c r="M46" i="27"/>
  <c r="L46" i="27"/>
  <c r="K55" i="27"/>
  <c r="J55" i="27"/>
  <c r="I55" i="27"/>
  <c r="M55" i="27"/>
  <c r="L55" i="27"/>
  <c r="K64" i="27"/>
  <c r="J64" i="27"/>
  <c r="I64" i="27"/>
  <c r="M64" i="27"/>
  <c r="L64" i="27"/>
  <c r="K72" i="27"/>
  <c r="J72" i="27"/>
  <c r="I72" i="27"/>
  <c r="L72" i="27"/>
  <c r="M72" i="27"/>
  <c r="K81" i="27"/>
  <c r="J81" i="27"/>
  <c r="I81" i="27"/>
  <c r="M81" i="27"/>
  <c r="L81" i="27"/>
  <c r="K89" i="27"/>
  <c r="J89" i="27"/>
  <c r="I89" i="27"/>
  <c r="M89" i="27"/>
  <c r="L89" i="27"/>
  <c r="K98" i="27"/>
  <c r="J98" i="27"/>
  <c r="I98" i="27"/>
  <c r="M98" i="27"/>
  <c r="L98" i="27"/>
  <c r="K107" i="27"/>
  <c r="J107" i="27"/>
  <c r="I107" i="27"/>
  <c r="M107" i="27"/>
  <c r="L107" i="27"/>
  <c r="K115" i="27"/>
  <c r="J115" i="27"/>
  <c r="I115" i="27"/>
  <c r="M115" i="27"/>
  <c r="L115" i="27"/>
  <c r="K124" i="27"/>
  <c r="J124" i="27"/>
  <c r="I124" i="27"/>
  <c r="H132" i="27"/>
  <c r="M124" i="27"/>
  <c r="L124" i="27"/>
  <c r="K141" i="27"/>
  <c r="J141" i="27"/>
  <c r="I141" i="27"/>
  <c r="L141" i="27"/>
  <c r="M141" i="27"/>
  <c r="K150" i="27"/>
  <c r="J150" i="27"/>
  <c r="I150" i="27"/>
  <c r="M150" i="27"/>
  <c r="L150" i="27"/>
  <c r="K158" i="27"/>
  <c r="J158" i="27"/>
  <c r="I158" i="27"/>
  <c r="M158" i="27"/>
  <c r="L158" i="27"/>
  <c r="N152" i="30"/>
  <c r="O152" i="30"/>
  <c r="J79" i="26"/>
  <c r="I79" i="26"/>
  <c r="M79" i="26"/>
  <c r="L79" i="26"/>
  <c r="K79" i="26"/>
  <c r="J87" i="26"/>
  <c r="I87" i="26"/>
  <c r="M87" i="26"/>
  <c r="L87" i="26"/>
  <c r="K87" i="26"/>
  <c r="J96" i="26"/>
  <c r="I96" i="26"/>
  <c r="H104" i="26"/>
  <c r="M96" i="26"/>
  <c r="L96" i="26"/>
  <c r="K96" i="26"/>
  <c r="J113" i="26"/>
  <c r="I113" i="26"/>
  <c r="M113" i="26"/>
  <c r="L113" i="26"/>
  <c r="K113" i="26"/>
  <c r="J122" i="26"/>
  <c r="I122" i="26"/>
  <c r="L122" i="26"/>
  <c r="K122" i="26"/>
  <c r="M122" i="26"/>
  <c r="J130" i="26"/>
  <c r="I130" i="26"/>
  <c r="K130" i="26"/>
  <c r="M130" i="26"/>
  <c r="L130" i="26"/>
  <c r="J139" i="26"/>
  <c r="I139" i="26"/>
  <c r="M139" i="26"/>
  <c r="L139" i="26"/>
  <c r="K139" i="26"/>
  <c r="J148" i="26"/>
  <c r="I148" i="26"/>
  <c r="M148" i="26"/>
  <c r="L148" i="26"/>
  <c r="K148" i="26"/>
  <c r="J156" i="26"/>
  <c r="I156" i="26"/>
  <c r="M156" i="26"/>
  <c r="L156" i="26"/>
  <c r="K156" i="26"/>
  <c r="J15" i="27"/>
  <c r="I15" i="27"/>
  <c r="M15" i="27"/>
  <c r="L15" i="27"/>
  <c r="K15" i="27"/>
  <c r="J24" i="27"/>
  <c r="I24" i="27"/>
  <c r="M24" i="27"/>
  <c r="L24" i="27"/>
  <c r="K24" i="27"/>
  <c r="J32" i="27"/>
  <c r="I32" i="27"/>
  <c r="L32" i="27"/>
  <c r="K32" i="27"/>
  <c r="M32" i="27"/>
  <c r="J41" i="27"/>
  <c r="I41" i="27"/>
  <c r="K41" i="27"/>
  <c r="M41" i="27"/>
  <c r="L41" i="27"/>
  <c r="J50" i="27"/>
  <c r="I50" i="27"/>
  <c r="M50" i="27"/>
  <c r="L50" i="27"/>
  <c r="K50" i="27"/>
  <c r="J58" i="27"/>
  <c r="I58" i="27"/>
  <c r="M58" i="27"/>
  <c r="L58" i="27"/>
  <c r="K58" i="27"/>
  <c r="J67" i="27"/>
  <c r="I67" i="27"/>
  <c r="M67" i="27"/>
  <c r="L67" i="27"/>
  <c r="K67" i="27"/>
  <c r="J75" i="27"/>
  <c r="I75" i="27"/>
  <c r="M75" i="27"/>
  <c r="L75" i="27"/>
  <c r="K75" i="27"/>
  <c r="J84" i="27"/>
  <c r="I84" i="27"/>
  <c r="M84" i="27"/>
  <c r="L84" i="27"/>
  <c r="K84" i="27"/>
  <c r="J93" i="27"/>
  <c r="I93" i="27"/>
  <c r="M93" i="27"/>
  <c r="L93" i="27"/>
  <c r="K93" i="27"/>
  <c r="J101" i="27"/>
  <c r="I101" i="27"/>
  <c r="L101" i="27"/>
  <c r="K101" i="27"/>
  <c r="M101" i="27"/>
  <c r="J110" i="27"/>
  <c r="I110" i="27"/>
  <c r="H118" i="27"/>
  <c r="K110" i="27"/>
  <c r="L110" i="27"/>
  <c r="M110" i="27"/>
  <c r="J127" i="27"/>
  <c r="I127" i="27"/>
  <c r="M127" i="27"/>
  <c r="L127" i="27"/>
  <c r="K127" i="27"/>
  <c r="J136" i="27"/>
  <c r="I136" i="27"/>
  <c r="M136" i="27"/>
  <c r="L136" i="27"/>
  <c r="K136" i="27"/>
  <c r="J144" i="27"/>
  <c r="I144" i="27"/>
  <c r="M144" i="27"/>
  <c r="L144" i="27"/>
  <c r="K144" i="27"/>
  <c r="J153" i="27"/>
  <c r="I153" i="27"/>
  <c r="M153" i="27"/>
  <c r="L153" i="27"/>
  <c r="K153" i="27"/>
  <c r="J12" i="28"/>
  <c r="I12" i="28"/>
  <c r="H20" i="28"/>
  <c r="L12" i="28"/>
  <c r="K12" i="28"/>
  <c r="M12" i="28"/>
  <c r="M73" i="26"/>
  <c r="L73" i="26"/>
  <c r="K73" i="26"/>
  <c r="J73" i="26"/>
  <c r="I73" i="26"/>
  <c r="I82" i="26"/>
  <c r="H90" i="26"/>
  <c r="M82" i="26"/>
  <c r="L82" i="26"/>
  <c r="K82" i="26"/>
  <c r="J82" i="26"/>
  <c r="I99" i="26"/>
  <c r="M99" i="26"/>
  <c r="J99" i="26"/>
  <c r="L99" i="26"/>
  <c r="K99" i="26"/>
  <c r="I108" i="26"/>
  <c r="M108" i="26"/>
  <c r="L108" i="26"/>
  <c r="K108" i="26"/>
  <c r="J108" i="26"/>
  <c r="I116" i="26"/>
  <c r="M116" i="26"/>
  <c r="L116" i="26"/>
  <c r="K116" i="26"/>
  <c r="J116" i="26"/>
  <c r="I125" i="26"/>
  <c r="M125" i="26"/>
  <c r="L125" i="26"/>
  <c r="K125" i="26"/>
  <c r="J125" i="26"/>
  <c r="I134" i="26"/>
  <c r="M134" i="26"/>
  <c r="L134" i="26"/>
  <c r="K134" i="26"/>
  <c r="J134" i="26"/>
  <c r="I142" i="26"/>
  <c r="M142" i="26"/>
  <c r="L142" i="26"/>
  <c r="K142" i="26"/>
  <c r="J142" i="26"/>
  <c r="I151" i="26"/>
  <c r="M151" i="26"/>
  <c r="L151" i="26"/>
  <c r="K151" i="26"/>
  <c r="J151" i="26"/>
  <c r="I159" i="26"/>
  <c r="M159" i="26"/>
  <c r="K159" i="26"/>
  <c r="J159" i="26"/>
  <c r="L159" i="26"/>
  <c r="I10" i="27"/>
  <c r="M10" i="27"/>
  <c r="J10" i="27"/>
  <c r="K10" i="27"/>
  <c r="L10" i="27"/>
  <c r="I18" i="27"/>
  <c r="M18" i="27"/>
  <c r="L18" i="27"/>
  <c r="J18" i="27"/>
  <c r="K18" i="27"/>
  <c r="I27" i="27"/>
  <c r="M27" i="27"/>
  <c r="L27" i="27"/>
  <c r="K27" i="27"/>
  <c r="J27" i="27"/>
  <c r="I36" i="27"/>
  <c r="M36" i="27"/>
  <c r="L36" i="27"/>
  <c r="K36" i="27"/>
  <c r="J36" i="27"/>
  <c r="I44" i="27"/>
  <c r="M44" i="27"/>
  <c r="L44" i="27"/>
  <c r="K44" i="27"/>
  <c r="J44" i="27"/>
  <c r="I53" i="27"/>
  <c r="M53" i="27"/>
  <c r="L53" i="27"/>
  <c r="K53" i="27"/>
  <c r="J53" i="27"/>
  <c r="I61" i="27"/>
  <c r="M61" i="27"/>
  <c r="L61" i="27"/>
  <c r="K61" i="27"/>
  <c r="J61" i="27"/>
  <c r="I70" i="27"/>
  <c r="M70" i="27"/>
  <c r="K70" i="27"/>
  <c r="J70" i="27"/>
  <c r="L70" i="27"/>
  <c r="I79" i="27"/>
  <c r="M79" i="27"/>
  <c r="J79" i="27"/>
  <c r="K79" i="27"/>
  <c r="L79" i="27"/>
  <c r="I87" i="27"/>
  <c r="M87" i="27"/>
  <c r="L87" i="27"/>
  <c r="J87" i="27"/>
  <c r="K87" i="27"/>
  <c r="I96" i="27"/>
  <c r="H104" i="27"/>
  <c r="M96" i="27"/>
  <c r="L96" i="27"/>
  <c r="K96" i="27"/>
  <c r="J96" i="27"/>
  <c r="I113" i="27"/>
  <c r="M113" i="27"/>
  <c r="L113" i="27"/>
  <c r="K113" i="27"/>
  <c r="J113" i="27"/>
  <c r="I122" i="27"/>
  <c r="M122" i="27"/>
  <c r="L122" i="27"/>
  <c r="K122" i="27"/>
  <c r="J122" i="27"/>
  <c r="I130" i="27"/>
  <c r="M130" i="27"/>
  <c r="L130" i="27"/>
  <c r="K130" i="27"/>
  <c r="J130" i="27"/>
  <c r="I139" i="27"/>
  <c r="M139" i="27"/>
  <c r="K139" i="27"/>
  <c r="J139" i="27"/>
  <c r="L139" i="27"/>
  <c r="I148" i="27"/>
  <c r="M148" i="27"/>
  <c r="J148" i="27"/>
  <c r="L148" i="27"/>
  <c r="K148" i="27"/>
  <c r="I156" i="27"/>
  <c r="M156" i="27"/>
  <c r="L156" i="27"/>
  <c r="K156" i="27"/>
  <c r="J156" i="27"/>
  <c r="M85" i="26"/>
  <c r="L85" i="26"/>
  <c r="K85" i="26"/>
  <c r="J85" i="26"/>
  <c r="I85" i="26"/>
  <c r="M94" i="26"/>
  <c r="L94" i="26"/>
  <c r="K94" i="26"/>
  <c r="J94" i="26"/>
  <c r="I94" i="26"/>
  <c r="M102" i="26"/>
  <c r="L102" i="26"/>
  <c r="K102" i="26"/>
  <c r="J102" i="26"/>
  <c r="I102" i="26"/>
  <c r="M111" i="26"/>
  <c r="L111" i="26"/>
  <c r="K111" i="26"/>
  <c r="J111" i="26"/>
  <c r="I111" i="26"/>
  <c r="M120" i="26"/>
  <c r="L120" i="26"/>
  <c r="K120" i="26"/>
  <c r="J120" i="26"/>
  <c r="I120" i="26"/>
  <c r="M128" i="26"/>
  <c r="L128" i="26"/>
  <c r="J128" i="26"/>
  <c r="I128" i="26"/>
  <c r="K128" i="26"/>
  <c r="M137" i="26"/>
  <c r="L137" i="26"/>
  <c r="I137" i="26"/>
  <c r="K137" i="26"/>
  <c r="J137" i="26"/>
  <c r="M145" i="26"/>
  <c r="L145" i="26"/>
  <c r="K145" i="26"/>
  <c r="J145" i="26"/>
  <c r="I145" i="26"/>
  <c r="M154" i="26"/>
  <c r="L154" i="26"/>
  <c r="K154" i="26"/>
  <c r="J154" i="26"/>
  <c r="I154" i="26"/>
  <c r="M13" i="27"/>
  <c r="L13" i="27"/>
  <c r="K13" i="27"/>
  <c r="J13" i="27"/>
  <c r="I13" i="27"/>
  <c r="M22" i="27"/>
  <c r="L22" i="27"/>
  <c r="K22" i="27"/>
  <c r="J22" i="27"/>
  <c r="I22" i="27"/>
  <c r="M30" i="27"/>
  <c r="L30" i="27"/>
  <c r="K30" i="27"/>
  <c r="J30" i="27"/>
  <c r="I30" i="27"/>
  <c r="M39" i="27"/>
  <c r="L39" i="27"/>
  <c r="J39" i="27"/>
  <c r="I39" i="27"/>
  <c r="K39" i="27"/>
  <c r="M47" i="27"/>
  <c r="L47" i="27"/>
  <c r="I47" i="27"/>
  <c r="K47" i="27"/>
  <c r="J47" i="27"/>
  <c r="M56" i="27"/>
  <c r="L56" i="27"/>
  <c r="K56" i="27"/>
  <c r="J56" i="27"/>
  <c r="I56" i="27"/>
  <c r="M65" i="27"/>
  <c r="L65" i="27"/>
  <c r="K65" i="27"/>
  <c r="J65" i="27"/>
  <c r="I65" i="27"/>
  <c r="M73" i="27"/>
  <c r="L73" i="27"/>
  <c r="K73" i="27"/>
  <c r="J73" i="27"/>
  <c r="I73" i="27"/>
  <c r="H90" i="27"/>
  <c r="M82" i="27"/>
  <c r="L82" i="27"/>
  <c r="K82" i="27"/>
  <c r="J82" i="27"/>
  <c r="I82" i="27"/>
  <c r="M99" i="27"/>
  <c r="L99" i="27"/>
  <c r="K99" i="27"/>
  <c r="J99" i="27"/>
  <c r="I99" i="27"/>
  <c r="M108" i="27"/>
  <c r="L108" i="27"/>
  <c r="J108" i="27"/>
  <c r="I108" i="27"/>
  <c r="K108" i="27"/>
  <c r="M116" i="27"/>
  <c r="L116" i="27"/>
  <c r="I116" i="27"/>
  <c r="K116" i="27"/>
  <c r="J116" i="27"/>
  <c r="M125" i="27"/>
  <c r="L125" i="27"/>
  <c r="K125" i="27"/>
  <c r="J125" i="27"/>
  <c r="I125" i="27"/>
  <c r="M134" i="27"/>
  <c r="L134" i="27"/>
  <c r="K134" i="27"/>
  <c r="J134" i="27"/>
  <c r="I134" i="27"/>
  <c r="M142" i="27"/>
  <c r="L142" i="27"/>
  <c r="K142" i="27"/>
  <c r="J142" i="27"/>
  <c r="I142" i="27"/>
  <c r="M151" i="27"/>
  <c r="L151" i="27"/>
  <c r="K151" i="27"/>
  <c r="J151" i="27"/>
  <c r="I151" i="27"/>
  <c r="M159" i="27"/>
  <c r="L159" i="27"/>
  <c r="K159" i="27"/>
  <c r="J159" i="27"/>
  <c r="I159" i="27"/>
  <c r="N10" i="30"/>
  <c r="O10" i="30"/>
  <c r="N124" i="30"/>
  <c r="O124" i="30"/>
  <c r="O33" i="30"/>
  <c r="N33" i="30"/>
  <c r="O58" i="30"/>
  <c r="N58" i="30"/>
  <c r="N41" i="30"/>
  <c r="O41" i="30"/>
  <c r="N62" i="30"/>
  <c r="O62" i="30"/>
  <c r="N146" i="30"/>
  <c r="O146" i="30"/>
  <c r="N174" i="30"/>
  <c r="O174" i="30"/>
  <c r="O103" i="30"/>
  <c r="N103" i="30"/>
  <c r="N212" i="30"/>
  <c r="O212" i="30"/>
  <c r="O17" i="30"/>
  <c r="N17" i="30"/>
  <c r="N37" i="30"/>
  <c r="O37" i="30"/>
  <c r="O57" i="30"/>
  <c r="N57" i="30"/>
  <c r="N75" i="30"/>
  <c r="O75" i="30"/>
  <c r="O77" i="30"/>
  <c r="N77" i="30"/>
  <c r="N100" i="30"/>
  <c r="O100" i="30"/>
  <c r="N18" i="30"/>
  <c r="O18" i="30"/>
  <c r="O38" i="30"/>
  <c r="N38" i="30"/>
  <c r="O63" i="30"/>
  <c r="N63" i="30"/>
  <c r="O79" i="30"/>
  <c r="N79" i="30"/>
  <c r="O17" i="31"/>
  <c r="N17" i="31"/>
  <c r="N134" i="38"/>
  <c r="M134" i="38"/>
  <c r="L134" i="38"/>
  <c r="O134" i="38"/>
  <c r="K134" i="38"/>
  <c r="O13" i="30"/>
  <c r="N13" i="30"/>
  <c r="O39" i="30"/>
  <c r="N39" i="30"/>
  <c r="O80" i="30"/>
  <c r="N80" i="30"/>
  <c r="N54" i="30"/>
  <c r="O54" i="30"/>
  <c r="N64" i="30"/>
  <c r="O64" i="30"/>
  <c r="N81" i="30"/>
  <c r="O81" i="30"/>
  <c r="O82" i="30"/>
  <c r="N82" i="30"/>
  <c r="N108" i="30"/>
  <c r="O108" i="30"/>
  <c r="N168" i="30"/>
  <c r="O168" i="30"/>
  <c r="N196" i="30"/>
  <c r="O196" i="30"/>
  <c r="O251" i="30"/>
  <c r="N251" i="30"/>
  <c r="O11" i="30"/>
  <c r="N11" i="30"/>
  <c r="O19" i="30"/>
  <c r="N19" i="30"/>
  <c r="O55" i="30"/>
  <c r="N55" i="30"/>
  <c r="N83" i="30"/>
  <c r="O83" i="30"/>
  <c r="N102" i="30"/>
  <c r="O102" i="30"/>
  <c r="N9" i="30"/>
  <c r="O9" i="30"/>
  <c r="N16" i="30"/>
  <c r="O16" i="30"/>
  <c r="N20" i="30"/>
  <c r="O20" i="30"/>
  <c r="N31" i="30"/>
  <c r="O31" i="30"/>
  <c r="N35" i="30"/>
  <c r="O35" i="30"/>
  <c r="N60" i="30"/>
  <c r="O60" i="30"/>
  <c r="O84" i="30"/>
  <c r="N84" i="30"/>
  <c r="N85" i="30"/>
  <c r="O85" i="30"/>
  <c r="N130" i="30"/>
  <c r="O130" i="30"/>
  <c r="N190" i="30"/>
  <c r="O190" i="30"/>
  <c r="O12" i="31"/>
  <c r="N12" i="31"/>
  <c r="O20" i="31"/>
  <c r="N20" i="31"/>
  <c r="O14" i="30"/>
  <c r="N14" i="30"/>
  <c r="O36" i="30"/>
  <c r="N36" i="30"/>
  <c r="N56" i="30"/>
  <c r="O56" i="30"/>
  <c r="N101" i="30"/>
  <c r="O101" i="30"/>
  <c r="O104" i="30"/>
  <c r="N104" i="30"/>
  <c r="O257" i="30"/>
  <c r="N257" i="30"/>
  <c r="I36" i="35"/>
  <c r="H36" i="35"/>
  <c r="O123" i="30"/>
  <c r="N123" i="30"/>
  <c r="O145" i="30"/>
  <c r="N145" i="30"/>
  <c r="O167" i="30"/>
  <c r="N167" i="30"/>
  <c r="O189" i="30"/>
  <c r="N189" i="30"/>
  <c r="O211" i="30"/>
  <c r="N211" i="30"/>
  <c r="N40" i="33"/>
  <c r="O40" i="33"/>
  <c r="N122" i="30"/>
  <c r="O122" i="30"/>
  <c r="N144" i="30"/>
  <c r="O144" i="30"/>
  <c r="N166" i="30"/>
  <c r="O166" i="30"/>
  <c r="N188" i="30"/>
  <c r="O188" i="30"/>
  <c r="N210" i="30"/>
  <c r="O210" i="30"/>
  <c r="O218" i="30"/>
  <c r="N218" i="30"/>
  <c r="O233" i="30"/>
  <c r="N233" i="30"/>
  <c r="O13" i="31"/>
  <c r="N13" i="31"/>
  <c r="O76" i="30"/>
  <c r="N76" i="30"/>
  <c r="O16" i="31"/>
  <c r="N16" i="31"/>
  <c r="N82" i="31"/>
  <c r="O82" i="31"/>
  <c r="O126" i="30"/>
  <c r="N126" i="30"/>
  <c r="O148" i="30"/>
  <c r="N148" i="30"/>
  <c r="O170" i="30"/>
  <c r="N170" i="30"/>
  <c r="O192" i="30"/>
  <c r="N192" i="30"/>
  <c r="O214" i="30"/>
  <c r="N214" i="30"/>
  <c r="O256" i="30"/>
  <c r="N256" i="30"/>
  <c r="O258" i="30"/>
  <c r="N258" i="30"/>
  <c r="N75" i="31"/>
  <c r="O75" i="31"/>
  <c r="O232" i="30"/>
  <c r="N232" i="30"/>
  <c r="O9" i="31"/>
  <c r="N9" i="31"/>
  <c r="N14" i="31"/>
  <c r="O14" i="31"/>
  <c r="O31" i="31"/>
  <c r="N31" i="31"/>
  <c r="N61" i="31"/>
  <c r="O61" i="31"/>
  <c r="O98" i="30"/>
  <c r="N98" i="30"/>
  <c r="N106" i="30"/>
  <c r="O106" i="30"/>
  <c r="N76" i="31"/>
  <c r="O76" i="31"/>
  <c r="N11" i="33"/>
  <c r="O11" i="33"/>
  <c r="O33" i="33"/>
  <c r="N33" i="33"/>
  <c r="H109" i="30"/>
  <c r="L119" i="30"/>
  <c r="J121" i="30"/>
  <c r="H123" i="30"/>
  <c r="F125" i="30"/>
  <c r="O125" i="30"/>
  <c r="N125" i="30"/>
  <c r="L127" i="30"/>
  <c r="J129" i="30"/>
  <c r="H131" i="30"/>
  <c r="L141" i="30"/>
  <c r="J143" i="30"/>
  <c r="H145" i="30"/>
  <c r="F147" i="30"/>
  <c r="O147" i="30"/>
  <c r="N147" i="30"/>
  <c r="L149" i="30"/>
  <c r="J151" i="30"/>
  <c r="H153" i="30"/>
  <c r="L163" i="30"/>
  <c r="J165" i="30"/>
  <c r="H167" i="30"/>
  <c r="F169" i="30"/>
  <c r="O169" i="30"/>
  <c r="N169" i="30"/>
  <c r="L171" i="30"/>
  <c r="J173" i="30"/>
  <c r="H175" i="30"/>
  <c r="L185" i="30"/>
  <c r="J187" i="30"/>
  <c r="H189" i="30"/>
  <c r="F191" i="30"/>
  <c r="O191" i="30"/>
  <c r="N191" i="30"/>
  <c r="L193" i="30"/>
  <c r="J195" i="30"/>
  <c r="H197" i="30"/>
  <c r="L207" i="30"/>
  <c r="J209" i="30"/>
  <c r="H211" i="30"/>
  <c r="F213" i="30"/>
  <c r="O213" i="30"/>
  <c r="N213" i="30"/>
  <c r="L215" i="30"/>
  <c r="J217" i="30"/>
  <c r="H219" i="30"/>
  <c r="L229" i="30"/>
  <c r="J231" i="30"/>
  <c r="H233" i="30"/>
  <c r="H251" i="30"/>
  <c r="J253" i="30"/>
  <c r="F254" i="30"/>
  <c r="L257" i="30"/>
  <c r="O259" i="30"/>
  <c r="N259" i="30"/>
  <c r="J260" i="30"/>
  <c r="J261" i="30"/>
  <c r="F9" i="31"/>
  <c r="F12" i="31"/>
  <c r="J36" i="31"/>
  <c r="J37" i="31"/>
  <c r="J39" i="31"/>
  <c r="J40" i="31"/>
  <c r="J43" i="31"/>
  <c r="N58" i="31"/>
  <c r="O58" i="31"/>
  <c r="H78" i="31"/>
  <c r="H85" i="31"/>
  <c r="O86" i="31"/>
  <c r="N86" i="31"/>
  <c r="O101" i="31"/>
  <c r="N101" i="31"/>
  <c r="N103" i="31"/>
  <c r="O103" i="31"/>
  <c r="O15" i="33"/>
  <c r="N15" i="33"/>
  <c r="AE15" i="35"/>
  <c r="AF15" i="35"/>
  <c r="H19" i="30"/>
  <c r="F21" i="30"/>
  <c r="F32" i="30"/>
  <c r="O32" i="30"/>
  <c r="N32" i="30"/>
  <c r="L34" i="30"/>
  <c r="J36" i="30"/>
  <c r="H38" i="30"/>
  <c r="F40" i="30"/>
  <c r="O40" i="30"/>
  <c r="N40" i="30"/>
  <c r="L42" i="30"/>
  <c r="F97" i="30"/>
  <c r="O97" i="30"/>
  <c r="N97" i="30"/>
  <c r="L99" i="30"/>
  <c r="J101" i="30"/>
  <c r="H103" i="30"/>
  <c r="F105" i="30"/>
  <c r="O105" i="30"/>
  <c r="N105" i="30"/>
  <c r="L107" i="30"/>
  <c r="J109" i="30"/>
  <c r="J251" i="30"/>
  <c r="L253" i="30"/>
  <c r="H254" i="30"/>
  <c r="F257" i="30"/>
  <c r="L260" i="30"/>
  <c r="L261" i="30"/>
  <c r="L263" i="30"/>
  <c r="H11" i="31"/>
  <c r="H12" i="31"/>
  <c r="H14" i="31"/>
  <c r="H15" i="31"/>
  <c r="H18" i="31"/>
  <c r="F21" i="31"/>
  <c r="O32" i="31"/>
  <c r="N32" i="31"/>
  <c r="N33" i="31"/>
  <c r="O33" i="31"/>
  <c r="O35" i="31"/>
  <c r="N35" i="31"/>
  <c r="O36" i="31"/>
  <c r="N36" i="31"/>
  <c r="O39" i="31"/>
  <c r="N39" i="31"/>
  <c r="H56" i="31"/>
  <c r="H63" i="31"/>
  <c r="O64" i="31"/>
  <c r="N64" i="31"/>
  <c r="H77" i="31"/>
  <c r="N78" i="31"/>
  <c r="O78" i="31"/>
  <c r="N85" i="31"/>
  <c r="O85" i="31"/>
  <c r="O97" i="31"/>
  <c r="N97" i="31"/>
  <c r="H104" i="31"/>
  <c r="J216" i="30"/>
  <c r="H218" i="30"/>
  <c r="J230" i="30"/>
  <c r="H232" i="30"/>
  <c r="F234" i="30"/>
  <c r="N234" i="30"/>
  <c r="O234" i="30"/>
  <c r="L236" i="30"/>
  <c r="J238" i="30"/>
  <c r="H240" i="30"/>
  <c r="L251" i="30"/>
  <c r="H252" i="30"/>
  <c r="N255" i="30"/>
  <c r="O255" i="30"/>
  <c r="L258" i="30"/>
  <c r="H259" i="30"/>
  <c r="J9" i="31"/>
  <c r="J10" i="31"/>
  <c r="J12" i="31"/>
  <c r="J13" i="31"/>
  <c r="J16" i="31"/>
  <c r="H19" i="31"/>
  <c r="H20" i="31"/>
  <c r="H105" i="31"/>
  <c r="O40" i="31"/>
  <c r="N40" i="31"/>
  <c r="N41" i="31"/>
  <c r="O41" i="31"/>
  <c r="N57" i="31"/>
  <c r="O57" i="31"/>
  <c r="J63" i="31"/>
  <c r="H80" i="31"/>
  <c r="O106" i="31"/>
  <c r="N106" i="31"/>
  <c r="O35" i="33"/>
  <c r="N35" i="33"/>
  <c r="M11" i="38"/>
  <c r="N11" i="38"/>
  <c r="L11" i="38"/>
  <c r="L9" i="30"/>
  <c r="J11" i="30"/>
  <c r="H13" i="30"/>
  <c r="F15" i="30"/>
  <c r="O15" i="30"/>
  <c r="N15" i="30"/>
  <c r="L17" i="30"/>
  <c r="J19" i="30"/>
  <c r="H21" i="30"/>
  <c r="H32" i="30"/>
  <c r="F34" i="30"/>
  <c r="O34" i="30"/>
  <c r="N34" i="30"/>
  <c r="L36" i="30"/>
  <c r="J38" i="30"/>
  <c r="H40" i="30"/>
  <c r="F42" i="30"/>
  <c r="O42" i="30"/>
  <c r="N42" i="30"/>
  <c r="H97" i="30"/>
  <c r="F99" i="30"/>
  <c r="O99" i="30"/>
  <c r="N99" i="30"/>
  <c r="L101" i="30"/>
  <c r="J103" i="30"/>
  <c r="H105" i="30"/>
  <c r="F107" i="30"/>
  <c r="O107" i="30"/>
  <c r="N107" i="30"/>
  <c r="L109" i="30"/>
  <c r="L10" i="31"/>
  <c r="L11" i="31"/>
  <c r="L14" i="31"/>
  <c r="J17" i="31"/>
  <c r="J18" i="31"/>
  <c r="J20" i="31"/>
  <c r="J21" i="31"/>
  <c r="H62" i="31"/>
  <c r="M109" i="33"/>
  <c r="N97" i="33"/>
  <c r="O97" i="33"/>
  <c r="O13" i="33"/>
  <c r="N13" i="33"/>
  <c r="AF12" i="35"/>
  <c r="AE12" i="35"/>
  <c r="F10" i="31"/>
  <c r="N10" i="31"/>
  <c r="O10" i="31"/>
  <c r="L12" i="31"/>
  <c r="J14" i="31"/>
  <c r="H16" i="31"/>
  <c r="F18" i="31"/>
  <c r="N18" i="31"/>
  <c r="O18" i="31"/>
  <c r="L20" i="31"/>
  <c r="N36" i="33"/>
  <c r="O36" i="33"/>
  <c r="O39" i="33"/>
  <c r="N39" i="33"/>
  <c r="AP9" i="35"/>
  <c r="AO9" i="35"/>
  <c r="AN9" i="35"/>
  <c r="AR9" i="35"/>
  <c r="AQ9" i="35"/>
  <c r="AE14" i="35"/>
  <c r="AF14" i="35"/>
  <c r="R13" i="43"/>
  <c r="Q13" i="43"/>
  <c r="P13" i="43"/>
  <c r="T13" i="43"/>
  <c r="S13" i="43"/>
  <c r="L9" i="31"/>
  <c r="J11" i="31"/>
  <c r="H13" i="31"/>
  <c r="F15" i="31"/>
  <c r="O15" i="31"/>
  <c r="N15" i="31"/>
  <c r="L17" i="31"/>
  <c r="J19" i="31"/>
  <c r="H21" i="31"/>
  <c r="N32" i="33"/>
  <c r="O32" i="33"/>
  <c r="N7" i="39"/>
  <c r="L7" i="39"/>
  <c r="M7" i="39"/>
  <c r="H53" i="31"/>
  <c r="H55" i="31"/>
  <c r="O56" i="31"/>
  <c r="N56" i="31"/>
  <c r="O63" i="31"/>
  <c r="N63" i="31"/>
  <c r="O80" i="31"/>
  <c r="N80" i="31"/>
  <c r="H84" i="31"/>
  <c r="H97" i="31"/>
  <c r="N99" i="31"/>
  <c r="O99" i="31"/>
  <c r="O31" i="33"/>
  <c r="N31" i="33"/>
  <c r="Y36" i="35"/>
  <c r="X36" i="35"/>
  <c r="O128" i="37"/>
  <c r="N128" i="37"/>
  <c r="L128" i="37"/>
  <c r="M128" i="37"/>
  <c r="K128" i="37"/>
  <c r="H107" i="31"/>
  <c r="O41" i="33"/>
  <c r="N41" i="33"/>
  <c r="AP8" i="35"/>
  <c r="AO8" i="35"/>
  <c r="AR8" i="35"/>
  <c r="AQ8" i="35"/>
  <c r="AN8" i="35"/>
  <c r="I14" i="41"/>
  <c r="J14" i="41"/>
  <c r="H14" i="41"/>
  <c r="H9" i="31"/>
  <c r="F11" i="31"/>
  <c r="O11" i="31"/>
  <c r="N11" i="31"/>
  <c r="L13" i="31"/>
  <c r="J15" i="31"/>
  <c r="H17" i="31"/>
  <c r="F19" i="31"/>
  <c r="O19" i="31"/>
  <c r="N19" i="31"/>
  <c r="L21" i="31"/>
  <c r="N20" i="33"/>
  <c r="O20" i="33"/>
  <c r="AR13" i="35"/>
  <c r="AQ13" i="35"/>
  <c r="AP13" i="35"/>
  <c r="AO13" i="35"/>
  <c r="AN13" i="35"/>
  <c r="AE16" i="35"/>
  <c r="AF16" i="35"/>
  <c r="AO30" i="35"/>
  <c r="AN30" i="35"/>
  <c r="E16" i="41"/>
  <c r="F16" i="41" s="1"/>
  <c r="F6" i="41"/>
  <c r="AF10" i="35"/>
  <c r="AE10" i="35"/>
  <c r="I31" i="35"/>
  <c r="H31" i="35"/>
  <c r="L6" i="37"/>
  <c r="K6" i="37"/>
  <c r="F6" i="38"/>
  <c r="T9" i="38"/>
  <c r="S9" i="38"/>
  <c r="Q9" i="38"/>
  <c r="R9" i="38"/>
  <c r="P9" i="38"/>
  <c r="I141" i="41"/>
  <c r="H141" i="41"/>
  <c r="G141" i="41"/>
  <c r="O37" i="33"/>
  <c r="N37" i="33"/>
  <c r="AF8" i="35"/>
  <c r="AE8" i="35"/>
  <c r="AP10" i="35"/>
  <c r="AO10" i="35"/>
  <c r="AR10" i="35"/>
  <c r="AN10" i="35"/>
  <c r="AQ10" i="35"/>
  <c r="P16" i="35"/>
  <c r="O16" i="35"/>
  <c r="AE18" i="35"/>
  <c r="AF18" i="35"/>
  <c r="F10" i="39"/>
  <c r="O135" i="39"/>
  <c r="N135" i="39"/>
  <c r="M135" i="39"/>
  <c r="K135" i="39"/>
  <c r="L135" i="39"/>
  <c r="F10" i="40"/>
  <c r="P13" i="35"/>
  <c r="O13" i="35"/>
  <c r="AF11" i="35"/>
  <c r="AE11" i="35"/>
  <c r="P14" i="35"/>
  <c r="O14" i="35"/>
  <c r="AE17" i="35"/>
  <c r="AF17" i="35"/>
  <c r="I143" i="42"/>
  <c r="H143" i="42"/>
  <c r="G143" i="42"/>
  <c r="P18" i="35"/>
  <c r="O18" i="35"/>
  <c r="AO38" i="35"/>
  <c r="AN38" i="35"/>
  <c r="M7" i="38"/>
  <c r="N7" i="38"/>
  <c r="L7" i="38"/>
  <c r="M9" i="38"/>
  <c r="I9" i="38"/>
  <c r="J9" i="38"/>
  <c r="H9" i="38"/>
  <c r="H136" i="38"/>
  <c r="I136" i="38"/>
  <c r="G136" i="38"/>
  <c r="N7" i="40"/>
  <c r="M7" i="40"/>
  <c r="L7" i="40"/>
  <c r="I136" i="40"/>
  <c r="H136" i="40"/>
  <c r="G136" i="40"/>
  <c r="O143" i="41"/>
  <c r="N143" i="41"/>
  <c r="M143" i="41"/>
  <c r="L143" i="41"/>
  <c r="H12" i="42"/>
  <c r="I12" i="42"/>
  <c r="J12" i="42"/>
  <c r="I39" i="35"/>
  <c r="H39" i="35"/>
  <c r="N10" i="40"/>
  <c r="L10" i="40"/>
  <c r="M10" i="40"/>
  <c r="O145" i="43"/>
  <c r="N145" i="43"/>
  <c r="L145" i="43"/>
  <c r="M145" i="43"/>
  <c r="P15" i="35"/>
  <c r="O15" i="35"/>
  <c r="P17" i="35"/>
  <c r="O17" i="35"/>
  <c r="Y33" i="35"/>
  <c r="X33" i="35"/>
  <c r="C129" i="37"/>
  <c r="F10" i="38"/>
  <c r="J9" i="40"/>
  <c r="I9" i="40"/>
  <c r="H9" i="40"/>
  <c r="M9" i="40"/>
  <c r="I34" i="35"/>
  <c r="H34" i="35"/>
  <c r="AO33" i="35"/>
  <c r="AN33" i="35"/>
  <c r="C11" i="37"/>
  <c r="I127" i="37"/>
  <c r="F129" i="37"/>
  <c r="H127" i="37"/>
  <c r="G127" i="37"/>
  <c r="O137" i="38"/>
  <c r="N137" i="38"/>
  <c r="M137" i="38"/>
  <c r="K137" i="38"/>
  <c r="L137" i="38"/>
  <c r="F6" i="39"/>
  <c r="N11" i="39"/>
  <c r="L11" i="39"/>
  <c r="M11" i="39"/>
  <c r="F7" i="41"/>
  <c r="X30" i="35"/>
  <c r="Y30" i="35"/>
  <c r="AN35" i="35"/>
  <c r="AO35" i="35"/>
  <c r="L8" i="37"/>
  <c r="K8" i="37"/>
  <c r="M8" i="37"/>
  <c r="H10" i="37"/>
  <c r="G10" i="37"/>
  <c r="I10" i="37"/>
  <c r="I135" i="38"/>
  <c r="H135" i="38"/>
  <c r="G135" i="38"/>
  <c r="F7" i="39"/>
  <c r="N12" i="39"/>
  <c r="M12" i="39"/>
  <c r="L12" i="39"/>
  <c r="S14" i="41"/>
  <c r="Q14" i="41"/>
  <c r="R14" i="41"/>
  <c r="P14" i="41"/>
  <c r="T14" i="41"/>
  <c r="H142" i="41"/>
  <c r="I142" i="41"/>
  <c r="G142" i="41"/>
  <c r="J11" i="42"/>
  <c r="H11" i="42"/>
  <c r="I11" i="42"/>
  <c r="N7" i="43"/>
  <c r="M7" i="43"/>
  <c r="L7" i="43"/>
  <c r="I35" i="35"/>
  <c r="H35" i="35"/>
  <c r="Y40" i="35"/>
  <c r="X40" i="35"/>
  <c r="N10" i="38"/>
  <c r="L10" i="38"/>
  <c r="M10" i="38"/>
  <c r="O135" i="38"/>
  <c r="M135" i="38"/>
  <c r="N135" i="38"/>
  <c r="L135" i="38"/>
  <c r="K135" i="38"/>
  <c r="N6" i="39"/>
  <c r="M6" i="39"/>
  <c r="L6" i="39"/>
  <c r="F9" i="39"/>
  <c r="T12" i="39"/>
  <c r="R12" i="39"/>
  <c r="S12" i="39"/>
  <c r="Q12" i="39"/>
  <c r="P12" i="39"/>
  <c r="M137" i="39"/>
  <c r="L137" i="39"/>
  <c r="K137" i="39"/>
  <c r="O137" i="39"/>
  <c r="N137" i="39"/>
  <c r="N6" i="40"/>
  <c r="L6" i="40"/>
  <c r="M6" i="40"/>
  <c r="J8" i="40"/>
  <c r="H8" i="40"/>
  <c r="M8" i="40"/>
  <c r="I8" i="40"/>
  <c r="H137" i="40"/>
  <c r="G137" i="40"/>
  <c r="I137" i="40"/>
  <c r="F11" i="41"/>
  <c r="O138" i="41"/>
  <c r="N138" i="41"/>
  <c r="L138" i="41"/>
  <c r="M138" i="41"/>
  <c r="R11" i="42"/>
  <c r="S11" i="42"/>
  <c r="T11" i="42"/>
  <c r="Q11" i="42"/>
  <c r="P11" i="42"/>
  <c r="Y39" i="35"/>
  <c r="X39" i="35"/>
  <c r="H33" i="35"/>
  <c r="I33" i="35"/>
  <c r="X38" i="35"/>
  <c r="Y38" i="35"/>
  <c r="T10" i="37"/>
  <c r="S10" i="37"/>
  <c r="R10" i="37"/>
  <c r="P10" i="37"/>
  <c r="O10" i="37"/>
  <c r="Q10" i="37"/>
  <c r="E129" i="37"/>
  <c r="F9" i="38"/>
  <c r="F8" i="39"/>
  <c r="N8" i="39"/>
  <c r="L8" i="39"/>
  <c r="F11" i="39"/>
  <c r="D17" i="45"/>
  <c r="Y32" i="35"/>
  <c r="X32" i="35"/>
  <c r="N10" i="39"/>
  <c r="M10" i="39"/>
  <c r="L10" i="39"/>
  <c r="J12" i="39"/>
  <c r="I12" i="39"/>
  <c r="H12" i="39"/>
  <c r="F9" i="40"/>
  <c r="T12" i="40"/>
  <c r="S12" i="40"/>
  <c r="R12" i="40"/>
  <c r="P12" i="40"/>
  <c r="Q12" i="40"/>
  <c r="H14" i="42"/>
  <c r="J14" i="42"/>
  <c r="I14" i="42"/>
  <c r="N13" i="43"/>
  <c r="M13" i="43"/>
  <c r="L13" i="43"/>
  <c r="R6" i="37"/>
  <c r="Q6" i="37"/>
  <c r="P6" i="37"/>
  <c r="O6" i="37"/>
  <c r="I7" i="37"/>
  <c r="H7" i="37"/>
  <c r="G7" i="37"/>
  <c r="R7" i="37"/>
  <c r="Q7" i="37"/>
  <c r="P7" i="37"/>
  <c r="T7" i="37"/>
  <c r="S7" i="37"/>
  <c r="O7" i="37"/>
  <c r="J11" i="37"/>
  <c r="M9" i="37"/>
  <c r="L9" i="37"/>
  <c r="K9" i="37"/>
  <c r="F11" i="38"/>
  <c r="N12" i="38"/>
  <c r="M12" i="38"/>
  <c r="L12" i="38"/>
  <c r="I138" i="38"/>
  <c r="H138" i="38"/>
  <c r="G138" i="38"/>
  <c r="J11" i="40"/>
  <c r="I11" i="40"/>
  <c r="H11" i="40"/>
  <c r="F12" i="40"/>
  <c r="O138" i="40"/>
  <c r="N138" i="40"/>
  <c r="M138" i="40"/>
  <c r="K138" i="40"/>
  <c r="L138" i="40"/>
  <c r="I139" i="41"/>
  <c r="G139" i="41"/>
  <c r="H139" i="41"/>
  <c r="K16" i="42"/>
  <c r="M6" i="42"/>
  <c r="N6" i="42"/>
  <c r="L6" i="42"/>
  <c r="I8" i="42"/>
  <c r="J8" i="42"/>
  <c r="H8" i="42"/>
  <c r="J15" i="42"/>
  <c r="I15" i="42"/>
  <c r="H15" i="42"/>
  <c r="H6" i="37"/>
  <c r="G6" i="37"/>
  <c r="H8" i="37"/>
  <c r="G8" i="37"/>
  <c r="I8" i="37"/>
  <c r="P8" i="37"/>
  <c r="O8" i="37"/>
  <c r="T8" i="37"/>
  <c r="S8" i="37"/>
  <c r="R8" i="37"/>
  <c r="Q8" i="37"/>
  <c r="D11" i="37"/>
  <c r="L10" i="37"/>
  <c r="K10" i="37"/>
  <c r="M10" i="37"/>
  <c r="I11" i="38"/>
  <c r="H11" i="38"/>
  <c r="J11" i="38"/>
  <c r="Q11" i="38"/>
  <c r="P11" i="38"/>
  <c r="T11" i="38"/>
  <c r="S11" i="38"/>
  <c r="R11" i="38"/>
  <c r="F12" i="38"/>
  <c r="L136" i="38"/>
  <c r="K136" i="38"/>
  <c r="M136" i="38"/>
  <c r="N136" i="38"/>
  <c r="O136" i="38"/>
  <c r="J12" i="40"/>
  <c r="H12" i="40"/>
  <c r="I12" i="40"/>
  <c r="O136" i="40"/>
  <c r="M136" i="40"/>
  <c r="L136" i="40"/>
  <c r="K136" i="40"/>
  <c r="N136" i="40"/>
  <c r="L10" i="42"/>
  <c r="N10" i="42"/>
  <c r="M10" i="42"/>
  <c r="H145" i="42"/>
  <c r="G145" i="42"/>
  <c r="I145" i="42"/>
  <c r="E11" i="37"/>
  <c r="G137" i="38"/>
  <c r="H137" i="38"/>
  <c r="I137" i="38"/>
  <c r="H11" i="39"/>
  <c r="I11" i="39"/>
  <c r="J11" i="39"/>
  <c r="P11" i="39"/>
  <c r="T11" i="39"/>
  <c r="Q11" i="39"/>
  <c r="R11" i="39"/>
  <c r="S11" i="39"/>
  <c r="F12" i="39"/>
  <c r="I137" i="39"/>
  <c r="G137" i="39"/>
  <c r="H137" i="39"/>
  <c r="N11" i="40"/>
  <c r="M11" i="40"/>
  <c r="L11" i="40"/>
  <c r="N139" i="42"/>
  <c r="M139" i="42"/>
  <c r="O139" i="42"/>
  <c r="L139" i="42"/>
  <c r="N143" i="43"/>
  <c r="M143" i="43"/>
  <c r="L143" i="43"/>
  <c r="O143" i="43"/>
  <c r="M7" i="37"/>
  <c r="L7" i="37"/>
  <c r="K7" i="37"/>
  <c r="F11" i="37"/>
  <c r="I9" i="37"/>
  <c r="H9" i="37"/>
  <c r="G9" i="37"/>
  <c r="T9" i="37"/>
  <c r="N11" i="37"/>
  <c r="R9" i="37"/>
  <c r="Q9" i="37"/>
  <c r="P9" i="37"/>
  <c r="S9" i="37"/>
  <c r="O9" i="37"/>
  <c r="J12" i="38"/>
  <c r="H12" i="38"/>
  <c r="I12" i="38"/>
  <c r="S12" i="38"/>
  <c r="T12" i="38"/>
  <c r="R12" i="38"/>
  <c r="Q12" i="38"/>
  <c r="P12" i="38"/>
  <c r="N138" i="38"/>
  <c r="K138" i="38"/>
  <c r="O138" i="38"/>
  <c r="M138" i="38"/>
  <c r="L138" i="38"/>
  <c r="O138" i="39"/>
  <c r="N138" i="39"/>
  <c r="L138" i="39"/>
  <c r="M138" i="39"/>
  <c r="K138" i="39"/>
  <c r="J7" i="40"/>
  <c r="I7" i="40"/>
  <c r="H7" i="40"/>
  <c r="F8" i="40"/>
  <c r="T11" i="40"/>
  <c r="R11" i="40"/>
  <c r="Q11" i="40"/>
  <c r="P11" i="40"/>
  <c r="S11" i="40"/>
  <c r="I134" i="40"/>
  <c r="G134" i="40"/>
  <c r="H134" i="40"/>
  <c r="C16" i="41"/>
  <c r="F9" i="42"/>
  <c r="F11" i="42"/>
  <c r="R13" i="42"/>
  <c r="T13" i="42"/>
  <c r="Q13" i="42"/>
  <c r="S13" i="42"/>
  <c r="P13" i="42"/>
  <c r="M140" i="42"/>
  <c r="L140" i="42"/>
  <c r="O140" i="42"/>
  <c r="N140" i="42"/>
  <c r="J7" i="43"/>
  <c r="I7" i="43"/>
  <c r="H7" i="43"/>
  <c r="I136" i="39"/>
  <c r="H136" i="39"/>
  <c r="G136" i="39"/>
  <c r="N135" i="40"/>
  <c r="M135" i="40"/>
  <c r="L135" i="40"/>
  <c r="O135" i="40"/>
  <c r="K135" i="40"/>
  <c r="O144" i="42"/>
  <c r="M144" i="42"/>
  <c r="L144" i="42"/>
  <c r="N144" i="42"/>
  <c r="R9" i="43"/>
  <c r="Q9" i="43"/>
  <c r="P9" i="43"/>
  <c r="T9" i="43"/>
  <c r="S9" i="43"/>
  <c r="F12" i="43"/>
  <c r="D19" i="44"/>
  <c r="H138" i="39"/>
  <c r="G138" i="39"/>
  <c r="I138" i="39"/>
  <c r="L137" i="40"/>
  <c r="K137" i="40"/>
  <c r="O137" i="40"/>
  <c r="N137" i="40"/>
  <c r="M137" i="40"/>
  <c r="C146" i="41"/>
  <c r="C16" i="42"/>
  <c r="T8" i="42"/>
  <c r="S8" i="42"/>
  <c r="Q8" i="42"/>
  <c r="R8" i="42"/>
  <c r="P8" i="42"/>
  <c r="F10" i="43"/>
  <c r="I136" i="43"/>
  <c r="F146" i="43"/>
  <c r="H136" i="43"/>
  <c r="K136" i="43" s="1"/>
  <c r="G136" i="43"/>
  <c r="G135" i="39"/>
  <c r="I135" i="39"/>
  <c r="H135" i="39"/>
  <c r="F11" i="40"/>
  <c r="L12" i="40"/>
  <c r="M12" i="40"/>
  <c r="N12" i="40"/>
  <c r="G138" i="40"/>
  <c r="I138" i="40"/>
  <c r="H138" i="40"/>
  <c r="D16" i="42"/>
  <c r="N15" i="43"/>
  <c r="M15" i="43"/>
  <c r="L15" i="43"/>
  <c r="I140" i="43"/>
  <c r="H140" i="43"/>
  <c r="G140" i="43"/>
  <c r="N136" i="39"/>
  <c r="O136" i="39"/>
  <c r="L136" i="39"/>
  <c r="M136" i="39"/>
  <c r="K136" i="39"/>
  <c r="I135" i="40"/>
  <c r="H135" i="40"/>
  <c r="G135" i="40"/>
  <c r="E146" i="41"/>
  <c r="J13" i="42"/>
  <c r="I13" i="42"/>
  <c r="H13" i="42"/>
  <c r="H137" i="42"/>
  <c r="K137" i="42" s="1"/>
  <c r="G137" i="42"/>
  <c r="I137" i="42"/>
  <c r="F6" i="43"/>
  <c r="E16" i="43"/>
  <c r="F16" i="43" s="1"/>
  <c r="J13" i="43"/>
  <c r="I13" i="43"/>
  <c r="H13" i="43"/>
  <c r="T15" i="43"/>
  <c r="R15" i="43"/>
  <c r="Q15" i="43"/>
  <c r="S15" i="43"/>
  <c r="P15" i="43"/>
  <c r="O140" i="43"/>
  <c r="M140" i="43"/>
  <c r="L140" i="43"/>
  <c r="N140" i="43"/>
  <c r="F6" i="42"/>
  <c r="E16" i="42"/>
  <c r="F16" i="42" s="1"/>
  <c r="N7" i="42"/>
  <c r="M7" i="42"/>
  <c r="L7" i="42"/>
  <c r="J9" i="42"/>
  <c r="I9" i="42"/>
  <c r="H9" i="42"/>
  <c r="S9" i="42"/>
  <c r="R9" i="42"/>
  <c r="Q9" i="42"/>
  <c r="P9" i="42"/>
  <c r="T9" i="42"/>
  <c r="F10" i="42"/>
  <c r="T10" i="42"/>
  <c r="P10" i="42"/>
  <c r="S10" i="42"/>
  <c r="R10" i="42"/>
  <c r="Q10" i="42"/>
  <c r="L12" i="42"/>
  <c r="N12" i="42"/>
  <c r="M12" i="42"/>
  <c r="N15" i="42"/>
  <c r="M15" i="42"/>
  <c r="L15" i="42"/>
  <c r="I144" i="42"/>
  <c r="H144" i="42"/>
  <c r="G144" i="42"/>
  <c r="T7" i="43"/>
  <c r="R7" i="43"/>
  <c r="Q7" i="43"/>
  <c r="S7" i="43"/>
  <c r="P7" i="43"/>
  <c r="J11" i="43"/>
  <c r="I11" i="43"/>
  <c r="H11" i="43"/>
  <c r="O137" i="43"/>
  <c r="N137" i="43"/>
  <c r="L137" i="43"/>
  <c r="M137" i="43"/>
  <c r="I144" i="43"/>
  <c r="H144" i="43"/>
  <c r="K144" i="43" s="1"/>
  <c r="G144" i="43"/>
  <c r="G16" i="42"/>
  <c r="I6" i="42"/>
  <c r="H6" i="42"/>
  <c r="J6" i="42"/>
  <c r="O16" i="42"/>
  <c r="Q6" i="42"/>
  <c r="P6" i="42"/>
  <c r="T6" i="42"/>
  <c r="S6" i="42"/>
  <c r="R6" i="42"/>
  <c r="F7" i="42"/>
  <c r="M8" i="42"/>
  <c r="L8" i="42"/>
  <c r="N8" i="42"/>
  <c r="H10" i="42"/>
  <c r="J10" i="42"/>
  <c r="I10" i="42"/>
  <c r="N11" i="42"/>
  <c r="M11" i="42"/>
  <c r="L11" i="42"/>
  <c r="R15" i="42"/>
  <c r="Q15" i="42"/>
  <c r="S15" i="42"/>
  <c r="P15" i="42"/>
  <c r="T15" i="42"/>
  <c r="I136" i="42"/>
  <c r="F146" i="42"/>
  <c r="H136" i="42"/>
  <c r="K136" i="42" s="1"/>
  <c r="G136" i="42"/>
  <c r="N11" i="43"/>
  <c r="M11" i="43"/>
  <c r="L11" i="43"/>
  <c r="I139" i="43"/>
  <c r="G139" i="43"/>
  <c r="H139" i="43"/>
  <c r="K139" i="43" s="1"/>
  <c r="H141" i="43"/>
  <c r="G141" i="43"/>
  <c r="I141" i="43"/>
  <c r="M144" i="43"/>
  <c r="L144" i="43"/>
  <c r="O144" i="43"/>
  <c r="N144" i="43"/>
  <c r="D21" i="45"/>
  <c r="F12" i="42"/>
  <c r="P12" i="42"/>
  <c r="T12" i="42"/>
  <c r="Q12" i="42"/>
  <c r="S12" i="42"/>
  <c r="R12" i="42"/>
  <c r="F14" i="42"/>
  <c r="L137" i="42"/>
  <c r="O137" i="42"/>
  <c r="M137" i="42"/>
  <c r="N137" i="42"/>
  <c r="O141" i="42"/>
  <c r="N141" i="42"/>
  <c r="L141" i="42"/>
  <c r="M141" i="42"/>
  <c r="F8" i="43"/>
  <c r="J9" i="43"/>
  <c r="I9" i="43"/>
  <c r="H9" i="43"/>
  <c r="T11" i="43"/>
  <c r="R11" i="43"/>
  <c r="Q11" i="43"/>
  <c r="P11" i="43"/>
  <c r="S11" i="43"/>
  <c r="J15" i="43"/>
  <c r="I15" i="43"/>
  <c r="H15" i="43"/>
  <c r="M136" i="43"/>
  <c r="J146" i="43"/>
  <c r="L136" i="43"/>
  <c r="N136" i="43"/>
  <c r="O136" i="43"/>
  <c r="D15" i="44"/>
  <c r="D19" i="46"/>
  <c r="I7" i="42"/>
  <c r="H7" i="42"/>
  <c r="J7" i="42"/>
  <c r="S7" i="42"/>
  <c r="T7" i="42"/>
  <c r="R7" i="42"/>
  <c r="Q7" i="42"/>
  <c r="P7" i="42"/>
  <c r="F8" i="42"/>
  <c r="N9" i="42"/>
  <c r="M9" i="42"/>
  <c r="L9" i="42"/>
  <c r="N13" i="42"/>
  <c r="M13" i="42"/>
  <c r="L13" i="42"/>
  <c r="M136" i="42"/>
  <c r="J146" i="42"/>
  <c r="L136" i="42"/>
  <c r="O136" i="42"/>
  <c r="N136" i="42"/>
  <c r="I140" i="42"/>
  <c r="H140" i="42"/>
  <c r="K140" i="42" s="1"/>
  <c r="G140" i="42"/>
  <c r="N9" i="43"/>
  <c r="M9" i="43"/>
  <c r="L9" i="43"/>
  <c r="F14" i="43"/>
  <c r="D13" i="45"/>
  <c r="T14" i="42"/>
  <c r="S14" i="42"/>
  <c r="P14" i="42"/>
  <c r="R14" i="42"/>
  <c r="Q14" i="42"/>
  <c r="F15" i="42"/>
  <c r="C16" i="43"/>
  <c r="K16" i="43"/>
  <c r="N6" i="43"/>
  <c r="L6" i="43"/>
  <c r="M6" i="43"/>
  <c r="J8" i="43"/>
  <c r="H8" i="43"/>
  <c r="I8" i="43"/>
  <c r="T8" i="43"/>
  <c r="S8" i="43"/>
  <c r="R8" i="43"/>
  <c r="P8" i="43"/>
  <c r="Q8" i="43"/>
  <c r="F9" i="43"/>
  <c r="N10" i="43"/>
  <c r="L10" i="43"/>
  <c r="M10" i="43"/>
  <c r="J12" i="43"/>
  <c r="H12" i="43"/>
  <c r="I12" i="43"/>
  <c r="T12" i="43"/>
  <c r="S12" i="43"/>
  <c r="R12" i="43"/>
  <c r="P12" i="43"/>
  <c r="Q12" i="43"/>
  <c r="F13" i="43"/>
  <c r="N14" i="43"/>
  <c r="L14" i="43"/>
  <c r="M14" i="43"/>
  <c r="D16" i="43"/>
  <c r="D20" i="44"/>
  <c r="D18" i="45"/>
  <c r="D12" i="46"/>
  <c r="D20" i="46"/>
  <c r="H141" i="42"/>
  <c r="K141" i="42" s="1"/>
  <c r="G141" i="42"/>
  <c r="I141" i="42"/>
  <c r="L145" i="42"/>
  <c r="O145" i="42"/>
  <c r="N145" i="42"/>
  <c r="M145" i="42"/>
  <c r="H137" i="43"/>
  <c r="G137" i="43"/>
  <c r="I137" i="43"/>
  <c r="D21" i="44"/>
  <c r="D15" i="45"/>
  <c r="D19" i="45"/>
  <c r="D17" i="46"/>
  <c r="D21" i="46"/>
  <c r="F13" i="42"/>
  <c r="L14" i="42"/>
  <c r="M14" i="42"/>
  <c r="N14" i="42"/>
  <c r="H6" i="43"/>
  <c r="G16" i="43"/>
  <c r="J6" i="43"/>
  <c r="I6" i="43"/>
  <c r="P6" i="43"/>
  <c r="T6" i="43"/>
  <c r="O16" i="43"/>
  <c r="S6" i="43"/>
  <c r="R6" i="43"/>
  <c r="Q6" i="43"/>
  <c r="F7" i="43"/>
  <c r="L8" i="43"/>
  <c r="M8" i="43"/>
  <c r="N8" i="43"/>
  <c r="H10" i="43"/>
  <c r="J10" i="43"/>
  <c r="I10" i="43"/>
  <c r="P10" i="43"/>
  <c r="T10" i="43"/>
  <c r="S10" i="43"/>
  <c r="R10" i="43"/>
  <c r="Q10" i="43"/>
  <c r="F11" i="43"/>
  <c r="L12" i="43"/>
  <c r="N12" i="43"/>
  <c r="M12" i="43"/>
  <c r="H14" i="43"/>
  <c r="J14" i="43"/>
  <c r="I14" i="43"/>
  <c r="P14" i="43"/>
  <c r="T14" i="43"/>
  <c r="S14" i="43"/>
  <c r="Q14" i="43"/>
  <c r="R14" i="43"/>
  <c r="F15" i="43"/>
  <c r="E146" i="43"/>
  <c r="D16" i="45"/>
  <c r="D20" i="45"/>
  <c r="D18" i="46"/>
  <c r="G18" i="2"/>
  <c r="G17" i="2"/>
  <c r="L6" i="5"/>
  <c r="E76" i="13"/>
  <c r="E90" i="13"/>
  <c r="E104" i="13"/>
  <c r="E118" i="13"/>
  <c r="E132" i="13"/>
  <c r="E146" i="13"/>
  <c r="E34" i="13"/>
  <c r="E62" i="13"/>
  <c r="L6" i="13"/>
  <c r="E48" i="13"/>
  <c r="J6" i="13"/>
  <c r="E20" i="13"/>
  <c r="E160" i="13"/>
  <c r="L31" i="2"/>
  <c r="M31" i="2"/>
  <c r="F18" i="2"/>
  <c r="V6" i="5"/>
  <c r="I6" i="6"/>
  <c r="H17" i="2"/>
  <c r="M56" i="2"/>
  <c r="J6" i="3"/>
  <c r="J79" i="3"/>
  <c r="J152" i="3"/>
  <c r="J6" i="6"/>
  <c r="K79" i="3"/>
  <c r="K152" i="3"/>
  <c r="K6" i="6"/>
  <c r="S6" i="6"/>
  <c r="A15" i="12"/>
  <c r="G53" i="12"/>
  <c r="G57" i="12" s="1"/>
  <c r="A11" i="12"/>
  <c r="A13" i="12"/>
  <c r="G55" i="12"/>
  <c r="A12" i="12"/>
  <c r="G54" i="12"/>
  <c r="J5" i="12"/>
  <c r="I5" i="12"/>
  <c r="A14" i="12"/>
  <c r="K9" i="14"/>
  <c r="J9" i="14"/>
  <c r="I9" i="14"/>
  <c r="K6" i="3"/>
  <c r="K6" i="2"/>
  <c r="H18" i="2"/>
  <c r="L6" i="3"/>
  <c r="L79" i="3"/>
  <c r="L152" i="3"/>
  <c r="I6" i="5"/>
  <c r="L6" i="6"/>
  <c r="T6" i="6"/>
  <c r="J6" i="2"/>
  <c r="L6" i="2"/>
  <c r="J31" i="2"/>
  <c r="M6" i="3"/>
  <c r="M79" i="3"/>
  <c r="M152" i="3"/>
  <c r="J6" i="5"/>
  <c r="M6" i="6"/>
  <c r="U6" i="6"/>
  <c r="K6" i="5"/>
  <c r="S6" i="5"/>
  <c r="V6" i="6"/>
  <c r="W10" i="12"/>
  <c r="W6" i="12"/>
  <c r="W12" i="12"/>
  <c r="W7" i="12"/>
  <c r="W54" i="12"/>
  <c r="W50" i="12"/>
  <c r="W46" i="12"/>
  <c r="W42" i="12"/>
  <c r="W38" i="12"/>
  <c r="W34" i="12"/>
  <c r="W30" i="12"/>
  <c r="W26" i="12"/>
  <c r="W22" i="12"/>
  <c r="W18" i="12"/>
  <c r="W13" i="12"/>
  <c r="W14" i="12"/>
  <c r="W8" i="12"/>
  <c r="W55" i="12"/>
  <c r="W51" i="12"/>
  <c r="W47" i="12"/>
  <c r="W43" i="12"/>
  <c r="W39" i="12"/>
  <c r="W35" i="12"/>
  <c r="W31" i="12"/>
  <c r="W20" i="12"/>
  <c r="W28" i="12"/>
  <c r="W56" i="12"/>
  <c r="W57" i="12"/>
  <c r="U5" i="12"/>
  <c r="W29" i="12"/>
  <c r="W15" i="12"/>
  <c r="W23" i="12"/>
  <c r="W32" i="12"/>
  <c r="W33" i="12"/>
  <c r="U20" i="13"/>
  <c r="Y6" i="13"/>
  <c r="D48" i="13"/>
  <c r="C55" i="12"/>
  <c r="L5" i="12"/>
  <c r="K5" i="12"/>
  <c r="W21" i="12"/>
  <c r="W36" i="12"/>
  <c r="W37" i="12"/>
  <c r="D146" i="13"/>
  <c r="C53" i="12"/>
  <c r="C57" i="12" s="1"/>
  <c r="W16" i="12"/>
  <c r="W24" i="12"/>
  <c r="W40" i="12"/>
  <c r="W41" i="12"/>
  <c r="V9" i="14"/>
  <c r="U9" i="14"/>
  <c r="T9" i="14"/>
  <c r="W9" i="12"/>
  <c r="W44" i="12"/>
  <c r="W45" i="12"/>
  <c r="D34" i="13"/>
  <c r="W19" i="12"/>
  <c r="W27" i="12"/>
  <c r="W48" i="12"/>
  <c r="W49" i="12"/>
  <c r="D62" i="13"/>
  <c r="D20" i="13"/>
  <c r="D76" i="13"/>
  <c r="D90" i="13"/>
  <c r="D104" i="13"/>
  <c r="D118" i="13"/>
  <c r="D132" i="13"/>
  <c r="D160" i="13"/>
  <c r="F48" i="13"/>
  <c r="G62" i="13"/>
  <c r="C118" i="13"/>
  <c r="F160" i="13"/>
  <c r="AA7" i="17"/>
  <c r="Z7" i="17"/>
  <c r="Y7" i="17"/>
  <c r="X7" i="17"/>
  <c r="W7" i="17"/>
  <c r="D56" i="12"/>
  <c r="Z6" i="13"/>
  <c r="S20" i="13"/>
  <c r="F34" i="13"/>
  <c r="G48" i="13"/>
  <c r="C104" i="13"/>
  <c r="F146" i="13"/>
  <c r="G160" i="13"/>
  <c r="O23" i="14"/>
  <c r="T21" i="17"/>
  <c r="S21" i="17"/>
  <c r="U9" i="17"/>
  <c r="R21" i="17"/>
  <c r="T9" i="17"/>
  <c r="Q21" i="17"/>
  <c r="S9" i="17"/>
  <c r="R9" i="17"/>
  <c r="E56" i="12"/>
  <c r="G34" i="13"/>
  <c r="C90" i="13"/>
  <c r="F132" i="13"/>
  <c r="G146" i="13"/>
  <c r="P23" i="14"/>
  <c r="AA7" i="15"/>
  <c r="Z7" i="15"/>
  <c r="Y7" i="15"/>
  <c r="W7" i="15"/>
  <c r="M7" i="16"/>
  <c r="L7" i="16"/>
  <c r="K7" i="16"/>
  <c r="J7" i="16"/>
  <c r="I7" i="16"/>
  <c r="C149" i="17"/>
  <c r="C91" i="17"/>
  <c r="C65" i="17"/>
  <c r="C105" i="17"/>
  <c r="C79" i="17"/>
  <c r="C161" i="17"/>
  <c r="C119" i="17"/>
  <c r="C93" i="17"/>
  <c r="C133" i="17"/>
  <c r="C107" i="17"/>
  <c r="C147" i="17"/>
  <c r="C121" i="17"/>
  <c r="C63" i="17"/>
  <c r="Q9" i="17"/>
  <c r="C135" i="17"/>
  <c r="T6" i="18"/>
  <c r="S6" i="18"/>
  <c r="R6" i="18"/>
  <c r="N5" i="12"/>
  <c r="V5" i="12"/>
  <c r="D55" i="12"/>
  <c r="F56" i="12"/>
  <c r="I6" i="13"/>
  <c r="C76" i="13"/>
  <c r="F118" i="13"/>
  <c r="G132" i="13"/>
  <c r="Q23" i="14"/>
  <c r="X7" i="15"/>
  <c r="U21" i="17"/>
  <c r="C51" i="17"/>
  <c r="X5" i="12"/>
  <c r="D54" i="12"/>
  <c r="D57" i="12" s="1"/>
  <c r="F55" i="12"/>
  <c r="K6" i="13"/>
  <c r="C48" i="13"/>
  <c r="F90" i="13"/>
  <c r="G104" i="13"/>
  <c r="L7" i="15"/>
  <c r="Z7" i="16"/>
  <c r="U9" i="16"/>
  <c r="S21" i="16"/>
  <c r="J7" i="17"/>
  <c r="D51" i="17"/>
  <c r="E65" i="17"/>
  <c r="D77" i="17"/>
  <c r="F79" i="17"/>
  <c r="E91" i="17"/>
  <c r="G93" i="17"/>
  <c r="F105" i="17"/>
  <c r="G119" i="17"/>
  <c r="F149" i="17"/>
  <c r="R21" i="15"/>
  <c r="U21" i="16"/>
  <c r="L7" i="17"/>
  <c r="F51" i="17"/>
  <c r="E63" i="17"/>
  <c r="G65" i="17"/>
  <c r="F77" i="17"/>
  <c r="G91" i="17"/>
  <c r="D135" i="17"/>
  <c r="S121" i="19"/>
  <c r="S161" i="19"/>
  <c r="S135" i="19"/>
  <c r="S133" i="19"/>
  <c r="S107" i="19"/>
  <c r="S119" i="19"/>
  <c r="S93" i="19"/>
  <c r="S63" i="19"/>
  <c r="S37" i="19"/>
  <c r="S147" i="19"/>
  <c r="S79" i="19"/>
  <c r="S105" i="19"/>
  <c r="S9" i="19"/>
  <c r="S77" i="19"/>
  <c r="S21" i="19"/>
  <c r="S149" i="19"/>
  <c r="S91" i="19"/>
  <c r="S65" i="19"/>
  <c r="S51" i="19"/>
  <c r="S35" i="19"/>
  <c r="Y7" i="19"/>
  <c r="S49" i="19"/>
  <c r="S23" i="19"/>
  <c r="S21" i="15"/>
  <c r="G51" i="17"/>
  <c r="F63" i="17"/>
  <c r="G77" i="17"/>
  <c r="D121" i="17"/>
  <c r="E135" i="17"/>
  <c r="D147" i="17"/>
  <c r="T21" i="15"/>
  <c r="Q9" i="16"/>
  <c r="F161" i="17"/>
  <c r="G63" i="17"/>
  <c r="D107" i="17"/>
  <c r="E121" i="17"/>
  <c r="D133" i="17"/>
  <c r="F135" i="17"/>
  <c r="E147" i="17"/>
  <c r="AB6" i="18"/>
  <c r="AA6" i="18"/>
  <c r="Z6" i="18"/>
  <c r="U21" i="15"/>
  <c r="W7" i="16"/>
  <c r="R9" i="16"/>
  <c r="G161" i="17"/>
  <c r="G149" i="17"/>
  <c r="D93" i="17"/>
  <c r="E107" i="17"/>
  <c r="D119" i="17"/>
  <c r="F121" i="17"/>
  <c r="E133" i="17"/>
  <c r="G135" i="17"/>
  <c r="F147" i="17"/>
  <c r="D161" i="17"/>
  <c r="S9" i="16"/>
  <c r="Q21" i="16"/>
  <c r="D79" i="17"/>
  <c r="E93" i="17"/>
  <c r="D105" i="17"/>
  <c r="F107" i="17"/>
  <c r="E119" i="17"/>
  <c r="G121" i="17"/>
  <c r="F133" i="17"/>
  <c r="G147" i="17"/>
  <c r="D149" i="17"/>
  <c r="E161" i="17"/>
  <c r="C149" i="19"/>
  <c r="C105" i="19"/>
  <c r="C161" i="19"/>
  <c r="C135" i="19"/>
  <c r="C121" i="19"/>
  <c r="C91" i="19"/>
  <c r="C65" i="19"/>
  <c r="C35" i="19"/>
  <c r="C77" i="19"/>
  <c r="C9" i="19"/>
  <c r="C21" i="19"/>
  <c r="C107" i="19"/>
  <c r="C93" i="19"/>
  <c r="C63" i="19"/>
  <c r="C23" i="19"/>
  <c r="C51" i="19"/>
  <c r="C147" i="19"/>
  <c r="C49" i="19"/>
  <c r="C133" i="19"/>
  <c r="C119" i="19"/>
  <c r="C37" i="19"/>
  <c r="K23" i="19"/>
  <c r="K133" i="19"/>
  <c r="K147" i="19"/>
  <c r="K119" i="19"/>
  <c r="K93" i="19"/>
  <c r="K149" i="19"/>
  <c r="K105" i="19"/>
  <c r="K79" i="19"/>
  <c r="K49" i="19"/>
  <c r="K135" i="19"/>
  <c r="K91" i="19"/>
  <c r="K65" i="19"/>
  <c r="K63" i="19"/>
  <c r="K121" i="19"/>
  <c r="K107" i="19"/>
  <c r="K51" i="19"/>
  <c r="K9" i="19"/>
  <c r="K35" i="19"/>
  <c r="K21" i="19"/>
  <c r="K161" i="19"/>
  <c r="K37" i="19"/>
  <c r="K77" i="19"/>
  <c r="T161" i="19"/>
  <c r="T149" i="19"/>
  <c r="T147" i="19"/>
  <c r="T135" i="19"/>
  <c r="T133" i="19"/>
  <c r="T121" i="19"/>
  <c r="T119" i="19"/>
  <c r="T107" i="19"/>
  <c r="T105" i="19"/>
  <c r="T93" i="19"/>
  <c r="T91" i="19"/>
  <c r="T79" i="19"/>
  <c r="T77" i="19"/>
  <c r="T65" i="19"/>
  <c r="T63" i="19"/>
  <c r="T51" i="19"/>
  <c r="T49" i="19"/>
  <c r="T37" i="19"/>
  <c r="T9" i="19"/>
  <c r="T21" i="19"/>
  <c r="T35" i="19"/>
  <c r="T23" i="19"/>
  <c r="J6" i="18"/>
  <c r="L161" i="19"/>
  <c r="L149" i="19"/>
  <c r="L147" i="19"/>
  <c r="L135" i="19"/>
  <c r="L133" i="19"/>
  <c r="L121" i="19"/>
  <c r="L119" i="19"/>
  <c r="L107" i="19"/>
  <c r="L105" i="19"/>
  <c r="L93" i="19"/>
  <c r="L91" i="19"/>
  <c r="L79" i="19"/>
  <c r="L77" i="19"/>
  <c r="L65" i="19"/>
  <c r="L63" i="19"/>
  <c r="L51" i="19"/>
  <c r="L49" i="19"/>
  <c r="L37" i="19"/>
  <c r="L35" i="19"/>
  <c r="L9" i="19"/>
  <c r="L21" i="19"/>
  <c r="L23" i="19"/>
  <c r="D161" i="19"/>
  <c r="D149" i="19"/>
  <c r="D147" i="19"/>
  <c r="D135" i="19"/>
  <c r="D133" i="19"/>
  <c r="D121" i="19"/>
  <c r="D119" i="19"/>
  <c r="D107" i="19"/>
  <c r="D105" i="19"/>
  <c r="D93" i="19"/>
  <c r="D91" i="19"/>
  <c r="D79" i="19"/>
  <c r="D77" i="19"/>
  <c r="D65" i="19"/>
  <c r="D63" i="19"/>
  <c r="D51" i="19"/>
  <c r="D49" i="19"/>
  <c r="D37" i="19"/>
  <c r="D35" i="19"/>
  <c r="D21" i="19"/>
  <c r="D23" i="19"/>
  <c r="Q7" i="19"/>
  <c r="F119" i="19"/>
  <c r="J8" i="21"/>
  <c r="I8" i="21"/>
  <c r="E161" i="19"/>
  <c r="E149" i="19"/>
  <c r="E147" i="19"/>
  <c r="E135" i="19"/>
  <c r="E133" i="19"/>
  <c r="E121" i="19"/>
  <c r="E119" i="19"/>
  <c r="E107" i="19"/>
  <c r="E105" i="19"/>
  <c r="E93" i="19"/>
  <c r="E91" i="19"/>
  <c r="E79" i="19"/>
  <c r="E77" i="19"/>
  <c r="E65" i="19"/>
  <c r="E63" i="19"/>
  <c r="E51" i="19"/>
  <c r="E49" i="19"/>
  <c r="E37" i="19"/>
  <c r="E35" i="19"/>
  <c r="M161" i="19"/>
  <c r="M149" i="19"/>
  <c r="M147" i="19"/>
  <c r="M135" i="19"/>
  <c r="M133" i="19"/>
  <c r="M121" i="19"/>
  <c r="M119" i="19"/>
  <c r="M107" i="19"/>
  <c r="M105" i="19"/>
  <c r="M93" i="19"/>
  <c r="M91" i="19"/>
  <c r="M79" i="19"/>
  <c r="M77" i="19"/>
  <c r="M65" i="19"/>
  <c r="M63" i="19"/>
  <c r="M51" i="19"/>
  <c r="M49" i="19"/>
  <c r="M37" i="19"/>
  <c r="M35" i="19"/>
  <c r="M23" i="19"/>
  <c r="N37" i="19"/>
  <c r="H8" i="21"/>
  <c r="F161" i="19"/>
  <c r="F149" i="19"/>
  <c r="F147" i="19"/>
  <c r="F135" i="19"/>
  <c r="F105" i="19"/>
  <c r="F79" i="19"/>
  <c r="F121" i="19"/>
  <c r="F91" i="19"/>
  <c r="F65" i="19"/>
  <c r="F133" i="19"/>
  <c r="F107" i="19"/>
  <c r="F77" i="19"/>
  <c r="F51" i="19"/>
  <c r="N161" i="19"/>
  <c r="N149" i="19"/>
  <c r="N147" i="19"/>
  <c r="N135" i="19"/>
  <c r="N119" i="19"/>
  <c r="N93" i="19"/>
  <c r="N105" i="19"/>
  <c r="N79" i="19"/>
  <c r="N49" i="19"/>
  <c r="N35" i="19"/>
  <c r="N121" i="19"/>
  <c r="N91" i="19"/>
  <c r="N65" i="19"/>
  <c r="V161" i="19"/>
  <c r="V149" i="19"/>
  <c r="V147" i="19"/>
  <c r="V135" i="19"/>
  <c r="V133" i="19"/>
  <c r="V107" i="19"/>
  <c r="V77" i="19"/>
  <c r="V119" i="19"/>
  <c r="V93" i="19"/>
  <c r="V63" i="19"/>
  <c r="V37" i="19"/>
  <c r="V35" i="19"/>
  <c r="V105" i="19"/>
  <c r="V79" i="19"/>
  <c r="V49" i="19"/>
  <c r="N23" i="19"/>
  <c r="F63" i="19"/>
  <c r="F93" i="19"/>
  <c r="E23" i="19"/>
  <c r="H7" i="19"/>
  <c r="P7" i="19"/>
  <c r="X7" i="19"/>
  <c r="M21" i="19"/>
  <c r="V21" i="19"/>
  <c r="F23" i="19"/>
  <c r="N51" i="19"/>
  <c r="N107" i="19"/>
  <c r="V121" i="19"/>
  <c r="AB7" i="22"/>
  <c r="AA7" i="22"/>
  <c r="Z7" i="22"/>
  <c r="M7" i="22"/>
  <c r="X7" i="22"/>
  <c r="Y7" i="22"/>
  <c r="U21" i="22"/>
  <c r="V21" i="22"/>
  <c r="N8" i="30"/>
  <c r="L8" i="30"/>
  <c r="L6" i="26"/>
  <c r="C160" i="28"/>
  <c r="C90" i="28"/>
  <c r="C104" i="28"/>
  <c r="C118" i="28"/>
  <c r="C132" i="28"/>
  <c r="C146" i="28"/>
  <c r="C48" i="28"/>
  <c r="C34" i="28"/>
  <c r="C62" i="28"/>
  <c r="C20" i="28"/>
  <c r="D146" i="28"/>
  <c r="D104" i="28"/>
  <c r="D160" i="28"/>
  <c r="D118" i="28"/>
  <c r="D132" i="28"/>
  <c r="D48" i="28"/>
  <c r="D62" i="28"/>
  <c r="D90" i="28"/>
  <c r="D20" i="28"/>
  <c r="C76" i="28"/>
  <c r="D76" i="28"/>
  <c r="E160" i="28"/>
  <c r="E118" i="28"/>
  <c r="E132" i="28"/>
  <c r="E146" i="28"/>
  <c r="E48" i="28"/>
  <c r="E62" i="28"/>
  <c r="E76" i="28"/>
  <c r="M6" i="28"/>
  <c r="F20" i="28"/>
  <c r="G34" i="28"/>
  <c r="N96" i="30"/>
  <c r="O96" i="30"/>
  <c r="F160" i="28"/>
  <c r="F132" i="28"/>
  <c r="F146" i="28"/>
  <c r="F62" i="28"/>
  <c r="F76" i="28"/>
  <c r="F90" i="28"/>
  <c r="G20" i="28"/>
  <c r="G160" i="28"/>
  <c r="G146" i="28"/>
  <c r="G48" i="28"/>
  <c r="G76" i="28"/>
  <c r="G90" i="28"/>
  <c r="G104" i="28"/>
  <c r="G62" i="28"/>
  <c r="F118" i="28"/>
  <c r="I6" i="27"/>
  <c r="E90" i="28"/>
  <c r="G118" i="28"/>
  <c r="I6" i="28"/>
  <c r="F48" i="28"/>
  <c r="J74" i="30"/>
  <c r="L74" i="30"/>
  <c r="J58" i="30"/>
  <c r="F8" i="30"/>
  <c r="L52" i="30"/>
  <c r="F80" i="30"/>
  <c r="F61" i="30"/>
  <c r="F53" i="30"/>
  <c r="F52" i="30"/>
  <c r="F86" i="30"/>
  <c r="F78" i="30"/>
  <c r="F59" i="30"/>
  <c r="F84" i="30"/>
  <c r="F75" i="30"/>
  <c r="F64" i="30"/>
  <c r="F82" i="30"/>
  <c r="F81" i="30"/>
  <c r="F65" i="30"/>
  <c r="F55" i="30"/>
  <c r="F79" i="30"/>
  <c r="F54" i="30"/>
  <c r="F63" i="30"/>
  <c r="F77" i="30"/>
  <c r="F76" i="30"/>
  <c r="F62" i="30"/>
  <c r="F58" i="30"/>
  <c r="F57" i="30"/>
  <c r="F56" i="30"/>
  <c r="O8" i="30"/>
  <c r="F60" i="30"/>
  <c r="O30" i="30"/>
  <c r="N30" i="30"/>
  <c r="J84" i="30"/>
  <c r="J76" i="30"/>
  <c r="J65" i="30"/>
  <c r="J57" i="30"/>
  <c r="J82" i="30"/>
  <c r="J63" i="30"/>
  <c r="J55" i="30"/>
  <c r="J87" i="30"/>
  <c r="J78" i="30"/>
  <c r="J53" i="30"/>
  <c r="J52" i="30"/>
  <c r="J75" i="30"/>
  <c r="J62" i="30"/>
  <c r="J61" i="30"/>
  <c r="J86" i="30"/>
  <c r="J85" i="30"/>
  <c r="J56" i="30"/>
  <c r="J60" i="30"/>
  <c r="J81" i="30"/>
  <c r="J80" i="30"/>
  <c r="J64" i="30"/>
  <c r="J59" i="30"/>
  <c r="J79" i="30"/>
  <c r="F83" i="30"/>
  <c r="H86" i="30"/>
  <c r="H78" i="30"/>
  <c r="H59" i="30"/>
  <c r="H84" i="30"/>
  <c r="H76" i="30"/>
  <c r="H65" i="30"/>
  <c r="H57" i="30"/>
  <c r="H55" i="30"/>
  <c r="H74" i="30"/>
  <c r="H82" i="30"/>
  <c r="H83" i="30"/>
  <c r="F118" i="30"/>
  <c r="F206" i="30"/>
  <c r="O250" i="30"/>
  <c r="N250" i="30"/>
  <c r="J280" i="30"/>
  <c r="H30" i="30"/>
  <c r="L82" i="30"/>
  <c r="L63" i="30"/>
  <c r="L55" i="30"/>
  <c r="L80" i="30"/>
  <c r="L61" i="30"/>
  <c r="L53" i="30"/>
  <c r="L86" i="30"/>
  <c r="L77" i="30"/>
  <c r="L59" i="30"/>
  <c r="H61" i="30"/>
  <c r="L64" i="30"/>
  <c r="L65" i="30"/>
  <c r="L81" i="30"/>
  <c r="F96" i="30"/>
  <c r="F140" i="30"/>
  <c r="J275" i="30"/>
  <c r="L60" i="30"/>
  <c r="H75" i="30"/>
  <c r="L83" i="30"/>
  <c r="L84" i="30"/>
  <c r="H87" i="30"/>
  <c r="H53" i="30"/>
  <c r="H62" i="30"/>
  <c r="L85" i="30"/>
  <c r="L87" i="30"/>
  <c r="F162" i="30"/>
  <c r="J277" i="30"/>
  <c r="H52" i="30"/>
  <c r="L56" i="30"/>
  <c r="H58" i="30"/>
  <c r="H77" i="30"/>
  <c r="J96" i="30"/>
  <c r="H54" i="30"/>
  <c r="H63" i="30"/>
  <c r="H64" i="30"/>
  <c r="H79" i="30"/>
  <c r="H80" i="30"/>
  <c r="F184" i="30"/>
  <c r="H284" i="30"/>
  <c r="J282" i="30"/>
  <c r="L280" i="30"/>
  <c r="F278" i="30"/>
  <c r="H276" i="30"/>
  <c r="J274" i="30"/>
  <c r="L284" i="30"/>
  <c r="F282" i="30"/>
  <c r="H280" i="30"/>
  <c r="J278" i="30"/>
  <c r="L276" i="30"/>
  <c r="F274" i="30"/>
  <c r="F285" i="30"/>
  <c r="H283" i="30"/>
  <c r="J281" i="30"/>
  <c r="L279" i="30"/>
  <c r="F277" i="30"/>
  <c r="H275" i="30"/>
  <c r="J273" i="30"/>
  <c r="F284" i="30"/>
  <c r="F283" i="30"/>
  <c r="F281" i="30"/>
  <c r="F280" i="30"/>
  <c r="H277" i="30"/>
  <c r="H274" i="30"/>
  <c r="H273" i="30"/>
  <c r="F279" i="30"/>
  <c r="F276" i="30"/>
  <c r="F275" i="30"/>
  <c r="F273" i="30"/>
  <c r="L285" i="30"/>
  <c r="L283" i="30"/>
  <c r="L282" i="30"/>
  <c r="J285" i="30"/>
  <c r="J284" i="30"/>
  <c r="L281" i="30"/>
  <c r="L278" i="30"/>
  <c r="L277" i="30"/>
  <c r="L275" i="30"/>
  <c r="L274" i="30"/>
  <c r="H282" i="30"/>
  <c r="J279" i="30"/>
  <c r="H279" i="30"/>
  <c r="J276" i="30"/>
  <c r="L273" i="30"/>
  <c r="H281" i="30"/>
  <c r="J283" i="30"/>
  <c r="H278" i="30"/>
  <c r="L109" i="31"/>
  <c r="L102" i="31"/>
  <c r="L83" i="31"/>
  <c r="L75" i="31"/>
  <c r="L64" i="31"/>
  <c r="L56" i="31"/>
  <c r="L106" i="31"/>
  <c r="L98" i="31"/>
  <c r="L87" i="31"/>
  <c r="L101" i="31"/>
  <c r="L81" i="31"/>
  <c r="L57" i="31"/>
  <c r="L40" i="31"/>
  <c r="L32" i="31"/>
  <c r="L30" i="31"/>
  <c r="L105" i="31"/>
  <c r="L100" i="31"/>
  <c r="L78" i="31"/>
  <c r="L54" i="31"/>
  <c r="L99" i="31"/>
  <c r="L80" i="31"/>
  <c r="L63" i="31"/>
  <c r="L36" i="31"/>
  <c r="L108" i="31"/>
  <c r="L103" i="31"/>
  <c r="L82" i="31"/>
  <c r="L65" i="31"/>
  <c r="L58" i="31"/>
  <c r="L39" i="31"/>
  <c r="L31" i="31"/>
  <c r="L84" i="31"/>
  <c r="L77" i="31"/>
  <c r="L104" i="31"/>
  <c r="L60" i="31"/>
  <c r="L53" i="31"/>
  <c r="L43" i="31"/>
  <c r="L42" i="31"/>
  <c r="N30" i="31"/>
  <c r="L61" i="31"/>
  <c r="L33" i="31"/>
  <c r="L86" i="31"/>
  <c r="L79" i="31"/>
  <c r="L55" i="31"/>
  <c r="L59" i="31"/>
  <c r="L97" i="31"/>
  <c r="L228" i="30"/>
  <c r="L35" i="31"/>
  <c r="L85" i="31"/>
  <c r="H272" i="30"/>
  <c r="J272" i="30"/>
  <c r="L38" i="31"/>
  <c r="J118" i="30"/>
  <c r="J140" i="30"/>
  <c r="J162" i="30"/>
  <c r="J184" i="30"/>
  <c r="J206" i="30"/>
  <c r="L41" i="31"/>
  <c r="H250" i="30"/>
  <c r="F250" i="30"/>
  <c r="D30" i="31"/>
  <c r="O30" i="31"/>
  <c r="O118" i="30"/>
  <c r="O140" i="30"/>
  <c r="O162" i="30"/>
  <c r="O184" i="30"/>
  <c r="O206" i="30"/>
  <c r="F120" i="30"/>
  <c r="L122" i="30"/>
  <c r="J124" i="30"/>
  <c r="H126" i="30"/>
  <c r="F128" i="30"/>
  <c r="L130" i="30"/>
  <c r="F142" i="30"/>
  <c r="L144" i="30"/>
  <c r="J146" i="30"/>
  <c r="H148" i="30"/>
  <c r="F150" i="30"/>
  <c r="L152" i="30"/>
  <c r="F164" i="30"/>
  <c r="L166" i="30"/>
  <c r="J168" i="30"/>
  <c r="H170" i="30"/>
  <c r="F172" i="30"/>
  <c r="L174" i="30"/>
  <c r="F186" i="30"/>
  <c r="L188" i="30"/>
  <c r="J190" i="30"/>
  <c r="H192" i="30"/>
  <c r="F194" i="30"/>
  <c r="L196" i="30"/>
  <c r="F208" i="30"/>
  <c r="L210" i="30"/>
  <c r="J212" i="30"/>
  <c r="H214" i="30"/>
  <c r="F216" i="30"/>
  <c r="L218" i="30"/>
  <c r="F230" i="30"/>
  <c r="L232" i="30"/>
  <c r="J234" i="30"/>
  <c r="H236" i="30"/>
  <c r="F238" i="30"/>
  <c r="H262" i="30"/>
  <c r="L262" i="30"/>
  <c r="F260" i="30"/>
  <c r="H258" i="30"/>
  <c r="J256" i="30"/>
  <c r="L254" i="30"/>
  <c r="F252" i="30"/>
  <c r="F263" i="30"/>
  <c r="H261" i="30"/>
  <c r="L252" i="30"/>
  <c r="H253" i="30"/>
  <c r="J255" i="30"/>
  <c r="F256" i="30"/>
  <c r="H263" i="30"/>
  <c r="J8" i="31"/>
  <c r="F30" i="31"/>
  <c r="F52" i="31"/>
  <c r="F64" i="31"/>
  <c r="J82" i="31"/>
  <c r="J103" i="31"/>
  <c r="N74" i="33"/>
  <c r="O74" i="33"/>
  <c r="F235" i="30"/>
  <c r="L237" i="30"/>
  <c r="J239" i="30"/>
  <c r="H30" i="31"/>
  <c r="J75" i="31"/>
  <c r="H96" i="31"/>
  <c r="F96" i="31"/>
  <c r="F119" i="30"/>
  <c r="L121" i="30"/>
  <c r="J123" i="30"/>
  <c r="H125" i="30"/>
  <c r="F127" i="30"/>
  <c r="L129" i="30"/>
  <c r="J131" i="30"/>
  <c r="F141" i="30"/>
  <c r="L143" i="30"/>
  <c r="J145" i="30"/>
  <c r="H147" i="30"/>
  <c r="F149" i="30"/>
  <c r="L151" i="30"/>
  <c r="J153" i="30"/>
  <c r="F163" i="30"/>
  <c r="L165" i="30"/>
  <c r="J167" i="30"/>
  <c r="H169" i="30"/>
  <c r="F171" i="30"/>
  <c r="L173" i="30"/>
  <c r="J175" i="30"/>
  <c r="F185" i="30"/>
  <c r="L187" i="30"/>
  <c r="J189" i="30"/>
  <c r="H191" i="30"/>
  <c r="F193" i="30"/>
  <c r="L195" i="30"/>
  <c r="J197" i="30"/>
  <c r="F207" i="30"/>
  <c r="L209" i="30"/>
  <c r="J211" i="30"/>
  <c r="H213" i="30"/>
  <c r="F215" i="30"/>
  <c r="L217" i="30"/>
  <c r="J219" i="30"/>
  <c r="L240" i="30"/>
  <c r="F229" i="30"/>
  <c r="L231" i="30"/>
  <c r="J233" i="30"/>
  <c r="H235" i="30"/>
  <c r="F237" i="30"/>
  <c r="L239" i="30"/>
  <c r="L241" i="30"/>
  <c r="F108" i="31"/>
  <c r="F100" i="31"/>
  <c r="F81" i="31"/>
  <c r="F62" i="31"/>
  <c r="F54" i="31"/>
  <c r="F104" i="31"/>
  <c r="F99" i="31"/>
  <c r="F85" i="31"/>
  <c r="F78" i="31"/>
  <c r="F61" i="31"/>
  <c r="F38" i="31"/>
  <c r="F109" i="31"/>
  <c r="F103" i="31"/>
  <c r="F107" i="31"/>
  <c r="F98" i="31"/>
  <c r="F82" i="31"/>
  <c r="F75" i="31"/>
  <c r="F65" i="31"/>
  <c r="F58" i="31"/>
  <c r="F106" i="31"/>
  <c r="F97" i="31"/>
  <c r="F79" i="31"/>
  <c r="F55" i="31"/>
  <c r="F53" i="31"/>
  <c r="F42" i="31"/>
  <c r="F34" i="31"/>
  <c r="F101" i="31"/>
  <c r="F86" i="31"/>
  <c r="F57" i="31"/>
  <c r="F37" i="31"/>
  <c r="F59" i="31"/>
  <c r="F80" i="31"/>
  <c r="F87" i="31"/>
  <c r="F102" i="31"/>
  <c r="Y7" i="35"/>
  <c r="N52" i="31"/>
  <c r="F83" i="31"/>
  <c r="N52" i="33"/>
  <c r="H7" i="35"/>
  <c r="I7" i="35"/>
  <c r="H119" i="30"/>
  <c r="F121" i="30"/>
  <c r="L123" i="30"/>
  <c r="J125" i="30"/>
  <c r="H127" i="30"/>
  <c r="F129" i="30"/>
  <c r="H141" i="30"/>
  <c r="F143" i="30"/>
  <c r="L145" i="30"/>
  <c r="J147" i="30"/>
  <c r="H149" i="30"/>
  <c r="F151" i="30"/>
  <c r="H163" i="30"/>
  <c r="F165" i="30"/>
  <c r="L167" i="30"/>
  <c r="J169" i="30"/>
  <c r="H171" i="30"/>
  <c r="F173" i="30"/>
  <c r="H185" i="30"/>
  <c r="F187" i="30"/>
  <c r="L189" i="30"/>
  <c r="J191" i="30"/>
  <c r="H193" i="30"/>
  <c r="F195" i="30"/>
  <c r="H207" i="30"/>
  <c r="F209" i="30"/>
  <c r="L211" i="30"/>
  <c r="J213" i="30"/>
  <c r="H215" i="30"/>
  <c r="F217" i="30"/>
  <c r="H229" i="30"/>
  <c r="F231" i="30"/>
  <c r="L233" i="30"/>
  <c r="J235" i="30"/>
  <c r="H237" i="30"/>
  <c r="F239" i="30"/>
  <c r="J254" i="30"/>
  <c r="F255" i="30"/>
  <c r="L256" i="30"/>
  <c r="H257" i="30"/>
  <c r="O272" i="30"/>
  <c r="N272" i="30"/>
  <c r="O8" i="31"/>
  <c r="J104" i="31"/>
  <c r="J85" i="31"/>
  <c r="J77" i="31"/>
  <c r="J58" i="31"/>
  <c r="J100" i="31"/>
  <c r="J102" i="31"/>
  <c r="J84" i="31"/>
  <c r="J60" i="31"/>
  <c r="J53" i="31"/>
  <c r="J42" i="31"/>
  <c r="J34" i="31"/>
  <c r="J106" i="31"/>
  <c r="J97" i="31"/>
  <c r="J101" i="31"/>
  <c r="J81" i="31"/>
  <c r="J64" i="31"/>
  <c r="J57" i="31"/>
  <c r="J78" i="31"/>
  <c r="J61" i="31"/>
  <c r="J54" i="31"/>
  <c r="J38" i="31"/>
  <c r="J99" i="31"/>
  <c r="J80" i="31"/>
  <c r="J56" i="31"/>
  <c r="J41" i="31"/>
  <c r="J33" i="31"/>
  <c r="F31" i="31"/>
  <c r="H52" i="31"/>
  <c r="J59" i="31"/>
  <c r="H74" i="31"/>
  <c r="F76" i="31"/>
  <c r="J87" i="31"/>
  <c r="J98" i="31"/>
  <c r="H35" i="31"/>
  <c r="H43" i="31"/>
  <c r="H59" i="31"/>
  <c r="H76" i="31"/>
  <c r="H83" i="31"/>
  <c r="H100" i="31"/>
  <c r="H32" i="31"/>
  <c r="H40" i="31"/>
  <c r="H57" i="31"/>
  <c r="H64" i="31"/>
  <c r="H81" i="31"/>
  <c r="L96" i="31"/>
  <c r="H106" i="31"/>
  <c r="H98" i="31"/>
  <c r="H87" i="31"/>
  <c r="H79" i="31"/>
  <c r="H60" i="31"/>
  <c r="H109" i="31"/>
  <c r="H102" i="31"/>
  <c r="H36" i="31"/>
  <c r="H58" i="31"/>
  <c r="H75" i="31"/>
  <c r="H82" i="31"/>
  <c r="H103" i="31"/>
  <c r="H108" i="31"/>
  <c r="O96" i="33"/>
  <c r="J5" i="39"/>
  <c r="H5" i="39"/>
  <c r="M5" i="39"/>
  <c r="I5" i="39"/>
  <c r="N30" i="33"/>
  <c r="P7" i="35"/>
  <c r="T5" i="39"/>
  <c r="S5" i="39"/>
  <c r="R5" i="39"/>
  <c r="P5" i="39"/>
  <c r="Q5" i="39"/>
  <c r="N133" i="38"/>
  <c r="T5" i="38"/>
  <c r="S5" i="38"/>
  <c r="Q5" i="38"/>
  <c r="R5" i="38"/>
  <c r="P5" i="38"/>
  <c r="J5" i="41"/>
  <c r="I5" i="41"/>
  <c r="H5" i="41"/>
  <c r="AP7" i="35"/>
  <c r="AO7" i="35"/>
  <c r="N5" i="41"/>
  <c r="M5" i="41"/>
  <c r="L5" i="41"/>
  <c r="AF7" i="35"/>
  <c r="AE7" i="35"/>
  <c r="AR7" i="35"/>
  <c r="I5" i="38"/>
  <c r="J5" i="38"/>
  <c r="R5" i="40"/>
  <c r="Q5" i="40"/>
  <c r="P5" i="40"/>
  <c r="S5" i="40"/>
  <c r="D129" i="37"/>
  <c r="H5" i="38"/>
  <c r="N133" i="39"/>
  <c r="T5" i="40"/>
  <c r="O123" i="37"/>
  <c r="N123" i="37"/>
  <c r="M123" i="37"/>
  <c r="K123" i="37"/>
  <c r="L5" i="39"/>
  <c r="C146" i="43"/>
  <c r="O135" i="43"/>
  <c r="AO29" i="35"/>
  <c r="AN29" i="35"/>
  <c r="R5" i="37"/>
  <c r="L123" i="37"/>
  <c r="I133" i="38"/>
  <c r="G133" i="38"/>
  <c r="D146" i="42"/>
  <c r="X7" i="35"/>
  <c r="AX7" i="35"/>
  <c r="L133" i="38"/>
  <c r="O133" i="40"/>
  <c r="N133" i="40"/>
  <c r="L133" i="40"/>
  <c r="K133" i="40"/>
  <c r="R5" i="41"/>
  <c r="Q5" i="41"/>
  <c r="P5" i="41"/>
  <c r="T5" i="41"/>
  <c r="S5" i="41"/>
  <c r="N5" i="43"/>
  <c r="M5" i="43"/>
  <c r="L5" i="43"/>
  <c r="F7" i="38"/>
  <c r="O133" i="38"/>
  <c r="H5" i="37"/>
  <c r="P5" i="37"/>
  <c r="F8" i="38"/>
  <c r="H133" i="39"/>
  <c r="F7" i="40"/>
  <c r="F5" i="40"/>
  <c r="X29" i="35"/>
  <c r="Q5" i="37"/>
  <c r="L5" i="38"/>
  <c r="O133" i="39"/>
  <c r="M133" i="39"/>
  <c r="J5" i="40"/>
  <c r="I5" i="40"/>
  <c r="H5" i="40"/>
  <c r="F6" i="40"/>
  <c r="D16" i="41"/>
  <c r="O135" i="41"/>
  <c r="M135" i="41"/>
  <c r="K135" i="41"/>
  <c r="L135" i="41"/>
  <c r="H29" i="35"/>
  <c r="Y29" i="35"/>
  <c r="M5" i="38"/>
  <c r="N5" i="40"/>
  <c r="F14" i="41"/>
  <c r="F10" i="41"/>
  <c r="F13" i="41"/>
  <c r="F9" i="41"/>
  <c r="F12" i="41"/>
  <c r="F8" i="41"/>
  <c r="F15" i="41"/>
  <c r="F5" i="41"/>
  <c r="N135" i="41"/>
  <c r="O135" i="42"/>
  <c r="C146" i="42"/>
  <c r="G133" i="40"/>
  <c r="D146" i="41"/>
  <c r="G135" i="41"/>
  <c r="J5" i="43"/>
  <c r="I5" i="43"/>
  <c r="H5" i="43"/>
  <c r="D146" i="43"/>
  <c r="R5" i="42"/>
  <c r="R5" i="43"/>
  <c r="Q5" i="43"/>
  <c r="P5" i="43"/>
  <c r="S5" i="43"/>
  <c r="M135" i="43"/>
  <c r="E146" i="42"/>
  <c r="N135" i="43"/>
  <c r="M135" i="42"/>
  <c r="I135" i="43"/>
  <c r="N135" i="42"/>
  <c r="K141" i="43" l="1"/>
  <c r="K140" i="43"/>
  <c r="K145" i="42"/>
  <c r="K143" i="42"/>
  <c r="K70" i="18"/>
  <c r="K18" i="18"/>
  <c r="K153" i="18"/>
  <c r="K96" i="18"/>
  <c r="T126" i="18"/>
  <c r="K65" i="18"/>
  <c r="K43" i="18"/>
  <c r="K13" i="18"/>
  <c r="AB143" i="18"/>
  <c r="T121" i="18"/>
  <c r="K109" i="18"/>
  <c r="AB89" i="18"/>
  <c r="AB59" i="18"/>
  <c r="AB38" i="18"/>
  <c r="AB16" i="18"/>
  <c r="K89" i="18"/>
  <c r="K59" i="18"/>
  <c r="K38" i="18"/>
  <c r="K12" i="18"/>
  <c r="AB152" i="18"/>
  <c r="T143" i="18"/>
  <c r="K84" i="18"/>
  <c r="K32" i="18"/>
  <c r="T84" i="18"/>
  <c r="T10" i="18"/>
  <c r="M97" i="16"/>
  <c r="M45" i="16"/>
  <c r="AB93" i="18"/>
  <c r="T11" i="18"/>
  <c r="M128" i="16"/>
  <c r="M68" i="16"/>
  <c r="AB87" i="18"/>
  <c r="T40" i="18"/>
  <c r="M18" i="17"/>
  <c r="M159" i="16"/>
  <c r="M99" i="16"/>
  <c r="AB88" i="18"/>
  <c r="T41" i="18"/>
  <c r="M28" i="17"/>
  <c r="M130" i="16"/>
  <c r="M104" i="16"/>
  <c r="T19" i="18"/>
  <c r="M47" i="17"/>
  <c r="M81" i="16"/>
  <c r="M46" i="16"/>
  <c r="M17" i="16"/>
  <c r="M136" i="16"/>
  <c r="M60" i="16"/>
  <c r="M75" i="16"/>
  <c r="T14" i="18"/>
  <c r="M19" i="17"/>
  <c r="M69" i="16"/>
  <c r="T18" i="18"/>
  <c r="AB44" i="18"/>
  <c r="M59" i="17"/>
  <c r="M127" i="16"/>
  <c r="M11" i="17"/>
  <c r="AB74" i="18"/>
  <c r="K113" i="18"/>
  <c r="AB58" i="18"/>
  <c r="K144" i="18"/>
  <c r="T58" i="18"/>
  <c r="T88" i="18"/>
  <c r="T31" i="18"/>
  <c r="M15" i="17"/>
  <c r="M139" i="17"/>
  <c r="M12" i="17"/>
  <c r="AA15" i="16"/>
  <c r="AA19" i="16"/>
  <c r="T70" i="18"/>
  <c r="M24" i="16"/>
  <c r="M86" i="16"/>
  <c r="AB157" i="18"/>
  <c r="AB116" i="18"/>
  <c r="K40" i="18"/>
  <c r="AB139" i="18"/>
  <c r="T97" i="18"/>
  <c r="K73" i="18"/>
  <c r="K52" i="18"/>
  <c r="AB94" i="18"/>
  <c r="AB72" i="18"/>
  <c r="AB42" i="18"/>
  <c r="AB25" i="18"/>
  <c r="T135" i="18"/>
  <c r="T95" i="18"/>
  <c r="K46" i="18"/>
  <c r="K136" i="18"/>
  <c r="T100" i="18"/>
  <c r="T15" i="18"/>
  <c r="T44" i="18"/>
  <c r="M38" i="17"/>
  <c r="T28" i="18"/>
  <c r="M43" i="17"/>
  <c r="M10" i="17"/>
  <c r="M142" i="16"/>
  <c r="M82" i="16"/>
  <c r="AB19" i="18"/>
  <c r="M139" i="16"/>
  <c r="M87" i="16"/>
  <c r="AB67" i="18"/>
  <c r="T37" i="18"/>
  <c r="M30" i="17"/>
  <c r="M141" i="16"/>
  <c r="T53" i="18"/>
  <c r="M130" i="17"/>
  <c r="M27" i="17"/>
  <c r="M67" i="16"/>
  <c r="AB95" i="18"/>
  <c r="M111" i="17"/>
  <c r="T83" i="18"/>
  <c r="M103" i="16"/>
  <c r="AA11" i="16"/>
  <c r="T87" i="18"/>
  <c r="M44" i="17"/>
  <c r="M118" i="16"/>
  <c r="M146" i="16"/>
  <c r="M58" i="16"/>
  <c r="M122" i="17"/>
  <c r="K130" i="18"/>
  <c r="AB130" i="18"/>
  <c r="K87" i="18"/>
  <c r="K66" i="18"/>
  <c r="K14" i="18"/>
  <c r="AB86" i="18"/>
  <c r="AB56" i="18"/>
  <c r="AB39" i="18"/>
  <c r="AB9" i="18"/>
  <c r="K123" i="18"/>
  <c r="K86" i="18"/>
  <c r="K39" i="18"/>
  <c r="K9" i="18"/>
  <c r="T130" i="18"/>
  <c r="K100" i="18"/>
  <c r="T89" i="18"/>
  <c r="T59" i="18"/>
  <c r="T38" i="18"/>
  <c r="T16" i="18"/>
  <c r="T12" i="18"/>
  <c r="T116" i="18"/>
  <c r="K85" i="18"/>
  <c r="K55" i="18"/>
  <c r="K33" i="18"/>
  <c r="AB142" i="18"/>
  <c r="K140" i="18"/>
  <c r="K80" i="18"/>
  <c r="K54" i="18"/>
  <c r="K28" i="18"/>
  <c r="AB80" i="18"/>
  <c r="M114" i="16"/>
  <c r="M54" i="16"/>
  <c r="T80" i="18"/>
  <c r="M137" i="16"/>
  <c r="M102" i="16"/>
  <c r="M76" i="16"/>
  <c r="M11" i="16"/>
  <c r="T138" i="18"/>
  <c r="T74" i="18"/>
  <c r="T23" i="18"/>
  <c r="M31" i="17"/>
  <c r="M108" i="16"/>
  <c r="M30" i="16"/>
  <c r="T75" i="18"/>
  <c r="M45" i="17"/>
  <c r="M113" i="16"/>
  <c r="M27" i="16"/>
  <c r="M12" i="16"/>
  <c r="AB15" i="18"/>
  <c r="M89" i="16"/>
  <c r="M55" i="16"/>
  <c r="M29" i="16"/>
  <c r="M95" i="16"/>
  <c r="M110" i="16"/>
  <c r="AA14" i="16"/>
  <c r="M150" i="17"/>
  <c r="M85" i="17"/>
  <c r="M94" i="17"/>
  <c r="M20" i="17"/>
  <c r="M160" i="17"/>
  <c r="M137" i="17"/>
  <c r="AB129" i="18"/>
  <c r="AB109" i="18"/>
  <c r="AB81" i="18"/>
  <c r="AB46" i="18"/>
  <c r="AB29" i="18"/>
  <c r="AB103" i="18"/>
  <c r="K16" i="18"/>
  <c r="K159" i="18"/>
  <c r="AB113" i="18"/>
  <c r="K67" i="18"/>
  <c r="K37" i="18"/>
  <c r="K15" i="18"/>
  <c r="T32" i="18"/>
  <c r="T61" i="18"/>
  <c r="AB23" i="18"/>
  <c r="K101" i="18"/>
  <c r="T45" i="18"/>
  <c r="AB53" i="18"/>
  <c r="M56" i="16"/>
  <c r="AB37" i="18"/>
  <c r="M61" i="16"/>
  <c r="AB84" i="18"/>
  <c r="M124" i="16"/>
  <c r="M61" i="17"/>
  <c r="AB10" i="18"/>
  <c r="M42" i="17"/>
  <c r="AB83" i="18"/>
  <c r="M145" i="17"/>
  <c r="M70" i="17"/>
  <c r="AA18" i="16"/>
  <c r="M43" i="16"/>
  <c r="M155" i="16"/>
  <c r="M102" i="17"/>
  <c r="AB138" i="18"/>
  <c r="K88" i="18"/>
  <c r="K110" i="18"/>
  <c r="AB11" i="18"/>
  <c r="AB24" i="18"/>
  <c r="M14" i="17"/>
  <c r="M151" i="16"/>
  <c r="M116" i="16"/>
  <c r="M90" i="16"/>
  <c r="AB151" i="18"/>
  <c r="T93" i="18"/>
  <c r="AB54" i="18"/>
  <c r="M156" i="16"/>
  <c r="M96" i="16"/>
  <c r="AB32" i="18"/>
  <c r="M39" i="17"/>
  <c r="M150" i="16"/>
  <c r="M72" i="16"/>
  <c r="AB31" i="18"/>
  <c r="M101" i="16"/>
  <c r="AB79" i="18"/>
  <c r="M26" i="16"/>
  <c r="AB61" i="18"/>
  <c r="M138" i="16"/>
  <c r="M34" i="16"/>
  <c r="AB66" i="18"/>
  <c r="M113" i="17"/>
  <c r="M153" i="16"/>
  <c r="T66" i="18"/>
  <c r="M128" i="17"/>
  <c r="M25" i="17"/>
  <c r="M52" i="16"/>
  <c r="M87" i="17"/>
  <c r="K137" i="43"/>
  <c r="K144" i="42"/>
  <c r="K126" i="18"/>
  <c r="K83" i="18"/>
  <c r="K61" i="18"/>
  <c r="K31" i="18"/>
  <c r="K10" i="18"/>
  <c r="T39" i="18"/>
  <c r="T151" i="18"/>
  <c r="AB117" i="18"/>
  <c r="K82" i="18"/>
  <c r="K30" i="18"/>
  <c r="K127" i="18"/>
  <c r="AB85" i="18"/>
  <c r="AB55" i="18"/>
  <c r="AB33" i="18"/>
  <c r="AB112" i="18"/>
  <c r="K81" i="18"/>
  <c r="K29" i="18"/>
  <c r="AB122" i="18"/>
  <c r="AB96" i="18"/>
  <c r="K75" i="18"/>
  <c r="K45" i="18"/>
  <c r="T67" i="18"/>
  <c r="M31" i="16"/>
  <c r="M10" i="16"/>
  <c r="AB40" i="18"/>
  <c r="M123" i="16"/>
  <c r="M88" i="16"/>
  <c r="M62" i="16"/>
  <c r="AB75" i="18"/>
  <c r="M145" i="16"/>
  <c r="M85" i="16"/>
  <c r="M15" i="16"/>
  <c r="AB70" i="18"/>
  <c r="M40" i="17"/>
  <c r="M39" i="16"/>
  <c r="AB71" i="18"/>
  <c r="M122" i="16"/>
  <c r="M44" i="16"/>
  <c r="M16" i="16"/>
  <c r="M98" i="16"/>
  <c r="M38" i="16"/>
  <c r="M13" i="16"/>
  <c r="M129" i="16"/>
  <c r="M144" i="16"/>
  <c r="G142" i="43"/>
  <c r="I142" i="43"/>
  <c r="H142" i="43"/>
  <c r="K142" i="43" s="1"/>
  <c r="O138" i="43"/>
  <c r="N138" i="43"/>
  <c r="M138" i="43"/>
  <c r="L138" i="43"/>
  <c r="O142" i="42"/>
  <c r="N142" i="42"/>
  <c r="L142" i="42"/>
  <c r="M142" i="42"/>
  <c r="G138" i="42"/>
  <c r="H138" i="42"/>
  <c r="K138" i="42" s="1"/>
  <c r="I138" i="42"/>
  <c r="H145" i="43"/>
  <c r="K145" i="43" s="1"/>
  <c r="G145" i="43"/>
  <c r="I145" i="43"/>
  <c r="L141" i="43"/>
  <c r="O141" i="43"/>
  <c r="M141" i="43"/>
  <c r="N141" i="43"/>
  <c r="I143" i="43"/>
  <c r="H143" i="43"/>
  <c r="K143" i="43" s="1"/>
  <c r="G143" i="43"/>
  <c r="N139" i="43"/>
  <c r="M139" i="43"/>
  <c r="L139" i="43"/>
  <c r="O139" i="43"/>
  <c r="N143" i="42"/>
  <c r="M143" i="42"/>
  <c r="L143" i="42"/>
  <c r="O143" i="42"/>
  <c r="I139" i="42"/>
  <c r="H139" i="42"/>
  <c r="K139" i="42" s="1"/>
  <c r="G139" i="42"/>
  <c r="O142" i="43"/>
  <c r="N142" i="43"/>
  <c r="M142" i="43"/>
  <c r="L142" i="43"/>
  <c r="I138" i="43"/>
  <c r="G138" i="43"/>
  <c r="H138" i="43"/>
  <c r="K138" i="43" s="1"/>
  <c r="I142" i="42"/>
  <c r="G142" i="42"/>
  <c r="H142" i="42"/>
  <c r="K142" i="42" s="1"/>
  <c r="O138" i="42"/>
  <c r="N138" i="42"/>
  <c r="M138" i="42"/>
  <c r="L138" i="42"/>
  <c r="I137" i="41"/>
  <c r="H137" i="41"/>
  <c r="G137" i="41"/>
  <c r="F146" i="41"/>
  <c r="H136" i="41"/>
  <c r="K136" i="41" s="1"/>
  <c r="G136" i="41"/>
  <c r="I136" i="41"/>
  <c r="I144" i="41"/>
  <c r="H144" i="41"/>
  <c r="K144" i="41" s="1"/>
  <c r="G144" i="41"/>
  <c r="H138" i="41"/>
  <c r="G138" i="41"/>
  <c r="I138" i="41"/>
  <c r="G143" i="41"/>
  <c r="H143" i="41"/>
  <c r="I143" i="41"/>
  <c r="I140" i="41"/>
  <c r="G140" i="41"/>
  <c r="H140" i="41"/>
  <c r="I145" i="41"/>
  <c r="H145" i="41"/>
  <c r="K145" i="41" s="1"/>
  <c r="G145" i="41"/>
  <c r="L8" i="40"/>
  <c r="N8" i="40"/>
  <c r="N6" i="38"/>
  <c r="M6" i="38"/>
  <c r="L6" i="38"/>
  <c r="X31" i="35"/>
  <c r="Y31" i="35"/>
  <c r="M137" i="41"/>
  <c r="L137" i="41"/>
  <c r="N137" i="41"/>
  <c r="O137" i="41"/>
  <c r="O141" i="41"/>
  <c r="M141" i="41"/>
  <c r="N141" i="41"/>
  <c r="L141" i="41"/>
  <c r="M145" i="41"/>
  <c r="L145" i="41"/>
  <c r="N145" i="41"/>
  <c r="O145" i="41"/>
  <c r="N140" i="41"/>
  <c r="M140" i="41"/>
  <c r="L140" i="41"/>
  <c r="O140" i="41"/>
  <c r="L142" i="41"/>
  <c r="O142" i="41"/>
  <c r="M142" i="41"/>
  <c r="N142" i="41"/>
  <c r="O139" i="41"/>
  <c r="L139" i="41"/>
  <c r="N139" i="41"/>
  <c r="M139" i="41"/>
  <c r="N136" i="41"/>
  <c r="O136" i="41"/>
  <c r="L136" i="41"/>
  <c r="J146" i="41"/>
  <c r="M136" i="41"/>
  <c r="N144" i="41"/>
  <c r="O144" i="41"/>
  <c r="M144" i="41"/>
  <c r="L144" i="41"/>
  <c r="H6" i="40"/>
  <c r="I6" i="40"/>
  <c r="J6" i="40"/>
  <c r="H10" i="40"/>
  <c r="I10" i="40"/>
  <c r="J10" i="40"/>
  <c r="L134" i="39"/>
  <c r="K134" i="39"/>
  <c r="N134" i="39"/>
  <c r="M134" i="39"/>
  <c r="O134" i="39"/>
  <c r="L9" i="39"/>
  <c r="N9" i="39"/>
  <c r="G125" i="37"/>
  <c r="I125" i="37"/>
  <c r="H125" i="37"/>
  <c r="H37" i="35"/>
  <c r="I37" i="35"/>
  <c r="X34" i="35"/>
  <c r="Y34" i="35"/>
  <c r="L9" i="38"/>
  <c r="N9" i="38"/>
  <c r="H128" i="37"/>
  <c r="G128" i="37"/>
  <c r="I128" i="37"/>
  <c r="I40" i="35"/>
  <c r="H40" i="35"/>
  <c r="Y37" i="35"/>
  <c r="X37" i="35"/>
  <c r="I32" i="35"/>
  <c r="H32" i="35"/>
  <c r="N9" i="40"/>
  <c r="L9" i="40"/>
  <c r="H134" i="39"/>
  <c r="I134" i="39"/>
  <c r="G134" i="39"/>
  <c r="N8" i="38"/>
  <c r="L8" i="38"/>
  <c r="I126" i="37"/>
  <c r="H126" i="37"/>
  <c r="G126" i="37"/>
  <c r="H124" i="37"/>
  <c r="G124" i="37"/>
  <c r="I38" i="35"/>
  <c r="H38" i="35"/>
  <c r="Y35" i="35"/>
  <c r="X35" i="35"/>
  <c r="I30" i="35"/>
  <c r="H30" i="35"/>
  <c r="S10" i="41"/>
  <c r="Q10" i="41"/>
  <c r="T10" i="41"/>
  <c r="R10" i="41"/>
  <c r="P10" i="41"/>
  <c r="O16" i="41"/>
  <c r="Q6" i="41"/>
  <c r="P6" i="41"/>
  <c r="T6" i="41"/>
  <c r="S6" i="41"/>
  <c r="R6" i="41"/>
  <c r="S7" i="41"/>
  <c r="Q7" i="41"/>
  <c r="T7" i="41"/>
  <c r="P7" i="41"/>
  <c r="R7" i="41"/>
  <c r="S11" i="41"/>
  <c r="Q11" i="41"/>
  <c r="T11" i="41"/>
  <c r="R11" i="41"/>
  <c r="P11" i="41"/>
  <c r="S15" i="41"/>
  <c r="Q15" i="41"/>
  <c r="T15" i="41"/>
  <c r="R15" i="41"/>
  <c r="P15" i="41"/>
  <c r="Q8" i="41"/>
  <c r="R8" i="41"/>
  <c r="P8" i="41"/>
  <c r="T8" i="41"/>
  <c r="S8" i="41"/>
  <c r="Q12" i="41"/>
  <c r="T12" i="41"/>
  <c r="S12" i="41"/>
  <c r="P12" i="41"/>
  <c r="R12" i="41"/>
  <c r="S9" i="41"/>
  <c r="R9" i="41"/>
  <c r="Q9" i="41"/>
  <c r="P9" i="41"/>
  <c r="T9" i="41"/>
  <c r="S13" i="41"/>
  <c r="Q13" i="41"/>
  <c r="P13" i="41"/>
  <c r="T13" i="41"/>
  <c r="R13" i="41"/>
  <c r="K134" i="40"/>
  <c r="O134" i="40"/>
  <c r="N134" i="40"/>
  <c r="M134" i="40"/>
  <c r="L134" i="40"/>
  <c r="AO37" i="35"/>
  <c r="AN37" i="35"/>
  <c r="BA13" i="35"/>
  <c r="AZ13" i="35"/>
  <c r="AY13" i="35"/>
  <c r="BB13" i="35"/>
  <c r="AX13" i="35"/>
  <c r="O12" i="35"/>
  <c r="P12" i="35"/>
  <c r="O11" i="35"/>
  <c r="P11" i="35"/>
  <c r="O10" i="35"/>
  <c r="P10" i="35"/>
  <c r="P9" i="35"/>
  <c r="O9" i="35"/>
  <c r="O8" i="35"/>
  <c r="P8" i="35"/>
  <c r="O125" i="37"/>
  <c r="N125" i="37"/>
  <c r="M125" i="37"/>
  <c r="K125" i="37"/>
  <c r="L125" i="37"/>
  <c r="Y13" i="35"/>
  <c r="X13" i="35"/>
  <c r="AX12" i="35"/>
  <c r="BB12" i="35"/>
  <c r="BA12" i="35"/>
  <c r="AY12" i="35"/>
  <c r="AZ12" i="35"/>
  <c r="X12" i="35"/>
  <c r="Y12" i="35"/>
  <c r="AX11" i="35"/>
  <c r="AW22" i="35"/>
  <c r="BB11" i="35"/>
  <c r="BA11" i="35"/>
  <c r="AZ11" i="35"/>
  <c r="AY11" i="35"/>
  <c r="X11" i="35"/>
  <c r="Y11" i="35"/>
  <c r="AX10" i="35"/>
  <c r="BB10" i="35"/>
  <c r="AY10" i="35"/>
  <c r="BA10" i="35"/>
  <c r="AZ10" i="35"/>
  <c r="X10" i="35"/>
  <c r="Y10" i="35"/>
  <c r="AX9" i="35"/>
  <c r="BB9" i="35"/>
  <c r="BA9" i="35"/>
  <c r="AZ9" i="35"/>
  <c r="AY9" i="35"/>
  <c r="X9" i="35"/>
  <c r="Y9" i="35"/>
  <c r="AX8" i="35"/>
  <c r="BB8" i="35"/>
  <c r="AY8" i="35"/>
  <c r="BA8" i="35"/>
  <c r="AZ8" i="35"/>
  <c r="X8" i="35"/>
  <c r="Y8" i="35"/>
  <c r="BA14" i="35"/>
  <c r="AZ14" i="35"/>
  <c r="AY14" i="35"/>
  <c r="BB14" i="35"/>
  <c r="AX14" i="35"/>
  <c r="BA15" i="35"/>
  <c r="AZ15" i="35"/>
  <c r="AY15" i="35"/>
  <c r="BB15" i="35"/>
  <c r="AX15" i="35"/>
  <c r="BA16" i="35"/>
  <c r="AZ16" i="35"/>
  <c r="AY16" i="35"/>
  <c r="BB16" i="35"/>
  <c r="AX16" i="35"/>
  <c r="BA17" i="35"/>
  <c r="AZ17" i="35"/>
  <c r="AY17" i="35"/>
  <c r="BB17" i="35"/>
  <c r="AX17" i="35"/>
  <c r="BA18" i="35"/>
  <c r="AZ18" i="35"/>
  <c r="AY18" i="35"/>
  <c r="BB18" i="35"/>
  <c r="AX18" i="35"/>
  <c r="Y14" i="35"/>
  <c r="X14" i="35"/>
  <c r="Y15" i="35"/>
  <c r="X15" i="35"/>
  <c r="Y16" i="35"/>
  <c r="X16" i="35"/>
  <c r="Y17" i="35"/>
  <c r="X17" i="35"/>
  <c r="Y18" i="35"/>
  <c r="X18" i="35"/>
  <c r="G134" i="38"/>
  <c r="I134" i="38"/>
  <c r="H134" i="38"/>
  <c r="M127" i="37"/>
  <c r="J129" i="37"/>
  <c r="L127" i="37"/>
  <c r="K127" i="37"/>
  <c r="O127" i="37"/>
  <c r="N127" i="37"/>
  <c r="AO32" i="35"/>
  <c r="AN32" i="35"/>
  <c r="AO40" i="35"/>
  <c r="AN40" i="35"/>
  <c r="AO34" i="35"/>
  <c r="AN34" i="35"/>
  <c r="AN31" i="35"/>
  <c r="AO31" i="35"/>
  <c r="AN39" i="35"/>
  <c r="AO39" i="35"/>
  <c r="AN36" i="35"/>
  <c r="AO36" i="35"/>
  <c r="L124" i="37"/>
  <c r="O124" i="37"/>
  <c r="M124" i="37"/>
  <c r="N124" i="37"/>
  <c r="N126" i="37"/>
  <c r="O126" i="37"/>
  <c r="M126" i="37"/>
  <c r="L126" i="37"/>
  <c r="K126" i="37"/>
  <c r="T7" i="40"/>
  <c r="R7" i="40"/>
  <c r="S7" i="40"/>
  <c r="Q7" i="40"/>
  <c r="AA19" i="40"/>
  <c r="P7" i="40"/>
  <c r="T8" i="40"/>
  <c r="S8" i="40"/>
  <c r="R8" i="40"/>
  <c r="P8" i="40"/>
  <c r="Q8" i="40"/>
  <c r="R9" i="40"/>
  <c r="Q9" i="40"/>
  <c r="P9" i="40"/>
  <c r="S9" i="40"/>
  <c r="T9" i="40"/>
  <c r="P6" i="40"/>
  <c r="T6" i="40"/>
  <c r="S6" i="40"/>
  <c r="Q6" i="40"/>
  <c r="R6" i="40"/>
  <c r="P10" i="40"/>
  <c r="T10" i="40"/>
  <c r="Q10" i="40"/>
  <c r="S10" i="40"/>
  <c r="R10" i="40"/>
  <c r="AA20" i="40"/>
  <c r="J6" i="38"/>
  <c r="I6" i="38"/>
  <c r="H6" i="38"/>
  <c r="J10" i="38"/>
  <c r="I10" i="38"/>
  <c r="H10" i="38"/>
  <c r="I7" i="38"/>
  <c r="H7" i="38"/>
  <c r="J7" i="38"/>
  <c r="M8" i="38"/>
  <c r="J8" i="38"/>
  <c r="I8" i="38"/>
  <c r="H8" i="38"/>
  <c r="AP11" i="35"/>
  <c r="AO11" i="35"/>
  <c r="AN11" i="35"/>
  <c r="AR11" i="35"/>
  <c r="AQ11" i="35"/>
  <c r="AF9" i="35"/>
  <c r="AE9" i="35"/>
  <c r="AE13" i="35"/>
  <c r="AF13" i="35"/>
  <c r="K16" i="41"/>
  <c r="N6" i="41"/>
  <c r="L6" i="41"/>
  <c r="M6" i="41"/>
  <c r="M12" i="41"/>
  <c r="N12" i="41"/>
  <c r="L12" i="41"/>
  <c r="M8" i="41"/>
  <c r="N8" i="41"/>
  <c r="L8" i="41"/>
  <c r="M9" i="41"/>
  <c r="L9" i="41"/>
  <c r="N9" i="41"/>
  <c r="M13" i="41"/>
  <c r="N13" i="41"/>
  <c r="L13" i="41"/>
  <c r="M10" i="41"/>
  <c r="N10" i="41"/>
  <c r="L10" i="41"/>
  <c r="M14" i="41"/>
  <c r="L14" i="41"/>
  <c r="N14" i="41"/>
  <c r="N7" i="41"/>
  <c r="M7" i="41"/>
  <c r="L7" i="41"/>
  <c r="N11" i="41"/>
  <c r="M11" i="41"/>
  <c r="L11" i="41"/>
  <c r="M15" i="41"/>
  <c r="L15" i="41"/>
  <c r="N15" i="41"/>
  <c r="AP12" i="35"/>
  <c r="AO12" i="35"/>
  <c r="AR12" i="35"/>
  <c r="AQ12" i="35"/>
  <c r="AN12" i="35"/>
  <c r="AR14" i="35"/>
  <c r="AQ14" i="35"/>
  <c r="AO14" i="35"/>
  <c r="AN14" i="35"/>
  <c r="AP14" i="35"/>
  <c r="AR15" i="35"/>
  <c r="AQ15" i="35"/>
  <c r="AO15" i="35"/>
  <c r="AN15" i="35"/>
  <c r="AP15" i="35"/>
  <c r="AR16" i="35"/>
  <c r="AQ16" i="35"/>
  <c r="AO16" i="35"/>
  <c r="AN16" i="35"/>
  <c r="AP16" i="35"/>
  <c r="AR17" i="35"/>
  <c r="AQ17" i="35"/>
  <c r="AO17" i="35"/>
  <c r="AN17" i="35"/>
  <c r="AP17" i="35"/>
  <c r="AR18" i="35"/>
  <c r="AQ18" i="35"/>
  <c r="AO18" i="35"/>
  <c r="AN18" i="35"/>
  <c r="AP18" i="35"/>
  <c r="G16" i="41"/>
  <c r="H6" i="41"/>
  <c r="J6" i="41"/>
  <c r="I6" i="41"/>
  <c r="I10" i="41"/>
  <c r="J10" i="41"/>
  <c r="H10" i="41"/>
  <c r="I7" i="41"/>
  <c r="J7" i="41"/>
  <c r="H7" i="41"/>
  <c r="I11" i="41"/>
  <c r="H11" i="41"/>
  <c r="J11" i="41"/>
  <c r="I15" i="41"/>
  <c r="J15" i="41"/>
  <c r="H15" i="41"/>
  <c r="I8" i="41"/>
  <c r="J8" i="41"/>
  <c r="H8" i="41"/>
  <c r="I12" i="41"/>
  <c r="J12" i="41"/>
  <c r="H12" i="41"/>
  <c r="J9" i="41"/>
  <c r="I9" i="41"/>
  <c r="H9" i="41"/>
  <c r="J13" i="41"/>
  <c r="I13" i="41"/>
  <c r="H13" i="41"/>
  <c r="S6" i="38"/>
  <c r="R6" i="38"/>
  <c r="Q6" i="38"/>
  <c r="P6" i="38"/>
  <c r="T6" i="38"/>
  <c r="S10" i="38"/>
  <c r="R10" i="38"/>
  <c r="Q10" i="38"/>
  <c r="P10" i="38"/>
  <c r="T10" i="38"/>
  <c r="AA20" i="38" s="1"/>
  <c r="Q7" i="38"/>
  <c r="P7" i="38"/>
  <c r="AA19" i="38"/>
  <c r="T7" i="38"/>
  <c r="R7" i="38"/>
  <c r="S7" i="38"/>
  <c r="S8" i="38"/>
  <c r="T8" i="38"/>
  <c r="R8" i="38"/>
  <c r="P8" i="38"/>
  <c r="Q8" i="38"/>
  <c r="N38" i="33"/>
  <c r="O38" i="33"/>
  <c r="T9" i="39"/>
  <c r="S9" i="39"/>
  <c r="R9" i="39"/>
  <c r="P9" i="39"/>
  <c r="Q9" i="39"/>
  <c r="AA20" i="39"/>
  <c r="R10" i="39"/>
  <c r="Q10" i="39"/>
  <c r="P10" i="39"/>
  <c r="S10" i="39"/>
  <c r="T10" i="39"/>
  <c r="R6" i="39"/>
  <c r="Q6" i="39"/>
  <c r="P6" i="39"/>
  <c r="S6" i="39"/>
  <c r="T6" i="39"/>
  <c r="T8" i="39"/>
  <c r="R8" i="39"/>
  <c r="S8" i="39"/>
  <c r="Q8" i="39"/>
  <c r="P8" i="39"/>
  <c r="P7" i="39"/>
  <c r="T7" i="39"/>
  <c r="AA19" i="39" s="1"/>
  <c r="Q7" i="39"/>
  <c r="S7" i="39"/>
  <c r="R7" i="39"/>
  <c r="N42" i="33"/>
  <c r="O42" i="33"/>
  <c r="N34" i="33"/>
  <c r="O34" i="33"/>
  <c r="J9" i="39"/>
  <c r="H9" i="39"/>
  <c r="M9" i="39"/>
  <c r="I9" i="39"/>
  <c r="J6" i="39"/>
  <c r="I6" i="39"/>
  <c r="H6" i="39"/>
  <c r="M8" i="39"/>
  <c r="J8" i="39"/>
  <c r="I8" i="39"/>
  <c r="H8" i="39"/>
  <c r="J10" i="39"/>
  <c r="I10" i="39"/>
  <c r="H10" i="39"/>
  <c r="H7" i="39"/>
  <c r="I7" i="39"/>
  <c r="J7" i="39"/>
  <c r="O105" i="33"/>
  <c r="N105" i="33"/>
  <c r="O98" i="33"/>
  <c r="N98" i="33"/>
  <c r="O105" i="31"/>
  <c r="N105" i="31"/>
  <c r="O83" i="31"/>
  <c r="N83" i="31"/>
  <c r="O59" i="31"/>
  <c r="N59" i="31"/>
  <c r="O38" i="31"/>
  <c r="N38" i="31"/>
  <c r="N104" i="33"/>
  <c r="O104" i="33"/>
  <c r="O18" i="33"/>
  <c r="N18" i="33"/>
  <c r="N12" i="33"/>
  <c r="O12" i="33"/>
  <c r="O14" i="33"/>
  <c r="N14" i="33"/>
  <c r="N101" i="33"/>
  <c r="O101" i="33"/>
  <c r="O102" i="33"/>
  <c r="N102" i="33"/>
  <c r="O10" i="33"/>
  <c r="N10" i="33"/>
  <c r="N19" i="33"/>
  <c r="O19" i="33"/>
  <c r="O99" i="33"/>
  <c r="N99" i="33"/>
  <c r="O100" i="33"/>
  <c r="N100" i="33"/>
  <c r="O107" i="33"/>
  <c r="N107" i="33"/>
  <c r="O9" i="33"/>
  <c r="N9" i="33"/>
  <c r="O17" i="33"/>
  <c r="N17" i="33"/>
  <c r="O108" i="33"/>
  <c r="N108" i="33"/>
  <c r="O16" i="33"/>
  <c r="N16" i="33"/>
  <c r="O103" i="33"/>
  <c r="N103" i="33"/>
  <c r="N106" i="33"/>
  <c r="O106" i="33"/>
  <c r="N107" i="31"/>
  <c r="O107" i="31"/>
  <c r="O98" i="31"/>
  <c r="N98" i="31"/>
  <c r="N84" i="31"/>
  <c r="O84" i="31"/>
  <c r="O77" i="31"/>
  <c r="N77" i="31"/>
  <c r="O60" i="31"/>
  <c r="N60" i="31"/>
  <c r="O53" i="31"/>
  <c r="N53" i="31"/>
  <c r="O42" i="31"/>
  <c r="N42" i="31"/>
  <c r="O34" i="31"/>
  <c r="N34" i="31"/>
  <c r="O102" i="31"/>
  <c r="N102" i="31"/>
  <c r="O79" i="31"/>
  <c r="N79" i="31"/>
  <c r="N55" i="31"/>
  <c r="O55" i="31"/>
  <c r="N37" i="31"/>
  <c r="O37" i="31"/>
  <c r="O104" i="31"/>
  <c r="N104" i="31"/>
  <c r="N54" i="31"/>
  <c r="O54" i="31"/>
  <c r="O62" i="31"/>
  <c r="N62" i="31"/>
  <c r="O81" i="31"/>
  <c r="N81" i="31"/>
  <c r="N100" i="31"/>
  <c r="O100" i="31"/>
  <c r="O108" i="31"/>
  <c r="N108" i="31"/>
  <c r="N80" i="33"/>
  <c r="O80" i="33"/>
  <c r="O253" i="30"/>
  <c r="N253" i="30"/>
  <c r="O239" i="30"/>
  <c r="N239" i="30"/>
  <c r="O231" i="30"/>
  <c r="N231" i="30"/>
  <c r="N217" i="30"/>
  <c r="O217" i="30"/>
  <c r="O209" i="30"/>
  <c r="N209" i="30"/>
  <c r="O195" i="30"/>
  <c r="N195" i="30"/>
  <c r="O187" i="30"/>
  <c r="N187" i="30"/>
  <c r="O173" i="30"/>
  <c r="N173" i="30"/>
  <c r="O165" i="30"/>
  <c r="N165" i="30"/>
  <c r="O151" i="30"/>
  <c r="N151" i="30"/>
  <c r="O143" i="30"/>
  <c r="N143" i="30"/>
  <c r="O129" i="30"/>
  <c r="N129" i="30"/>
  <c r="O121" i="30"/>
  <c r="N121" i="30"/>
  <c r="O61" i="30"/>
  <c r="N61" i="30"/>
  <c r="O53" i="30"/>
  <c r="N53" i="30"/>
  <c r="H9" i="35"/>
  <c r="I9" i="35"/>
  <c r="I13" i="35"/>
  <c r="H13" i="35"/>
  <c r="H12" i="35"/>
  <c r="I12" i="35"/>
  <c r="H8" i="35"/>
  <c r="I8" i="35"/>
  <c r="I11" i="35"/>
  <c r="H11" i="35"/>
  <c r="H10" i="35"/>
  <c r="I10" i="35"/>
  <c r="I14" i="35"/>
  <c r="H14" i="35"/>
  <c r="I15" i="35"/>
  <c r="H15" i="35"/>
  <c r="I16" i="35"/>
  <c r="H16" i="35"/>
  <c r="I17" i="35"/>
  <c r="H17" i="35"/>
  <c r="I18" i="35"/>
  <c r="H18" i="35"/>
  <c r="O62" i="33"/>
  <c r="N62" i="33"/>
  <c r="O58" i="33"/>
  <c r="N58" i="33"/>
  <c r="O54" i="33"/>
  <c r="N54" i="33"/>
  <c r="O56" i="33"/>
  <c r="N56" i="33"/>
  <c r="N64" i="33"/>
  <c r="O64" i="33"/>
  <c r="O60" i="33"/>
  <c r="N60" i="33"/>
  <c r="O53" i="33"/>
  <c r="N53" i="33"/>
  <c r="N55" i="33"/>
  <c r="O55" i="33"/>
  <c r="O57" i="33"/>
  <c r="N57" i="33"/>
  <c r="N59" i="33"/>
  <c r="O59" i="33"/>
  <c r="O61" i="33"/>
  <c r="N61" i="33"/>
  <c r="N63" i="33"/>
  <c r="O63" i="33"/>
  <c r="O262" i="30"/>
  <c r="N262" i="30"/>
  <c r="O261" i="30"/>
  <c r="N261" i="30"/>
  <c r="O237" i="30"/>
  <c r="N237" i="30"/>
  <c r="O229" i="30"/>
  <c r="N229" i="30"/>
  <c r="O215" i="30"/>
  <c r="N215" i="30"/>
  <c r="O207" i="30"/>
  <c r="N207" i="30"/>
  <c r="O193" i="30"/>
  <c r="N193" i="30"/>
  <c r="O185" i="30"/>
  <c r="N185" i="30"/>
  <c r="O171" i="30"/>
  <c r="N171" i="30"/>
  <c r="O163" i="30"/>
  <c r="N163" i="30"/>
  <c r="O149" i="30"/>
  <c r="N149" i="30"/>
  <c r="O141" i="30"/>
  <c r="N141" i="30"/>
  <c r="O127" i="30"/>
  <c r="N127" i="30"/>
  <c r="O119" i="30"/>
  <c r="N119" i="30"/>
  <c r="O86" i="30"/>
  <c r="N86" i="30"/>
  <c r="O78" i="30"/>
  <c r="N78" i="30"/>
  <c r="O59" i="30"/>
  <c r="N59" i="30"/>
  <c r="O240" i="30"/>
  <c r="N240" i="30"/>
  <c r="O235" i="30"/>
  <c r="N235" i="30"/>
  <c r="N78" i="33"/>
  <c r="O78" i="33"/>
  <c r="N82" i="33"/>
  <c r="O82" i="33"/>
  <c r="N76" i="33"/>
  <c r="O76" i="33"/>
  <c r="N86" i="33"/>
  <c r="O86" i="33"/>
  <c r="N84" i="33"/>
  <c r="O84" i="33"/>
  <c r="M87" i="33"/>
  <c r="O75" i="33"/>
  <c r="N75" i="33"/>
  <c r="N77" i="33"/>
  <c r="O77" i="33"/>
  <c r="N79" i="33"/>
  <c r="O79" i="33"/>
  <c r="N81" i="33"/>
  <c r="O81" i="33"/>
  <c r="N83" i="33"/>
  <c r="O83" i="33"/>
  <c r="N85" i="33"/>
  <c r="O85" i="33"/>
  <c r="N254" i="30"/>
  <c r="O254" i="30"/>
  <c r="O252" i="30"/>
  <c r="N252" i="30"/>
  <c r="O260" i="30"/>
  <c r="N260" i="30"/>
  <c r="N238" i="30"/>
  <c r="O238" i="30"/>
  <c r="N230" i="30"/>
  <c r="O230" i="30"/>
  <c r="N216" i="30"/>
  <c r="O216" i="30"/>
  <c r="N208" i="30"/>
  <c r="O208" i="30"/>
  <c r="N194" i="30"/>
  <c r="O194" i="30"/>
  <c r="N186" i="30"/>
  <c r="O186" i="30"/>
  <c r="N172" i="30"/>
  <c r="O172" i="30"/>
  <c r="N164" i="30"/>
  <c r="O164" i="30"/>
  <c r="N150" i="30"/>
  <c r="O150" i="30"/>
  <c r="N142" i="30"/>
  <c r="O142" i="30"/>
  <c r="N128" i="30"/>
  <c r="O128" i="30"/>
  <c r="N120" i="30"/>
  <c r="O120" i="30"/>
  <c r="O280" i="30"/>
  <c r="N280" i="30"/>
  <c r="O283" i="30"/>
  <c r="N283" i="30"/>
  <c r="N281" i="30"/>
  <c r="O281" i="30"/>
  <c r="O284" i="30"/>
  <c r="N284" i="30"/>
  <c r="N273" i="30"/>
  <c r="O273" i="30"/>
  <c r="O275" i="30"/>
  <c r="N275" i="30"/>
  <c r="O276" i="30"/>
  <c r="N276" i="30"/>
  <c r="O279" i="30"/>
  <c r="N279" i="30"/>
  <c r="N277" i="30"/>
  <c r="O277" i="30"/>
  <c r="N274" i="30"/>
  <c r="O274" i="30"/>
  <c r="O282" i="30"/>
  <c r="N282" i="30"/>
  <c r="O278" i="30"/>
  <c r="N278" i="30"/>
  <c r="M152" i="28"/>
  <c r="K152" i="28"/>
  <c r="J152" i="28"/>
  <c r="H160" i="28"/>
  <c r="L152" i="28"/>
  <c r="I152" i="28"/>
  <c r="M129" i="28"/>
  <c r="L129" i="28"/>
  <c r="K129" i="28"/>
  <c r="J129" i="28"/>
  <c r="I129" i="28"/>
  <c r="M95" i="28"/>
  <c r="L95" i="28"/>
  <c r="K95" i="28"/>
  <c r="J95" i="28"/>
  <c r="I95" i="28"/>
  <c r="J33" i="28"/>
  <c r="I33" i="28"/>
  <c r="M33" i="28"/>
  <c r="K33" i="28"/>
  <c r="L33" i="28"/>
  <c r="M27" i="28"/>
  <c r="L27" i="28"/>
  <c r="I27" i="28"/>
  <c r="K27" i="28"/>
  <c r="J27" i="28"/>
  <c r="M18" i="28"/>
  <c r="L18" i="28"/>
  <c r="J18" i="28"/>
  <c r="I18" i="28"/>
  <c r="K18" i="28"/>
  <c r="M10" i="28"/>
  <c r="L10" i="28"/>
  <c r="K10" i="28"/>
  <c r="J10" i="28"/>
  <c r="I10" i="28"/>
  <c r="M107" i="28"/>
  <c r="L107" i="28"/>
  <c r="K107" i="28"/>
  <c r="J107" i="28"/>
  <c r="I107" i="28"/>
  <c r="M72" i="28"/>
  <c r="L72" i="28"/>
  <c r="K72" i="28"/>
  <c r="J72" i="28"/>
  <c r="I72" i="28"/>
  <c r="L60" i="28"/>
  <c r="K60" i="28"/>
  <c r="J60" i="28"/>
  <c r="I60" i="28"/>
  <c r="M60" i="28"/>
  <c r="I32" i="28"/>
  <c r="M32" i="28"/>
  <c r="L32" i="28"/>
  <c r="K32" i="28"/>
  <c r="J32" i="28"/>
  <c r="I24" i="28"/>
  <c r="M24" i="28"/>
  <c r="L24" i="28"/>
  <c r="K24" i="28"/>
  <c r="J24" i="28"/>
  <c r="I15" i="28"/>
  <c r="M15" i="28"/>
  <c r="L15" i="28"/>
  <c r="K15" i="28"/>
  <c r="J15" i="28"/>
  <c r="M41" i="28"/>
  <c r="L41" i="28"/>
  <c r="J41" i="28"/>
  <c r="I41" i="28"/>
  <c r="K41" i="28"/>
  <c r="M50" i="28"/>
  <c r="L50" i="28"/>
  <c r="J50" i="28"/>
  <c r="I50" i="28"/>
  <c r="K50" i="28"/>
  <c r="M58" i="28"/>
  <c r="L58" i="28"/>
  <c r="J58" i="28"/>
  <c r="I58" i="28"/>
  <c r="K58" i="28"/>
  <c r="M67" i="28"/>
  <c r="L67" i="28"/>
  <c r="K67" i="28"/>
  <c r="J67" i="28"/>
  <c r="I67" i="28"/>
  <c r="M75" i="28"/>
  <c r="L75" i="28"/>
  <c r="K75" i="28"/>
  <c r="J75" i="28"/>
  <c r="I75" i="28"/>
  <c r="M84" i="28"/>
  <c r="L84" i="28"/>
  <c r="K84" i="28"/>
  <c r="J84" i="28"/>
  <c r="I84" i="28"/>
  <c r="M93" i="28"/>
  <c r="L93" i="28"/>
  <c r="K93" i="28"/>
  <c r="J93" i="28"/>
  <c r="I93" i="28"/>
  <c r="M101" i="28"/>
  <c r="L101" i="28"/>
  <c r="K101" i="28"/>
  <c r="J101" i="28"/>
  <c r="I101" i="28"/>
  <c r="M110" i="28"/>
  <c r="L110" i="28"/>
  <c r="K110" i="28"/>
  <c r="J110" i="28"/>
  <c r="I110" i="28"/>
  <c r="H118" i="28"/>
  <c r="M127" i="28"/>
  <c r="L127" i="28"/>
  <c r="K127" i="28"/>
  <c r="J127" i="28"/>
  <c r="I127" i="28"/>
  <c r="M136" i="28"/>
  <c r="L136" i="28"/>
  <c r="K136" i="28"/>
  <c r="J136" i="28"/>
  <c r="I136" i="28"/>
  <c r="J148" i="28"/>
  <c r="I148" i="28"/>
  <c r="M148" i="28"/>
  <c r="L148" i="28"/>
  <c r="K148" i="28"/>
  <c r="L36" i="28"/>
  <c r="K36" i="28"/>
  <c r="I36" i="28"/>
  <c r="M36" i="28"/>
  <c r="J36" i="28"/>
  <c r="L44" i="28"/>
  <c r="K44" i="28"/>
  <c r="I44" i="28"/>
  <c r="J44" i="28"/>
  <c r="M44" i="28"/>
  <c r="L53" i="28"/>
  <c r="K53" i="28"/>
  <c r="I53" i="28"/>
  <c r="M53" i="28"/>
  <c r="J53" i="28"/>
  <c r="L61" i="28"/>
  <c r="K61" i="28"/>
  <c r="J61" i="28"/>
  <c r="I61" i="28"/>
  <c r="M61" i="28"/>
  <c r="L70" i="28"/>
  <c r="K70" i="28"/>
  <c r="J70" i="28"/>
  <c r="I70" i="28"/>
  <c r="M70" i="28"/>
  <c r="L79" i="28"/>
  <c r="K79" i="28"/>
  <c r="J79" i="28"/>
  <c r="I79" i="28"/>
  <c r="M79" i="28"/>
  <c r="L87" i="28"/>
  <c r="K87" i="28"/>
  <c r="J87" i="28"/>
  <c r="I87" i="28"/>
  <c r="M87" i="28"/>
  <c r="L96" i="28"/>
  <c r="K96" i="28"/>
  <c r="J96" i="28"/>
  <c r="I96" i="28"/>
  <c r="H104" i="28"/>
  <c r="M96" i="28"/>
  <c r="L113" i="28"/>
  <c r="K113" i="28"/>
  <c r="J113" i="28"/>
  <c r="I113" i="28"/>
  <c r="M113" i="28"/>
  <c r="L122" i="28"/>
  <c r="K122" i="28"/>
  <c r="J122" i="28"/>
  <c r="I122" i="28"/>
  <c r="M122" i="28"/>
  <c r="L130" i="28"/>
  <c r="K130" i="28"/>
  <c r="J130" i="28"/>
  <c r="I130" i="28"/>
  <c r="M130" i="28"/>
  <c r="L140" i="28"/>
  <c r="K140" i="28"/>
  <c r="M140" i="28"/>
  <c r="J140" i="28"/>
  <c r="I140" i="28"/>
  <c r="K39" i="28"/>
  <c r="J39" i="28"/>
  <c r="M39" i="28"/>
  <c r="L39" i="28"/>
  <c r="I39" i="28"/>
  <c r="K47" i="28"/>
  <c r="J47" i="28"/>
  <c r="M47" i="28"/>
  <c r="L47" i="28"/>
  <c r="I47" i="28"/>
  <c r="K56" i="28"/>
  <c r="J56" i="28"/>
  <c r="L56" i="28"/>
  <c r="I56" i="28"/>
  <c r="M56" i="28"/>
  <c r="K65" i="28"/>
  <c r="J65" i="28"/>
  <c r="I65" i="28"/>
  <c r="M65" i="28"/>
  <c r="L65" i="28"/>
  <c r="K73" i="28"/>
  <c r="J73" i="28"/>
  <c r="I73" i="28"/>
  <c r="M73" i="28"/>
  <c r="L73" i="28"/>
  <c r="K82" i="28"/>
  <c r="J82" i="28"/>
  <c r="I82" i="28"/>
  <c r="H90" i="28"/>
  <c r="L82" i="28"/>
  <c r="M82" i="28"/>
  <c r="K99" i="28"/>
  <c r="J99" i="28"/>
  <c r="I99" i="28"/>
  <c r="M99" i="28"/>
  <c r="L99" i="28"/>
  <c r="K108" i="28"/>
  <c r="J108" i="28"/>
  <c r="I108" i="28"/>
  <c r="M108" i="28"/>
  <c r="L108" i="28"/>
  <c r="K116" i="28"/>
  <c r="J116" i="28"/>
  <c r="I116" i="28"/>
  <c r="L116" i="28"/>
  <c r="M116" i="28"/>
  <c r="K125" i="28"/>
  <c r="J125" i="28"/>
  <c r="I125" i="28"/>
  <c r="M125" i="28"/>
  <c r="L125" i="28"/>
  <c r="K134" i="28"/>
  <c r="J134" i="28"/>
  <c r="I134" i="28"/>
  <c r="M134" i="28"/>
  <c r="L134" i="28"/>
  <c r="M143" i="28"/>
  <c r="K143" i="28"/>
  <c r="J143" i="28"/>
  <c r="L143" i="28"/>
  <c r="I143" i="28"/>
  <c r="J68" i="28"/>
  <c r="I68" i="28"/>
  <c r="H76" i="28"/>
  <c r="M68" i="28"/>
  <c r="L68" i="28"/>
  <c r="K68" i="28"/>
  <c r="J85" i="28"/>
  <c r="I85" i="28"/>
  <c r="M85" i="28"/>
  <c r="K85" i="28"/>
  <c r="L85" i="28"/>
  <c r="J94" i="28"/>
  <c r="I94" i="28"/>
  <c r="M94" i="28"/>
  <c r="L94" i="28"/>
  <c r="K94" i="28"/>
  <c r="J102" i="28"/>
  <c r="I102" i="28"/>
  <c r="M102" i="28"/>
  <c r="L102" i="28"/>
  <c r="K102" i="28"/>
  <c r="J111" i="28"/>
  <c r="I111" i="28"/>
  <c r="M111" i="28"/>
  <c r="K111" i="28"/>
  <c r="L111" i="28"/>
  <c r="J120" i="28"/>
  <c r="I120" i="28"/>
  <c r="M120" i="28"/>
  <c r="K120" i="28"/>
  <c r="L120" i="28"/>
  <c r="J128" i="28"/>
  <c r="I128" i="28"/>
  <c r="M128" i="28"/>
  <c r="L128" i="28"/>
  <c r="K128" i="28"/>
  <c r="J137" i="28"/>
  <c r="I137" i="28"/>
  <c r="M137" i="28"/>
  <c r="L137" i="28"/>
  <c r="K137" i="28"/>
  <c r="K156" i="28"/>
  <c r="M156" i="28"/>
  <c r="J156" i="28"/>
  <c r="I156" i="28"/>
  <c r="L156" i="28"/>
  <c r="I37" i="28"/>
  <c r="M37" i="28"/>
  <c r="L37" i="28"/>
  <c r="K37" i="28"/>
  <c r="J37" i="28"/>
  <c r="I45" i="28"/>
  <c r="M45" i="28"/>
  <c r="L45" i="28"/>
  <c r="K45" i="28"/>
  <c r="J45" i="28"/>
  <c r="I54" i="28"/>
  <c r="H62" i="28"/>
  <c r="M54" i="28"/>
  <c r="L54" i="28"/>
  <c r="K54" i="28"/>
  <c r="J54" i="28"/>
  <c r="I71" i="28"/>
  <c r="M71" i="28"/>
  <c r="L71" i="28"/>
  <c r="K71" i="28"/>
  <c r="J71" i="28"/>
  <c r="I80" i="28"/>
  <c r="M80" i="28"/>
  <c r="L80" i="28"/>
  <c r="K80" i="28"/>
  <c r="J80" i="28"/>
  <c r="I88" i="28"/>
  <c r="M88" i="28"/>
  <c r="L88" i="28"/>
  <c r="J88" i="28"/>
  <c r="K88" i="28"/>
  <c r="I97" i="28"/>
  <c r="M97" i="28"/>
  <c r="L97" i="28"/>
  <c r="K97" i="28"/>
  <c r="J97" i="28"/>
  <c r="I106" i="28"/>
  <c r="M106" i="28"/>
  <c r="L106" i="28"/>
  <c r="K106" i="28"/>
  <c r="J106" i="28"/>
  <c r="I114" i="28"/>
  <c r="M114" i="28"/>
  <c r="L114" i="28"/>
  <c r="K114" i="28"/>
  <c r="J114" i="28"/>
  <c r="I123" i="28"/>
  <c r="M123" i="28"/>
  <c r="L123" i="28"/>
  <c r="J123" i="28"/>
  <c r="K123" i="28"/>
  <c r="I131" i="28"/>
  <c r="M131" i="28"/>
  <c r="L131" i="28"/>
  <c r="K131" i="28"/>
  <c r="J131" i="28"/>
  <c r="J139" i="28"/>
  <c r="I139" i="28"/>
  <c r="K139" i="28"/>
  <c r="L139" i="28"/>
  <c r="M139" i="28"/>
  <c r="M158" i="28"/>
  <c r="J158" i="28"/>
  <c r="I158" i="28"/>
  <c r="K158" i="28"/>
  <c r="L158" i="28"/>
  <c r="H48" i="28"/>
  <c r="M40" i="28"/>
  <c r="L40" i="28"/>
  <c r="K40" i="28"/>
  <c r="J40" i="28"/>
  <c r="I40" i="28"/>
  <c r="M57" i="28"/>
  <c r="L57" i="28"/>
  <c r="K57" i="28"/>
  <c r="J57" i="28"/>
  <c r="I57" i="28"/>
  <c r="M66" i="28"/>
  <c r="L66" i="28"/>
  <c r="K66" i="28"/>
  <c r="J66" i="28"/>
  <c r="I66" i="28"/>
  <c r="M74" i="28"/>
  <c r="L74" i="28"/>
  <c r="K74" i="28"/>
  <c r="J74" i="28"/>
  <c r="I74" i="28"/>
  <c r="M83" i="28"/>
  <c r="L83" i="28"/>
  <c r="K83" i="28"/>
  <c r="J83" i="28"/>
  <c r="I83" i="28"/>
  <c r="M92" i="28"/>
  <c r="L92" i="28"/>
  <c r="K92" i="28"/>
  <c r="I92" i="28"/>
  <c r="J92" i="28"/>
  <c r="M100" i="28"/>
  <c r="L100" i="28"/>
  <c r="K100" i="28"/>
  <c r="J100" i="28"/>
  <c r="I100" i="28"/>
  <c r="M109" i="28"/>
  <c r="L109" i="28"/>
  <c r="K109" i="28"/>
  <c r="J109" i="28"/>
  <c r="I109" i="28"/>
  <c r="M117" i="28"/>
  <c r="L117" i="28"/>
  <c r="K117" i="28"/>
  <c r="J117" i="28"/>
  <c r="I117" i="28"/>
  <c r="M126" i="28"/>
  <c r="L126" i="28"/>
  <c r="K126" i="28"/>
  <c r="I126" i="28"/>
  <c r="J126" i="28"/>
  <c r="M135" i="28"/>
  <c r="L135" i="28"/>
  <c r="K135" i="28"/>
  <c r="J135" i="28"/>
  <c r="I135" i="28"/>
  <c r="M138" i="28"/>
  <c r="L138" i="28"/>
  <c r="J138" i="28"/>
  <c r="H146" i="28"/>
  <c r="K138" i="28"/>
  <c r="I138" i="28"/>
  <c r="L149" i="28"/>
  <c r="K149" i="28"/>
  <c r="M149" i="28"/>
  <c r="J149" i="28"/>
  <c r="I149" i="28"/>
  <c r="L155" i="28"/>
  <c r="K155" i="28"/>
  <c r="M155" i="28"/>
  <c r="J155" i="28"/>
  <c r="I155" i="28"/>
  <c r="L141" i="28"/>
  <c r="K141" i="28"/>
  <c r="I141" i="28"/>
  <c r="M141" i="28"/>
  <c r="J141" i="28"/>
  <c r="L150" i="28"/>
  <c r="K150" i="28"/>
  <c r="I150" i="28"/>
  <c r="M150" i="28"/>
  <c r="J150" i="28"/>
  <c r="K144" i="28"/>
  <c r="J144" i="28"/>
  <c r="M144" i="28"/>
  <c r="L144" i="28"/>
  <c r="I144" i="28"/>
  <c r="K153" i="28"/>
  <c r="J153" i="28"/>
  <c r="L153" i="28"/>
  <c r="I153" i="28"/>
  <c r="M153" i="28"/>
  <c r="I142" i="28"/>
  <c r="M142" i="28"/>
  <c r="J142" i="28"/>
  <c r="L142" i="28"/>
  <c r="K142" i="28"/>
  <c r="I151" i="28"/>
  <c r="M151" i="28"/>
  <c r="L151" i="28"/>
  <c r="K151" i="28"/>
  <c r="J151" i="28"/>
  <c r="M145" i="28"/>
  <c r="L145" i="28"/>
  <c r="I145" i="28"/>
  <c r="J145" i="28"/>
  <c r="K145" i="28"/>
  <c r="I154" i="28"/>
  <c r="M154" i="28"/>
  <c r="L154" i="28"/>
  <c r="K154" i="28"/>
  <c r="J154" i="28"/>
  <c r="J159" i="28"/>
  <c r="M159" i="28"/>
  <c r="L159" i="28"/>
  <c r="K159" i="28"/>
  <c r="I159" i="28"/>
  <c r="L157" i="28"/>
  <c r="K157" i="28"/>
  <c r="I157" i="28"/>
  <c r="M157" i="28"/>
  <c r="J157" i="28"/>
  <c r="M69" i="28"/>
  <c r="L69" i="28"/>
  <c r="K69" i="28"/>
  <c r="J69" i="28"/>
  <c r="I69" i="28"/>
  <c r="L52" i="28"/>
  <c r="K52" i="28"/>
  <c r="J52" i="28"/>
  <c r="M52" i="28"/>
  <c r="I52" i="28"/>
  <c r="J29" i="28"/>
  <c r="I29" i="28"/>
  <c r="M29" i="28"/>
  <c r="K29" i="28"/>
  <c r="L29" i="28"/>
  <c r="M115" i="28"/>
  <c r="L115" i="28"/>
  <c r="K115" i="28"/>
  <c r="J115" i="28"/>
  <c r="I115" i="28"/>
  <c r="M81" i="28"/>
  <c r="L81" i="28"/>
  <c r="K81" i="28"/>
  <c r="J81" i="28"/>
  <c r="I81" i="28"/>
  <c r="L43" i="28"/>
  <c r="K43" i="28"/>
  <c r="J43" i="28"/>
  <c r="M43" i="28"/>
  <c r="I43" i="28"/>
  <c r="K26" i="28"/>
  <c r="J26" i="28"/>
  <c r="I26" i="28"/>
  <c r="H34" i="28"/>
  <c r="M26" i="28"/>
  <c r="L26" i="28"/>
  <c r="K17" i="28"/>
  <c r="J17" i="28"/>
  <c r="I17" i="28"/>
  <c r="M17" i="28"/>
  <c r="L17" i="28"/>
  <c r="K9" i="28"/>
  <c r="J9" i="28"/>
  <c r="I9" i="28"/>
  <c r="M9" i="28"/>
  <c r="L9" i="28"/>
  <c r="M112" i="28"/>
  <c r="L112" i="28"/>
  <c r="K112" i="28"/>
  <c r="J112" i="28"/>
  <c r="I112" i="28"/>
  <c r="M78" i="28"/>
  <c r="L78" i="28"/>
  <c r="K78" i="28"/>
  <c r="J78" i="28"/>
  <c r="I78" i="28"/>
  <c r="L31" i="28"/>
  <c r="K31" i="28"/>
  <c r="J31" i="28"/>
  <c r="I31" i="28"/>
  <c r="M31" i="28"/>
  <c r="L23" i="28"/>
  <c r="K23" i="28"/>
  <c r="J23" i="28"/>
  <c r="I23" i="28"/>
  <c r="M23" i="28"/>
  <c r="L14" i="28"/>
  <c r="K14" i="28"/>
  <c r="J14" i="28"/>
  <c r="I14" i="28"/>
  <c r="M14" i="28"/>
  <c r="AB17" i="22"/>
  <c r="X17" i="22"/>
  <c r="AA17" i="22"/>
  <c r="Z17" i="22"/>
  <c r="Y17" i="22"/>
  <c r="Z15" i="22"/>
  <c r="X15" i="22"/>
  <c r="AB15" i="22"/>
  <c r="AA15" i="22"/>
  <c r="Y15" i="22"/>
  <c r="Y11" i="22"/>
  <c r="X11" i="22"/>
  <c r="AB11" i="22"/>
  <c r="AA11" i="22"/>
  <c r="Z11" i="22"/>
  <c r="AB9" i="22"/>
  <c r="Y9" i="22"/>
  <c r="X9" i="22"/>
  <c r="AA9" i="22"/>
  <c r="Z9" i="22"/>
  <c r="AB12" i="22"/>
  <c r="AA12" i="22"/>
  <c r="Z12" i="22"/>
  <c r="Y12" i="22"/>
  <c r="X12" i="22"/>
  <c r="Y20" i="22"/>
  <c r="X20" i="22"/>
  <c r="AB20" i="22"/>
  <c r="AA20" i="22"/>
  <c r="Z20" i="22"/>
  <c r="AB19" i="22"/>
  <c r="Z19" i="22"/>
  <c r="Y19" i="22"/>
  <c r="X19" i="22"/>
  <c r="AA19" i="22"/>
  <c r="X152" i="19"/>
  <c r="Y152" i="19"/>
  <c r="H150" i="19"/>
  <c r="G149" i="19"/>
  <c r="I150" i="19"/>
  <c r="Q146" i="19"/>
  <c r="P146" i="19"/>
  <c r="Y143" i="19"/>
  <c r="X143" i="19"/>
  <c r="H141" i="19"/>
  <c r="I141" i="19"/>
  <c r="P138" i="19"/>
  <c r="Q138" i="19"/>
  <c r="R132" i="19"/>
  <c r="Q132" i="19"/>
  <c r="P132" i="19"/>
  <c r="I131" i="19"/>
  <c r="H131" i="19"/>
  <c r="X129" i="19"/>
  <c r="Y129" i="19"/>
  <c r="H159" i="19"/>
  <c r="I159" i="19"/>
  <c r="P156" i="19"/>
  <c r="Q156" i="19"/>
  <c r="X153" i="19"/>
  <c r="W161" i="19"/>
  <c r="Y153" i="19"/>
  <c r="H151" i="19"/>
  <c r="I151" i="19"/>
  <c r="X144" i="19"/>
  <c r="Y144" i="19"/>
  <c r="H142" i="19"/>
  <c r="I142" i="19"/>
  <c r="P139" i="19"/>
  <c r="O147" i="19"/>
  <c r="Q139" i="19"/>
  <c r="X136" i="19"/>
  <c r="W135" i="19"/>
  <c r="Y136" i="19"/>
  <c r="I160" i="19"/>
  <c r="H160" i="19"/>
  <c r="Q157" i="19"/>
  <c r="P157" i="19"/>
  <c r="Y154" i="19"/>
  <c r="X154" i="19"/>
  <c r="I152" i="19"/>
  <c r="H152" i="19"/>
  <c r="Y145" i="19"/>
  <c r="X145" i="19"/>
  <c r="I143" i="19"/>
  <c r="H143" i="19"/>
  <c r="Q140" i="19"/>
  <c r="P140" i="19"/>
  <c r="R140" i="19"/>
  <c r="Y137" i="19"/>
  <c r="X137" i="19"/>
  <c r="Y132" i="19"/>
  <c r="X132" i="19"/>
  <c r="Q131" i="19"/>
  <c r="P131" i="19"/>
  <c r="I130" i="19"/>
  <c r="H130" i="19"/>
  <c r="Y128" i="19"/>
  <c r="X128" i="19"/>
  <c r="Q127" i="19"/>
  <c r="P127" i="19"/>
  <c r="I126" i="19"/>
  <c r="H126" i="19"/>
  <c r="Y124" i="19"/>
  <c r="X124" i="19"/>
  <c r="Q123" i="19"/>
  <c r="P123" i="19"/>
  <c r="I122" i="19"/>
  <c r="H122" i="19"/>
  <c r="G121" i="19"/>
  <c r="Q118" i="19"/>
  <c r="P118" i="19"/>
  <c r="R118" i="19"/>
  <c r="I117" i="19"/>
  <c r="H117" i="19"/>
  <c r="Y115" i="19"/>
  <c r="X115" i="19"/>
  <c r="Q114" i="19"/>
  <c r="P114" i="19"/>
  <c r="R114" i="19"/>
  <c r="H113" i="19"/>
  <c r="I113" i="19"/>
  <c r="X111" i="19"/>
  <c r="W119" i="19"/>
  <c r="Y111" i="19"/>
  <c r="P110" i="19"/>
  <c r="R110" i="19"/>
  <c r="Q110" i="19"/>
  <c r="H109" i="19"/>
  <c r="I109" i="19"/>
  <c r="H104" i="19"/>
  <c r="I104" i="19"/>
  <c r="X102" i="19"/>
  <c r="Y102" i="19"/>
  <c r="P101" i="19"/>
  <c r="Q101" i="19"/>
  <c r="R101" i="19"/>
  <c r="H100" i="19"/>
  <c r="I100" i="19"/>
  <c r="R158" i="19"/>
  <c r="Q158" i="19"/>
  <c r="P158" i="19"/>
  <c r="Y155" i="19"/>
  <c r="X155" i="19"/>
  <c r="I153" i="19"/>
  <c r="H153" i="19"/>
  <c r="G161" i="19"/>
  <c r="Q150" i="19"/>
  <c r="P150" i="19"/>
  <c r="O149" i="19"/>
  <c r="Y146" i="19"/>
  <c r="X146" i="19"/>
  <c r="I144" i="19"/>
  <c r="H144" i="19"/>
  <c r="R141" i="19"/>
  <c r="Q141" i="19"/>
  <c r="P141" i="19"/>
  <c r="Y138" i="19"/>
  <c r="X138" i="19"/>
  <c r="I136" i="19"/>
  <c r="H136" i="19"/>
  <c r="G135" i="19"/>
  <c r="Q159" i="19"/>
  <c r="P159" i="19"/>
  <c r="Y156" i="19"/>
  <c r="X156" i="19"/>
  <c r="I154" i="19"/>
  <c r="H154" i="19"/>
  <c r="Q151" i="19"/>
  <c r="P151" i="19"/>
  <c r="I145" i="19"/>
  <c r="H145" i="19"/>
  <c r="Q142" i="19"/>
  <c r="P142" i="19"/>
  <c r="Y139" i="19"/>
  <c r="X139" i="19"/>
  <c r="W147" i="19"/>
  <c r="I137" i="19"/>
  <c r="H137" i="19"/>
  <c r="Y131" i="19"/>
  <c r="X131" i="19"/>
  <c r="R130" i="19"/>
  <c r="Q130" i="19"/>
  <c r="P130" i="19"/>
  <c r="I129" i="19"/>
  <c r="H129" i="19"/>
  <c r="Y127" i="19"/>
  <c r="X127" i="19"/>
  <c r="R126" i="19"/>
  <c r="Q126" i="19"/>
  <c r="P126" i="19"/>
  <c r="I125" i="19"/>
  <c r="H125" i="19"/>
  <c r="G133" i="19"/>
  <c r="Y123" i="19"/>
  <c r="X123" i="19"/>
  <c r="Q122" i="19"/>
  <c r="P122" i="19"/>
  <c r="O121" i="19"/>
  <c r="Y118" i="19"/>
  <c r="X118" i="19"/>
  <c r="Q117" i="19"/>
  <c r="P117" i="19"/>
  <c r="I116" i="19"/>
  <c r="H116" i="19"/>
  <c r="Y114" i="19"/>
  <c r="X114" i="19"/>
  <c r="Q113" i="19"/>
  <c r="P113" i="19"/>
  <c r="I112" i="19"/>
  <c r="H112" i="19"/>
  <c r="Y110" i="19"/>
  <c r="X110" i="19"/>
  <c r="Q109" i="19"/>
  <c r="P109" i="19"/>
  <c r="I108" i="19"/>
  <c r="H108" i="19"/>
  <c r="G107" i="19"/>
  <c r="R104" i="19"/>
  <c r="Q104" i="19"/>
  <c r="P104" i="19"/>
  <c r="I103" i="19"/>
  <c r="H103" i="19"/>
  <c r="Y101" i="19"/>
  <c r="X101" i="19"/>
  <c r="R100" i="19"/>
  <c r="Q100" i="19"/>
  <c r="P100" i="19"/>
  <c r="I99" i="19"/>
  <c r="H99" i="19"/>
  <c r="Y97" i="19"/>
  <c r="X97" i="19"/>
  <c r="W105" i="19"/>
  <c r="Q96" i="19"/>
  <c r="P96" i="19"/>
  <c r="I95" i="19"/>
  <c r="H95" i="19"/>
  <c r="I90" i="19"/>
  <c r="H90" i="19"/>
  <c r="Y88" i="19"/>
  <c r="X88" i="19"/>
  <c r="Q87" i="19"/>
  <c r="P87" i="19"/>
  <c r="I86" i="19"/>
  <c r="H86" i="19"/>
  <c r="X84" i="19"/>
  <c r="Y84" i="19"/>
  <c r="P83" i="19"/>
  <c r="O91" i="19"/>
  <c r="Q83" i="19"/>
  <c r="H82" i="19"/>
  <c r="I82" i="19"/>
  <c r="X80" i="19"/>
  <c r="W79" i="19"/>
  <c r="Y80" i="19"/>
  <c r="X75" i="19"/>
  <c r="Y75" i="19"/>
  <c r="R74" i="19"/>
  <c r="P74" i="19"/>
  <c r="Q74" i="19"/>
  <c r="H73" i="19"/>
  <c r="I73" i="19"/>
  <c r="X71" i="19"/>
  <c r="Y71" i="19"/>
  <c r="R70" i="19"/>
  <c r="P70" i="19"/>
  <c r="Q70" i="19"/>
  <c r="H69" i="19"/>
  <c r="G77" i="19"/>
  <c r="I69" i="19"/>
  <c r="X67" i="19"/>
  <c r="Y67" i="19"/>
  <c r="P66" i="19"/>
  <c r="O65" i="19"/>
  <c r="Q66" i="19"/>
  <c r="X62" i="19"/>
  <c r="Y62" i="19"/>
  <c r="P61" i="19"/>
  <c r="R61" i="19"/>
  <c r="Q61" i="19"/>
  <c r="H60" i="19"/>
  <c r="I60" i="19"/>
  <c r="X58" i="19"/>
  <c r="Y58" i="19"/>
  <c r="P57" i="19"/>
  <c r="R57" i="19"/>
  <c r="Q57" i="19"/>
  <c r="H56" i="19"/>
  <c r="I56" i="19"/>
  <c r="X54" i="19"/>
  <c r="Y54" i="19"/>
  <c r="P53" i="19"/>
  <c r="R53" i="19"/>
  <c r="Q53" i="19"/>
  <c r="H52" i="19"/>
  <c r="I52" i="19"/>
  <c r="G51" i="19"/>
  <c r="P48" i="19"/>
  <c r="R48" i="19"/>
  <c r="Q48" i="19"/>
  <c r="H47" i="19"/>
  <c r="I47" i="19"/>
  <c r="X45" i="19"/>
  <c r="Y45" i="19"/>
  <c r="P44" i="19"/>
  <c r="Q44" i="19"/>
  <c r="R44" i="19"/>
  <c r="H43" i="19"/>
  <c r="I43" i="19"/>
  <c r="X41" i="19"/>
  <c r="W49" i="19"/>
  <c r="Y41" i="19"/>
  <c r="P40" i="19"/>
  <c r="R40" i="19"/>
  <c r="Q40" i="19"/>
  <c r="H39" i="19"/>
  <c r="I39" i="19"/>
  <c r="P33" i="19"/>
  <c r="R33" i="19"/>
  <c r="Q33" i="19"/>
  <c r="X30" i="19"/>
  <c r="Y30" i="19"/>
  <c r="H28" i="19"/>
  <c r="I28" i="19"/>
  <c r="P25" i="19"/>
  <c r="R25" i="19"/>
  <c r="Q25" i="19"/>
  <c r="H25" i="19"/>
  <c r="I25" i="19"/>
  <c r="X24" i="19"/>
  <c r="W23" i="19"/>
  <c r="Y24" i="19"/>
  <c r="P24" i="19"/>
  <c r="O23" i="19"/>
  <c r="R24" i="19"/>
  <c r="Q24" i="19"/>
  <c r="H24" i="19"/>
  <c r="G23" i="19"/>
  <c r="I24" i="19"/>
  <c r="X20" i="19"/>
  <c r="Y20" i="19"/>
  <c r="P20" i="19"/>
  <c r="Q20" i="19"/>
  <c r="H20" i="19"/>
  <c r="I20" i="19"/>
  <c r="X19" i="19"/>
  <c r="Y19" i="19"/>
  <c r="P19" i="19"/>
  <c r="Q19" i="19"/>
  <c r="H19" i="19"/>
  <c r="I19" i="19"/>
  <c r="X18" i="19"/>
  <c r="Y18" i="19"/>
  <c r="R18" i="19"/>
  <c r="Q18" i="19"/>
  <c r="P18" i="19"/>
  <c r="I18" i="19"/>
  <c r="H18" i="19"/>
  <c r="Y17" i="19"/>
  <c r="X17" i="19"/>
  <c r="R17" i="19"/>
  <c r="Q17" i="19"/>
  <c r="P17" i="19"/>
  <c r="I17" i="19"/>
  <c r="H17" i="19"/>
  <c r="X16" i="19"/>
  <c r="Y16" i="19"/>
  <c r="Q16" i="19"/>
  <c r="P16" i="19"/>
  <c r="H16" i="19"/>
  <c r="I16" i="19"/>
  <c r="Y15" i="19"/>
  <c r="X15" i="19"/>
  <c r="R15" i="19"/>
  <c r="Q15" i="19"/>
  <c r="P15" i="19"/>
  <c r="I15" i="19"/>
  <c r="H15" i="19"/>
  <c r="Y14" i="19"/>
  <c r="X14" i="19"/>
  <c r="Q14" i="19"/>
  <c r="P14" i="19"/>
  <c r="R14" i="19"/>
  <c r="H14" i="19"/>
  <c r="I14" i="19"/>
  <c r="W21" i="19"/>
  <c r="Y13" i="19"/>
  <c r="X13" i="19"/>
  <c r="O21" i="19"/>
  <c r="R13" i="19"/>
  <c r="P13" i="19"/>
  <c r="Q13" i="19"/>
  <c r="G21" i="19"/>
  <c r="I13" i="19"/>
  <c r="H13" i="19"/>
  <c r="Y12" i="19"/>
  <c r="X12" i="19"/>
  <c r="R12" i="19"/>
  <c r="Q12" i="19"/>
  <c r="P12" i="19"/>
  <c r="I12" i="19"/>
  <c r="H12" i="19"/>
  <c r="Y11" i="19"/>
  <c r="X11" i="19"/>
  <c r="P11" i="19"/>
  <c r="Q11" i="19"/>
  <c r="I11" i="19"/>
  <c r="H11" i="19"/>
  <c r="W9" i="19"/>
  <c r="X10" i="19"/>
  <c r="Y10" i="19"/>
  <c r="O9" i="19"/>
  <c r="R10" i="19" s="1"/>
  <c r="Q10" i="19"/>
  <c r="P10" i="19"/>
  <c r="G9" i="19"/>
  <c r="J130" i="19" s="1"/>
  <c r="I10" i="19"/>
  <c r="H10" i="19"/>
  <c r="R160" i="19"/>
  <c r="Q160" i="19"/>
  <c r="P160" i="19"/>
  <c r="Y157" i="19"/>
  <c r="X157" i="19"/>
  <c r="I155" i="19"/>
  <c r="H155" i="19"/>
  <c r="R152" i="19"/>
  <c r="Q152" i="19"/>
  <c r="P152" i="19"/>
  <c r="I146" i="19"/>
  <c r="H146" i="19"/>
  <c r="R143" i="19"/>
  <c r="Q143" i="19"/>
  <c r="P143" i="19"/>
  <c r="Y140" i="19"/>
  <c r="X140" i="19"/>
  <c r="I138" i="19"/>
  <c r="H138" i="19"/>
  <c r="U9" i="19"/>
  <c r="U21" i="19"/>
  <c r="U35" i="19"/>
  <c r="U37" i="19"/>
  <c r="Z37" i="19" s="1"/>
  <c r="U49" i="19"/>
  <c r="Z49" i="19" s="1"/>
  <c r="U51" i="19"/>
  <c r="U63" i="19"/>
  <c r="U65" i="19"/>
  <c r="Z65" i="19" s="1"/>
  <c r="U77" i="19"/>
  <c r="Z77" i="19" s="1"/>
  <c r="U79" i="19"/>
  <c r="U91" i="19"/>
  <c r="U93" i="19"/>
  <c r="Z93" i="19" s="1"/>
  <c r="U105" i="19"/>
  <c r="Z105" i="19" s="1"/>
  <c r="U107" i="19"/>
  <c r="U119" i="19"/>
  <c r="U121" i="19"/>
  <c r="Z121" i="19" s="1"/>
  <c r="U133" i="19"/>
  <c r="Z133" i="19" s="1"/>
  <c r="U135" i="19"/>
  <c r="U147" i="19"/>
  <c r="U149" i="19"/>
  <c r="Z149" i="19" s="1"/>
  <c r="U161" i="19"/>
  <c r="Z161" i="19" s="1"/>
  <c r="M144" i="17"/>
  <c r="L144" i="17"/>
  <c r="J144" i="17"/>
  <c r="K144" i="17"/>
  <c r="I144" i="17"/>
  <c r="M136" i="17"/>
  <c r="H135" i="17"/>
  <c r="L136" i="17"/>
  <c r="J136" i="17"/>
  <c r="K136" i="17"/>
  <c r="I136" i="17"/>
  <c r="M127" i="17"/>
  <c r="L127" i="17"/>
  <c r="J127" i="17"/>
  <c r="I127" i="17"/>
  <c r="K127" i="17"/>
  <c r="M118" i="17"/>
  <c r="L118" i="17"/>
  <c r="J118" i="17"/>
  <c r="K118" i="17"/>
  <c r="I118" i="17"/>
  <c r="M110" i="17"/>
  <c r="L110" i="17"/>
  <c r="J110" i="17"/>
  <c r="K110" i="17"/>
  <c r="I110" i="17"/>
  <c r="M101" i="17"/>
  <c r="L101" i="17"/>
  <c r="J101" i="17"/>
  <c r="K101" i="17"/>
  <c r="I101" i="17"/>
  <c r="M84" i="17"/>
  <c r="L84" i="17"/>
  <c r="J84" i="17"/>
  <c r="K84" i="17"/>
  <c r="I84" i="17"/>
  <c r="M75" i="17"/>
  <c r="L75" i="17"/>
  <c r="J75" i="17"/>
  <c r="K75" i="17"/>
  <c r="I75" i="17"/>
  <c r="M67" i="17"/>
  <c r="L67" i="17"/>
  <c r="J67" i="17"/>
  <c r="K67" i="17"/>
  <c r="I67" i="17"/>
  <c r="M58" i="17"/>
  <c r="L58" i="17"/>
  <c r="J58" i="17"/>
  <c r="I58" i="17"/>
  <c r="K58" i="17"/>
  <c r="M157" i="17"/>
  <c r="L157" i="17"/>
  <c r="K157" i="17"/>
  <c r="J157" i="17"/>
  <c r="I157" i="17"/>
  <c r="L146" i="17"/>
  <c r="J146" i="17"/>
  <c r="K146" i="17"/>
  <c r="I146" i="17"/>
  <c r="M146" i="17"/>
  <c r="L155" i="17"/>
  <c r="K155" i="17"/>
  <c r="J155" i="17"/>
  <c r="I155" i="17"/>
  <c r="M155" i="17"/>
  <c r="K158" i="17"/>
  <c r="J158" i="17"/>
  <c r="I158" i="17"/>
  <c r="M158" i="17"/>
  <c r="L158" i="17"/>
  <c r="J153" i="17"/>
  <c r="I153" i="17"/>
  <c r="H161" i="17"/>
  <c r="L153" i="17"/>
  <c r="K153" i="17"/>
  <c r="M153" i="17"/>
  <c r="I156" i="17"/>
  <c r="M156" i="17"/>
  <c r="K156" i="17"/>
  <c r="L156" i="17"/>
  <c r="J156" i="17"/>
  <c r="M151" i="17"/>
  <c r="L151" i="17"/>
  <c r="I151" i="17"/>
  <c r="K151" i="17"/>
  <c r="J151" i="17"/>
  <c r="M159" i="17"/>
  <c r="L159" i="17"/>
  <c r="J159" i="17"/>
  <c r="K159" i="17"/>
  <c r="I159" i="17"/>
  <c r="AA17" i="15"/>
  <c r="Z17" i="15"/>
  <c r="X17" i="15"/>
  <c r="W17" i="15"/>
  <c r="Y17" i="15"/>
  <c r="V21" i="15"/>
  <c r="AA13" i="15"/>
  <c r="Z13" i="15"/>
  <c r="X13" i="15"/>
  <c r="Y13" i="15"/>
  <c r="W13" i="15"/>
  <c r="AA9" i="15"/>
  <c r="Z9" i="15"/>
  <c r="X9" i="15"/>
  <c r="Y9" i="15"/>
  <c r="W9" i="15"/>
  <c r="I141" i="17"/>
  <c r="M141" i="17"/>
  <c r="K141" i="17"/>
  <c r="L141" i="17"/>
  <c r="J141" i="17"/>
  <c r="I132" i="17"/>
  <c r="M132" i="17"/>
  <c r="K132" i="17"/>
  <c r="L132" i="17"/>
  <c r="J132" i="17"/>
  <c r="I124" i="17"/>
  <c r="M124" i="17"/>
  <c r="K124" i="17"/>
  <c r="J124" i="17"/>
  <c r="L124" i="17"/>
  <c r="I115" i="17"/>
  <c r="M115" i="17"/>
  <c r="K115" i="17"/>
  <c r="L115" i="17"/>
  <c r="J115" i="17"/>
  <c r="I98" i="17"/>
  <c r="M98" i="17"/>
  <c r="K98" i="17"/>
  <c r="L98" i="17"/>
  <c r="J98" i="17"/>
  <c r="I89" i="17"/>
  <c r="M89" i="17"/>
  <c r="K89" i="17"/>
  <c r="J89" i="17"/>
  <c r="L89" i="17"/>
  <c r="I81" i="17"/>
  <c r="M81" i="17"/>
  <c r="K81" i="17"/>
  <c r="L81" i="17"/>
  <c r="J81" i="17"/>
  <c r="I72" i="17"/>
  <c r="M72" i="17"/>
  <c r="K72" i="17"/>
  <c r="L72" i="17"/>
  <c r="J72" i="17"/>
  <c r="I55" i="17"/>
  <c r="H63" i="17"/>
  <c r="M55" i="17"/>
  <c r="K55" i="17"/>
  <c r="J55" i="17"/>
  <c r="L55" i="17"/>
  <c r="W20" i="16"/>
  <c r="AA20" i="16"/>
  <c r="Y20" i="16"/>
  <c r="Z20" i="16"/>
  <c r="X20" i="16"/>
  <c r="W16" i="16"/>
  <c r="AA16" i="16"/>
  <c r="Y16" i="16"/>
  <c r="Z16" i="16"/>
  <c r="X16" i="16"/>
  <c r="W12" i="16"/>
  <c r="AA12" i="16"/>
  <c r="Y12" i="16"/>
  <c r="Z12" i="16"/>
  <c r="X12" i="16"/>
  <c r="J138" i="17"/>
  <c r="I138" i="17"/>
  <c r="L138" i="17"/>
  <c r="M138" i="17"/>
  <c r="K138" i="17"/>
  <c r="J129" i="17"/>
  <c r="I129" i="17"/>
  <c r="L129" i="17"/>
  <c r="M129" i="17"/>
  <c r="K129" i="17"/>
  <c r="J112" i="17"/>
  <c r="I112" i="17"/>
  <c r="L112" i="17"/>
  <c r="M112" i="17"/>
  <c r="K112" i="17"/>
  <c r="J103" i="17"/>
  <c r="I103" i="17"/>
  <c r="L103" i="17"/>
  <c r="M103" i="17"/>
  <c r="K103" i="17"/>
  <c r="J95" i="17"/>
  <c r="I95" i="17"/>
  <c r="L95" i="17"/>
  <c r="M95" i="17"/>
  <c r="K95" i="17"/>
  <c r="J86" i="17"/>
  <c r="I86" i="17"/>
  <c r="L86" i="17"/>
  <c r="K86" i="17"/>
  <c r="M86" i="17"/>
  <c r="J69" i="17"/>
  <c r="I69" i="17"/>
  <c r="H77" i="17"/>
  <c r="L69" i="17"/>
  <c r="M69" i="17"/>
  <c r="K69" i="17"/>
  <c r="J60" i="17"/>
  <c r="I60" i="17"/>
  <c r="L60" i="17"/>
  <c r="M60" i="17"/>
  <c r="K60" i="17"/>
  <c r="J52" i="17"/>
  <c r="I52" i="17"/>
  <c r="L52" i="17"/>
  <c r="K52" i="17"/>
  <c r="H51" i="17"/>
  <c r="M52" i="17"/>
  <c r="X18" i="15"/>
  <c r="W18" i="15"/>
  <c r="Z18" i="15"/>
  <c r="AA18" i="15"/>
  <c r="Y18" i="15"/>
  <c r="X14" i="15"/>
  <c r="W14" i="15"/>
  <c r="Z14" i="15"/>
  <c r="Y14" i="15"/>
  <c r="AA14" i="15"/>
  <c r="X10" i="15"/>
  <c r="W10" i="15"/>
  <c r="Z10" i="15"/>
  <c r="AA10" i="15"/>
  <c r="Y10" i="15"/>
  <c r="M152" i="17"/>
  <c r="L152" i="17"/>
  <c r="K152" i="17"/>
  <c r="J152" i="17"/>
  <c r="I152" i="17"/>
  <c r="K143" i="17"/>
  <c r="J143" i="17"/>
  <c r="I143" i="17"/>
  <c r="M143" i="17"/>
  <c r="L143" i="17"/>
  <c r="K126" i="17"/>
  <c r="J126" i="17"/>
  <c r="I126" i="17"/>
  <c r="M126" i="17"/>
  <c r="L126" i="17"/>
  <c r="K117" i="17"/>
  <c r="J117" i="17"/>
  <c r="I117" i="17"/>
  <c r="M117" i="17"/>
  <c r="L117" i="17"/>
  <c r="K109" i="17"/>
  <c r="J109" i="17"/>
  <c r="I109" i="17"/>
  <c r="M109" i="17"/>
  <c r="L109" i="17"/>
  <c r="K100" i="17"/>
  <c r="J100" i="17"/>
  <c r="I100" i="17"/>
  <c r="M100" i="17"/>
  <c r="L100" i="17"/>
  <c r="K83" i="17"/>
  <c r="J83" i="17"/>
  <c r="I83" i="17"/>
  <c r="H91" i="17"/>
  <c r="M83" i="17"/>
  <c r="L83" i="17"/>
  <c r="K74" i="17"/>
  <c r="J74" i="17"/>
  <c r="I74" i="17"/>
  <c r="M74" i="17"/>
  <c r="L74" i="17"/>
  <c r="K66" i="17"/>
  <c r="J66" i="17"/>
  <c r="I66" i="17"/>
  <c r="M66" i="17"/>
  <c r="H65" i="17"/>
  <c r="L66" i="17"/>
  <c r="K57" i="17"/>
  <c r="J57" i="17"/>
  <c r="I57" i="17"/>
  <c r="M57" i="17"/>
  <c r="L57" i="17"/>
  <c r="Y17" i="16"/>
  <c r="X17" i="16"/>
  <c r="W17" i="16"/>
  <c r="AA17" i="16"/>
  <c r="Z17" i="16"/>
  <c r="Y13" i="16"/>
  <c r="X13" i="16"/>
  <c r="W13" i="16"/>
  <c r="V21" i="16"/>
  <c r="AA13" i="16"/>
  <c r="Z13" i="16"/>
  <c r="M154" i="17"/>
  <c r="L154" i="17"/>
  <c r="K154" i="17"/>
  <c r="J154" i="17"/>
  <c r="I154" i="17"/>
  <c r="L140" i="17"/>
  <c r="K140" i="17"/>
  <c r="J140" i="17"/>
  <c r="I140" i="17"/>
  <c r="M140" i="17"/>
  <c r="L131" i="17"/>
  <c r="K131" i="17"/>
  <c r="J131" i="17"/>
  <c r="I131" i="17"/>
  <c r="M131" i="17"/>
  <c r="L123" i="17"/>
  <c r="K123" i="17"/>
  <c r="J123" i="17"/>
  <c r="I123" i="17"/>
  <c r="M123" i="17"/>
  <c r="L114" i="17"/>
  <c r="K114" i="17"/>
  <c r="J114" i="17"/>
  <c r="I114" i="17"/>
  <c r="M114" i="17"/>
  <c r="L97" i="17"/>
  <c r="K97" i="17"/>
  <c r="J97" i="17"/>
  <c r="I97" i="17"/>
  <c r="H105" i="17"/>
  <c r="M97" i="17"/>
  <c r="L88" i="17"/>
  <c r="K88" i="17"/>
  <c r="J88" i="17"/>
  <c r="I88" i="17"/>
  <c r="M88" i="17"/>
  <c r="L80" i="17"/>
  <c r="K80" i="17"/>
  <c r="J80" i="17"/>
  <c r="I80" i="17"/>
  <c r="M80" i="17"/>
  <c r="H79" i="17"/>
  <c r="L71" i="17"/>
  <c r="K71" i="17"/>
  <c r="J71" i="17"/>
  <c r="I71" i="17"/>
  <c r="M71" i="17"/>
  <c r="L62" i="17"/>
  <c r="K62" i="17"/>
  <c r="J62" i="17"/>
  <c r="I62" i="17"/>
  <c r="M62" i="17"/>
  <c r="L54" i="17"/>
  <c r="K54" i="17"/>
  <c r="J54" i="17"/>
  <c r="I54" i="17"/>
  <c r="M54" i="17"/>
  <c r="Z19" i="15"/>
  <c r="Y19" i="15"/>
  <c r="X19" i="15"/>
  <c r="W19" i="15"/>
  <c r="AA19" i="15"/>
  <c r="Z15" i="15"/>
  <c r="Y15" i="15"/>
  <c r="X15" i="15"/>
  <c r="W15" i="15"/>
  <c r="AA15" i="15"/>
  <c r="Z11" i="15"/>
  <c r="Y11" i="15"/>
  <c r="X11" i="15"/>
  <c r="W11" i="15"/>
  <c r="AA11" i="15"/>
  <c r="M142" i="17"/>
  <c r="L142" i="17"/>
  <c r="K142" i="17"/>
  <c r="J142" i="17"/>
  <c r="I142" i="17"/>
  <c r="M125" i="17"/>
  <c r="L125" i="17"/>
  <c r="K125" i="17"/>
  <c r="J125" i="17"/>
  <c r="H133" i="17"/>
  <c r="I125" i="17"/>
  <c r="M116" i="17"/>
  <c r="L116" i="17"/>
  <c r="K116" i="17"/>
  <c r="J116" i="17"/>
  <c r="I116" i="17"/>
  <c r="M108" i="17"/>
  <c r="H107" i="17"/>
  <c r="L108" i="17"/>
  <c r="K108" i="17"/>
  <c r="J108" i="17"/>
  <c r="I108" i="17"/>
  <c r="M99" i="17"/>
  <c r="L99" i="17"/>
  <c r="K99" i="17"/>
  <c r="J99" i="17"/>
  <c r="I99" i="17"/>
  <c r="M90" i="17"/>
  <c r="L90" i="17"/>
  <c r="K90" i="17"/>
  <c r="J90" i="17"/>
  <c r="I90" i="17"/>
  <c r="M82" i="17"/>
  <c r="L82" i="17"/>
  <c r="K82" i="17"/>
  <c r="J82" i="17"/>
  <c r="I82" i="17"/>
  <c r="M73" i="17"/>
  <c r="L73" i="17"/>
  <c r="K73" i="17"/>
  <c r="J73" i="17"/>
  <c r="I73" i="17"/>
  <c r="M56" i="17"/>
  <c r="L56" i="17"/>
  <c r="K56" i="17"/>
  <c r="J56" i="17"/>
  <c r="I56" i="17"/>
  <c r="AA20" i="15"/>
  <c r="Z20" i="15"/>
  <c r="Y20" i="15"/>
  <c r="X20" i="15"/>
  <c r="W20" i="15"/>
  <c r="AA16" i="15"/>
  <c r="Z16" i="15"/>
  <c r="Y16" i="15"/>
  <c r="X16" i="15"/>
  <c r="W16" i="15"/>
  <c r="AA12" i="15"/>
  <c r="Z12" i="15"/>
  <c r="Y12" i="15"/>
  <c r="X12" i="15"/>
  <c r="W12" i="15"/>
  <c r="S23" i="14"/>
  <c r="V15" i="14"/>
  <c r="U15" i="14"/>
  <c r="T15" i="14"/>
  <c r="M144" i="13"/>
  <c r="L144" i="13"/>
  <c r="K144" i="13"/>
  <c r="J144" i="13"/>
  <c r="I144" i="13"/>
  <c r="M136" i="13"/>
  <c r="L136" i="13"/>
  <c r="K136" i="13"/>
  <c r="I136" i="13"/>
  <c r="J136" i="13"/>
  <c r="M127" i="13"/>
  <c r="L127" i="13"/>
  <c r="K127" i="13"/>
  <c r="J127" i="13"/>
  <c r="I127" i="13"/>
  <c r="H118" i="13"/>
  <c r="M110" i="13"/>
  <c r="L110" i="13"/>
  <c r="K110" i="13"/>
  <c r="J110" i="13"/>
  <c r="I110" i="13"/>
  <c r="M101" i="13"/>
  <c r="L101" i="13"/>
  <c r="K101" i="13"/>
  <c r="I101" i="13"/>
  <c r="J101" i="13"/>
  <c r="M93" i="13"/>
  <c r="L93" i="13"/>
  <c r="K93" i="13"/>
  <c r="J93" i="13"/>
  <c r="I93" i="13"/>
  <c r="M84" i="13"/>
  <c r="L84" i="13"/>
  <c r="K84" i="13"/>
  <c r="J84" i="13"/>
  <c r="I84" i="13"/>
  <c r="M75" i="13"/>
  <c r="L75" i="13"/>
  <c r="K75" i="13"/>
  <c r="J75" i="13"/>
  <c r="I75" i="13"/>
  <c r="M67" i="13"/>
  <c r="L67" i="13"/>
  <c r="K67" i="13"/>
  <c r="I67" i="13"/>
  <c r="J67" i="13"/>
  <c r="M58" i="13"/>
  <c r="L58" i="13"/>
  <c r="K58" i="13"/>
  <c r="J58" i="13"/>
  <c r="I58" i="13"/>
  <c r="M50" i="13"/>
  <c r="L50" i="13"/>
  <c r="K50" i="13"/>
  <c r="J50" i="13"/>
  <c r="I50" i="13"/>
  <c r="M41" i="13"/>
  <c r="L41" i="13"/>
  <c r="K41" i="13"/>
  <c r="J41" i="13"/>
  <c r="I41" i="13"/>
  <c r="M32" i="13"/>
  <c r="L32" i="13"/>
  <c r="K32" i="13"/>
  <c r="J32" i="13"/>
  <c r="I32" i="13"/>
  <c r="M24" i="13"/>
  <c r="L24" i="13"/>
  <c r="K24" i="13"/>
  <c r="I24" i="13"/>
  <c r="J24" i="13"/>
  <c r="M18" i="13"/>
  <c r="L18" i="13"/>
  <c r="K18" i="13"/>
  <c r="J18" i="13"/>
  <c r="I18" i="13"/>
  <c r="M14" i="13"/>
  <c r="L14" i="13"/>
  <c r="K14" i="13"/>
  <c r="J14" i="13"/>
  <c r="I14" i="13"/>
  <c r="M10" i="13"/>
  <c r="L10" i="13"/>
  <c r="K10" i="13"/>
  <c r="J10" i="13"/>
  <c r="I10" i="13"/>
  <c r="X7" i="12"/>
  <c r="V7" i="12"/>
  <c r="U7" i="12"/>
  <c r="I158" i="13"/>
  <c r="M158" i="13"/>
  <c r="L158" i="13"/>
  <c r="K158" i="13"/>
  <c r="J158" i="13"/>
  <c r="I150" i="13"/>
  <c r="M150" i="13"/>
  <c r="L150" i="13"/>
  <c r="K150" i="13"/>
  <c r="J150" i="13"/>
  <c r="I141" i="13"/>
  <c r="M141" i="13"/>
  <c r="L141" i="13"/>
  <c r="K141" i="13"/>
  <c r="J141" i="13"/>
  <c r="U21" i="14"/>
  <c r="T21" i="14"/>
  <c r="V21" i="14"/>
  <c r="U13" i="14"/>
  <c r="T13" i="14"/>
  <c r="V13" i="14"/>
  <c r="J155" i="13"/>
  <c r="I155" i="13"/>
  <c r="M155" i="13"/>
  <c r="L155" i="13"/>
  <c r="K155" i="13"/>
  <c r="J138" i="13"/>
  <c r="I138" i="13"/>
  <c r="H146" i="13"/>
  <c r="M138" i="13"/>
  <c r="L138" i="13"/>
  <c r="K138" i="13"/>
  <c r="J129" i="13"/>
  <c r="I129" i="13"/>
  <c r="M129" i="13"/>
  <c r="K129" i="13"/>
  <c r="L129" i="13"/>
  <c r="J121" i="13"/>
  <c r="I121" i="13"/>
  <c r="M121" i="13"/>
  <c r="L121" i="13"/>
  <c r="K121" i="13"/>
  <c r="J112" i="13"/>
  <c r="I112" i="13"/>
  <c r="M112" i="13"/>
  <c r="L112" i="13"/>
  <c r="K112" i="13"/>
  <c r="J103" i="13"/>
  <c r="I103" i="13"/>
  <c r="M103" i="13"/>
  <c r="L103" i="13"/>
  <c r="K103" i="13"/>
  <c r="J95" i="13"/>
  <c r="I95" i="13"/>
  <c r="M95" i="13"/>
  <c r="K95" i="13"/>
  <c r="L95" i="13"/>
  <c r="J86" i="13"/>
  <c r="I86" i="13"/>
  <c r="M86" i="13"/>
  <c r="L86" i="13"/>
  <c r="K86" i="13"/>
  <c r="J78" i="13"/>
  <c r="I78" i="13"/>
  <c r="M78" i="13"/>
  <c r="L78" i="13"/>
  <c r="K78" i="13"/>
  <c r="J69" i="13"/>
  <c r="I69" i="13"/>
  <c r="M69" i="13"/>
  <c r="L69" i="13"/>
  <c r="K69" i="13"/>
  <c r="J60" i="13"/>
  <c r="I60" i="13"/>
  <c r="M60" i="13"/>
  <c r="K60" i="13"/>
  <c r="L60" i="13"/>
  <c r="J52" i="13"/>
  <c r="I52" i="13"/>
  <c r="M52" i="13"/>
  <c r="L52" i="13"/>
  <c r="K52" i="13"/>
  <c r="J43" i="13"/>
  <c r="M43" i="13"/>
  <c r="L43" i="13"/>
  <c r="K43" i="13"/>
  <c r="I43" i="13"/>
  <c r="J26" i="13"/>
  <c r="H34" i="13"/>
  <c r="M26" i="13"/>
  <c r="I26" i="13"/>
  <c r="L26" i="13"/>
  <c r="K26" i="13"/>
  <c r="J19" i="13"/>
  <c r="M19" i="13"/>
  <c r="K19" i="13"/>
  <c r="I19" i="13"/>
  <c r="L19" i="13"/>
  <c r="J15" i="13"/>
  <c r="M15" i="13"/>
  <c r="L15" i="13"/>
  <c r="K15" i="13"/>
  <c r="I15" i="13"/>
  <c r="J11" i="13"/>
  <c r="M11" i="13"/>
  <c r="L11" i="13"/>
  <c r="K11" i="13"/>
  <c r="I11" i="13"/>
  <c r="V14" i="12"/>
  <c r="X14" i="12"/>
  <c r="U14" i="12"/>
  <c r="J10" i="12"/>
  <c r="N10" i="12"/>
  <c r="M10" i="12"/>
  <c r="L10" i="12"/>
  <c r="K10" i="12"/>
  <c r="I10" i="12"/>
  <c r="V8" i="12"/>
  <c r="X8" i="12"/>
  <c r="U8" i="12"/>
  <c r="J6" i="12"/>
  <c r="H53" i="12"/>
  <c r="N56" i="12" s="1"/>
  <c r="N6" i="12"/>
  <c r="M6" i="12"/>
  <c r="L6" i="12"/>
  <c r="K6" i="12"/>
  <c r="I6" i="12"/>
  <c r="V20" i="14"/>
  <c r="U20" i="14"/>
  <c r="T20" i="14"/>
  <c r="K152" i="13"/>
  <c r="J152" i="13"/>
  <c r="I152" i="13"/>
  <c r="H160" i="13"/>
  <c r="M152" i="13"/>
  <c r="L152" i="13"/>
  <c r="K143" i="13"/>
  <c r="J143" i="13"/>
  <c r="I143" i="13"/>
  <c r="M143" i="13"/>
  <c r="L143" i="13"/>
  <c r="K135" i="13"/>
  <c r="J135" i="13"/>
  <c r="I135" i="13"/>
  <c r="M135" i="13"/>
  <c r="L135" i="13"/>
  <c r="K126" i="13"/>
  <c r="J126" i="13"/>
  <c r="I126" i="13"/>
  <c r="L126" i="13"/>
  <c r="M126" i="13"/>
  <c r="K117" i="13"/>
  <c r="J117" i="13"/>
  <c r="I117" i="13"/>
  <c r="M117" i="13"/>
  <c r="L117" i="13"/>
  <c r="K109" i="13"/>
  <c r="J109" i="13"/>
  <c r="I109" i="13"/>
  <c r="M109" i="13"/>
  <c r="L109" i="13"/>
  <c r="K100" i="13"/>
  <c r="J100" i="13"/>
  <c r="I100" i="13"/>
  <c r="M100" i="13"/>
  <c r="L100" i="13"/>
  <c r="K92" i="13"/>
  <c r="J92" i="13"/>
  <c r="I92" i="13"/>
  <c r="L92" i="13"/>
  <c r="M92" i="13"/>
  <c r="K83" i="13"/>
  <c r="J83" i="13"/>
  <c r="I83" i="13"/>
  <c r="M83" i="13"/>
  <c r="L83" i="13"/>
  <c r="K74" i="13"/>
  <c r="J74" i="13"/>
  <c r="I74" i="13"/>
  <c r="M74" i="13"/>
  <c r="L74" i="13"/>
  <c r="K66" i="13"/>
  <c r="J66" i="13"/>
  <c r="I66" i="13"/>
  <c r="M66" i="13"/>
  <c r="L66" i="13"/>
  <c r="K57" i="13"/>
  <c r="J57" i="13"/>
  <c r="I57" i="13"/>
  <c r="L57" i="13"/>
  <c r="M57" i="13"/>
  <c r="K40" i="13"/>
  <c r="I40" i="13"/>
  <c r="H48" i="13"/>
  <c r="M40" i="13"/>
  <c r="L40" i="13"/>
  <c r="J40" i="13"/>
  <c r="K31" i="13"/>
  <c r="I31" i="13"/>
  <c r="M31" i="13"/>
  <c r="L31" i="13"/>
  <c r="J31" i="13"/>
  <c r="K23" i="13"/>
  <c r="I23" i="13"/>
  <c r="M23" i="13"/>
  <c r="L23" i="13"/>
  <c r="J23" i="13"/>
  <c r="U55" i="12"/>
  <c r="X55" i="12"/>
  <c r="V55" i="12"/>
  <c r="U51" i="12"/>
  <c r="X51" i="12"/>
  <c r="V51" i="12"/>
  <c r="K49" i="12"/>
  <c r="I49" i="12"/>
  <c r="N49" i="12"/>
  <c r="M49" i="12"/>
  <c r="L49" i="12"/>
  <c r="J49" i="12"/>
  <c r="U47" i="12"/>
  <c r="X47" i="12"/>
  <c r="V47" i="12"/>
  <c r="K45" i="12"/>
  <c r="I45" i="12"/>
  <c r="N45" i="12"/>
  <c r="M45" i="12"/>
  <c r="L45" i="12"/>
  <c r="J45" i="12"/>
  <c r="U43" i="12"/>
  <c r="V43" i="12"/>
  <c r="X43" i="12"/>
  <c r="K41" i="12"/>
  <c r="I41" i="12"/>
  <c r="N41" i="12"/>
  <c r="M41" i="12"/>
  <c r="L41" i="12"/>
  <c r="J41" i="12"/>
  <c r="U39" i="12"/>
  <c r="X39" i="12"/>
  <c r="V39" i="12"/>
  <c r="K37" i="12"/>
  <c r="I37" i="12"/>
  <c r="N37" i="12"/>
  <c r="M37" i="12"/>
  <c r="L37" i="12"/>
  <c r="J37" i="12"/>
  <c r="U35" i="12"/>
  <c r="X35" i="12"/>
  <c r="V35" i="12"/>
  <c r="K33" i="12"/>
  <c r="I33" i="12"/>
  <c r="N33" i="12"/>
  <c r="M33" i="12"/>
  <c r="L33" i="12"/>
  <c r="J33" i="12"/>
  <c r="U31" i="12"/>
  <c r="X31" i="12"/>
  <c r="V31" i="12"/>
  <c r="K29" i="12"/>
  <c r="I29" i="12"/>
  <c r="N29" i="12"/>
  <c r="J29" i="12"/>
  <c r="M29" i="12"/>
  <c r="L29" i="12"/>
  <c r="U27" i="12"/>
  <c r="X27" i="12"/>
  <c r="V27" i="12"/>
  <c r="K25" i="12"/>
  <c r="I25" i="12"/>
  <c r="N25" i="12"/>
  <c r="M25" i="12"/>
  <c r="L25" i="12"/>
  <c r="J25" i="12"/>
  <c r="U23" i="12"/>
  <c r="X23" i="12"/>
  <c r="V23" i="12"/>
  <c r="U19" i="12"/>
  <c r="X19" i="12"/>
  <c r="V19" i="12"/>
  <c r="U15" i="12"/>
  <c r="X15" i="12"/>
  <c r="V15" i="12"/>
  <c r="Z13" i="17"/>
  <c r="Y13" i="17"/>
  <c r="X13" i="17"/>
  <c r="V21" i="17"/>
  <c r="W13" i="17"/>
  <c r="Z17" i="17"/>
  <c r="Y17" i="17"/>
  <c r="X17" i="17"/>
  <c r="W17" i="17"/>
  <c r="Z12" i="17"/>
  <c r="Y12" i="17"/>
  <c r="X12" i="17"/>
  <c r="W12" i="17"/>
  <c r="AA12" i="17"/>
  <c r="Z16" i="17"/>
  <c r="Y16" i="17"/>
  <c r="X16" i="17"/>
  <c r="W16" i="17"/>
  <c r="Z20" i="17"/>
  <c r="Y20" i="17"/>
  <c r="X20" i="17"/>
  <c r="W20" i="17"/>
  <c r="X11" i="17"/>
  <c r="W11" i="17"/>
  <c r="Z11" i="17"/>
  <c r="AA11" i="17"/>
  <c r="Y11" i="17"/>
  <c r="X15" i="17"/>
  <c r="W15" i="17"/>
  <c r="Z15" i="17"/>
  <c r="AA15" i="17"/>
  <c r="Y15" i="17"/>
  <c r="X19" i="17"/>
  <c r="W19" i="17"/>
  <c r="Z19" i="17"/>
  <c r="Y19" i="17"/>
  <c r="Z10" i="17"/>
  <c r="X10" i="17"/>
  <c r="V9" i="17"/>
  <c r="AA13" i="17" s="1"/>
  <c r="Y10" i="17"/>
  <c r="W10" i="17"/>
  <c r="AA14" i="17"/>
  <c r="Z14" i="17"/>
  <c r="X14" i="17"/>
  <c r="Y14" i="17"/>
  <c r="W14" i="17"/>
  <c r="AA18" i="17"/>
  <c r="Z18" i="17"/>
  <c r="X18" i="17"/>
  <c r="Y18" i="17"/>
  <c r="W18" i="17"/>
  <c r="V19" i="14"/>
  <c r="U19" i="14"/>
  <c r="T19" i="14"/>
  <c r="L157" i="13"/>
  <c r="K157" i="13"/>
  <c r="J157" i="13"/>
  <c r="I157" i="13"/>
  <c r="M157" i="13"/>
  <c r="L149" i="13"/>
  <c r="K149" i="13"/>
  <c r="J149" i="13"/>
  <c r="I149" i="13"/>
  <c r="M149" i="13"/>
  <c r="L140" i="13"/>
  <c r="K140" i="13"/>
  <c r="J140" i="13"/>
  <c r="I140" i="13"/>
  <c r="M140" i="13"/>
  <c r="L131" i="13"/>
  <c r="K131" i="13"/>
  <c r="J131" i="13"/>
  <c r="I131" i="13"/>
  <c r="M131" i="13"/>
  <c r="L123" i="13"/>
  <c r="K123" i="13"/>
  <c r="J123" i="13"/>
  <c r="I123" i="13"/>
  <c r="M123" i="13"/>
  <c r="L114" i="13"/>
  <c r="K114" i="13"/>
  <c r="J114" i="13"/>
  <c r="I114" i="13"/>
  <c r="M114" i="13"/>
  <c r="L106" i="13"/>
  <c r="K106" i="13"/>
  <c r="J106" i="13"/>
  <c r="I106" i="13"/>
  <c r="M106" i="13"/>
  <c r="L97" i="13"/>
  <c r="K97" i="13"/>
  <c r="J97" i="13"/>
  <c r="I97" i="13"/>
  <c r="M97" i="13"/>
  <c r="L88" i="13"/>
  <c r="K88" i="13"/>
  <c r="J88" i="13"/>
  <c r="I88" i="13"/>
  <c r="M88" i="13"/>
  <c r="L80" i="13"/>
  <c r="K80" i="13"/>
  <c r="J80" i="13"/>
  <c r="I80" i="13"/>
  <c r="M80" i="13"/>
  <c r="L71" i="13"/>
  <c r="K71" i="13"/>
  <c r="J71" i="13"/>
  <c r="I71" i="13"/>
  <c r="M71" i="13"/>
  <c r="L54" i="13"/>
  <c r="K54" i="13"/>
  <c r="J54" i="13"/>
  <c r="I54" i="13"/>
  <c r="H62" i="13"/>
  <c r="M54" i="13"/>
  <c r="L45" i="13"/>
  <c r="K45" i="13"/>
  <c r="J45" i="13"/>
  <c r="I45" i="13"/>
  <c r="M45" i="13"/>
  <c r="L37" i="13"/>
  <c r="J37" i="13"/>
  <c r="I37" i="13"/>
  <c r="M37" i="13"/>
  <c r="K37" i="13"/>
  <c r="L28" i="13"/>
  <c r="J28" i="13"/>
  <c r="I28" i="13"/>
  <c r="M28" i="13"/>
  <c r="K28" i="13"/>
  <c r="L16" i="13"/>
  <c r="J16" i="13"/>
  <c r="I16" i="13"/>
  <c r="M16" i="13"/>
  <c r="K16" i="13"/>
  <c r="L12" i="13"/>
  <c r="J12" i="13"/>
  <c r="I12" i="13"/>
  <c r="H20" i="13"/>
  <c r="M12" i="13"/>
  <c r="K12" i="13"/>
  <c r="L8" i="13"/>
  <c r="J8" i="13"/>
  <c r="I8" i="13"/>
  <c r="M8" i="13"/>
  <c r="K8" i="13"/>
  <c r="X9" i="12"/>
  <c r="V9" i="12"/>
  <c r="U9" i="12"/>
  <c r="V18" i="14"/>
  <c r="U18" i="14"/>
  <c r="T18" i="14"/>
  <c r="M154" i="13"/>
  <c r="L154" i="13"/>
  <c r="K154" i="13"/>
  <c r="J154" i="13"/>
  <c r="I154" i="13"/>
  <c r="M145" i="13"/>
  <c r="L145" i="13"/>
  <c r="K145" i="13"/>
  <c r="J145" i="13"/>
  <c r="I145" i="13"/>
  <c r="M137" i="13"/>
  <c r="L137" i="13"/>
  <c r="K137" i="13"/>
  <c r="J137" i="13"/>
  <c r="I137" i="13"/>
  <c r="M128" i="13"/>
  <c r="L128" i="13"/>
  <c r="K128" i="13"/>
  <c r="J128" i="13"/>
  <c r="I128" i="13"/>
  <c r="M120" i="13"/>
  <c r="L120" i="13"/>
  <c r="K120" i="13"/>
  <c r="J120" i="13"/>
  <c r="I120" i="13"/>
  <c r="M111" i="13"/>
  <c r="L111" i="13"/>
  <c r="K111" i="13"/>
  <c r="J111" i="13"/>
  <c r="I111" i="13"/>
  <c r="M102" i="13"/>
  <c r="L102" i="13"/>
  <c r="K102" i="13"/>
  <c r="J102" i="13"/>
  <c r="I102" i="13"/>
  <c r="M94" i="13"/>
  <c r="L94" i="13"/>
  <c r="K94" i="13"/>
  <c r="J94" i="13"/>
  <c r="I94" i="13"/>
  <c r="M85" i="13"/>
  <c r="L85" i="13"/>
  <c r="K85" i="13"/>
  <c r="J85" i="13"/>
  <c r="I85" i="13"/>
  <c r="M68" i="13"/>
  <c r="L68" i="13"/>
  <c r="K68" i="13"/>
  <c r="J68" i="13"/>
  <c r="I68" i="13"/>
  <c r="H76" i="13"/>
  <c r="M59" i="13"/>
  <c r="L59" i="13"/>
  <c r="K59" i="13"/>
  <c r="J59" i="13"/>
  <c r="I59" i="13"/>
  <c r="M51" i="13"/>
  <c r="L51" i="13"/>
  <c r="K51" i="13"/>
  <c r="J51" i="13"/>
  <c r="I51" i="13"/>
  <c r="M42" i="13"/>
  <c r="K42" i="13"/>
  <c r="J42" i="13"/>
  <c r="I42" i="13"/>
  <c r="L42" i="13"/>
  <c r="M33" i="13"/>
  <c r="K33" i="13"/>
  <c r="J33" i="13"/>
  <c r="I33" i="13"/>
  <c r="L33" i="13"/>
  <c r="M25" i="13"/>
  <c r="K25" i="13"/>
  <c r="J25" i="13"/>
  <c r="I25" i="13"/>
  <c r="L25" i="13"/>
  <c r="V56" i="12"/>
  <c r="U56" i="12"/>
  <c r="X56" i="12"/>
  <c r="V52" i="12"/>
  <c r="U52" i="12"/>
  <c r="X52" i="12"/>
  <c r="M50" i="12"/>
  <c r="K50" i="12"/>
  <c r="J50" i="12"/>
  <c r="I50" i="12"/>
  <c r="N50" i="12"/>
  <c r="L50" i="12"/>
  <c r="V48" i="12"/>
  <c r="U48" i="12"/>
  <c r="X48" i="12"/>
  <c r="M46" i="12"/>
  <c r="K46" i="12"/>
  <c r="J46" i="12"/>
  <c r="I46" i="12"/>
  <c r="N46" i="12"/>
  <c r="L46" i="12"/>
  <c r="V44" i="12"/>
  <c r="U44" i="12"/>
  <c r="X44" i="12"/>
  <c r="V40" i="12"/>
  <c r="U40" i="12"/>
  <c r="X40" i="12"/>
  <c r="V36" i="12"/>
  <c r="U36" i="12"/>
  <c r="X36" i="12"/>
  <c r="U50" i="6"/>
  <c r="W50" i="6"/>
  <c r="T50" i="6"/>
  <c r="V50" i="6"/>
  <c r="S50" i="6"/>
  <c r="K48" i="6"/>
  <c r="J48" i="6"/>
  <c r="L48" i="6"/>
  <c r="M48" i="6"/>
  <c r="I48" i="6"/>
  <c r="M34" i="6"/>
  <c r="I34" i="6"/>
  <c r="L34" i="6"/>
  <c r="K34" i="6"/>
  <c r="J34" i="6"/>
  <c r="J33" i="6"/>
  <c r="K33" i="6"/>
  <c r="M33" i="6"/>
  <c r="L33" i="6"/>
  <c r="I33" i="6"/>
  <c r="W32" i="6"/>
  <c r="S32" i="6"/>
  <c r="U32" i="6"/>
  <c r="V32" i="6"/>
  <c r="T32" i="6"/>
  <c r="K32" i="6"/>
  <c r="J32" i="6"/>
  <c r="M32" i="6"/>
  <c r="L32" i="6"/>
  <c r="I32" i="6"/>
  <c r="T31" i="6"/>
  <c r="U31" i="6"/>
  <c r="W31" i="6"/>
  <c r="V31" i="6"/>
  <c r="S31" i="6"/>
  <c r="U30" i="6"/>
  <c r="T30" i="6"/>
  <c r="W30" i="6"/>
  <c r="V30" i="6"/>
  <c r="S30" i="6"/>
  <c r="T15" i="6"/>
  <c r="W15" i="6"/>
  <c r="V15" i="6"/>
  <c r="U15" i="6"/>
  <c r="S15" i="6"/>
  <c r="M12" i="6"/>
  <c r="J12" i="6"/>
  <c r="L12" i="6"/>
  <c r="K12" i="6"/>
  <c r="I12" i="6"/>
  <c r="W10" i="6"/>
  <c r="T10" i="6"/>
  <c r="V10" i="6"/>
  <c r="U10" i="6"/>
  <c r="S10" i="6"/>
  <c r="J40" i="5"/>
  <c r="M40" i="5"/>
  <c r="L40" i="5"/>
  <c r="K40" i="5"/>
  <c r="I40" i="5"/>
  <c r="T38" i="5"/>
  <c r="W38" i="5"/>
  <c r="V38" i="5"/>
  <c r="U38" i="5"/>
  <c r="S38" i="5"/>
  <c r="J32" i="5"/>
  <c r="M32" i="5"/>
  <c r="L32" i="5"/>
  <c r="K32" i="5"/>
  <c r="I32" i="5"/>
  <c r="W30" i="5"/>
  <c r="V30" i="5"/>
  <c r="U30" i="5"/>
  <c r="T30" i="5"/>
  <c r="S30" i="5"/>
  <c r="M24" i="5"/>
  <c r="L24" i="5"/>
  <c r="K24" i="5"/>
  <c r="I24" i="5"/>
  <c r="J24" i="5"/>
  <c r="W22" i="5"/>
  <c r="V22" i="5"/>
  <c r="U22" i="5"/>
  <c r="S22" i="5"/>
  <c r="T22" i="5"/>
  <c r="M13" i="5"/>
  <c r="L13" i="5"/>
  <c r="K13" i="5"/>
  <c r="J13" i="5"/>
  <c r="I13" i="5"/>
  <c r="W11" i="5"/>
  <c r="V11" i="5"/>
  <c r="U11" i="5"/>
  <c r="T11" i="5"/>
  <c r="S11" i="5"/>
  <c r="F195" i="3"/>
  <c r="F191" i="3"/>
  <c r="F187" i="3"/>
  <c r="H67" i="2"/>
  <c r="H43" i="2"/>
  <c r="K24" i="6"/>
  <c r="M24" i="6"/>
  <c r="L24" i="6"/>
  <c r="J24" i="6"/>
  <c r="I24" i="6"/>
  <c r="U42" i="6"/>
  <c r="S42" i="6"/>
  <c r="W42" i="6"/>
  <c r="V42" i="6"/>
  <c r="T42" i="6"/>
  <c r="I38" i="6"/>
  <c r="M38" i="6"/>
  <c r="J38" i="6"/>
  <c r="L38" i="6"/>
  <c r="K38" i="6"/>
  <c r="J37" i="6"/>
  <c r="I37" i="6"/>
  <c r="L37" i="6"/>
  <c r="M37" i="6"/>
  <c r="K37" i="6"/>
  <c r="S36" i="6"/>
  <c r="W36" i="6"/>
  <c r="T36" i="6"/>
  <c r="V36" i="6"/>
  <c r="U36" i="6"/>
  <c r="K36" i="6"/>
  <c r="I36" i="6"/>
  <c r="L36" i="6"/>
  <c r="M36" i="6"/>
  <c r="J36" i="6"/>
  <c r="T35" i="6"/>
  <c r="S35" i="6"/>
  <c r="V35" i="6"/>
  <c r="W35" i="6"/>
  <c r="U35" i="6"/>
  <c r="U34" i="6"/>
  <c r="S34" i="6"/>
  <c r="V34" i="6"/>
  <c r="W34" i="6"/>
  <c r="T34" i="6"/>
  <c r="I15" i="6"/>
  <c r="K15" i="6"/>
  <c r="M15" i="6"/>
  <c r="L15" i="6"/>
  <c r="J15" i="6"/>
  <c r="S13" i="6"/>
  <c r="W13" i="6"/>
  <c r="U13" i="6"/>
  <c r="V13" i="6"/>
  <c r="T13" i="6"/>
  <c r="I7" i="6"/>
  <c r="K7" i="6"/>
  <c r="M7" i="6"/>
  <c r="L7" i="6"/>
  <c r="J7" i="6"/>
  <c r="I51" i="5"/>
  <c r="K51" i="5"/>
  <c r="M51" i="5"/>
  <c r="L51" i="5"/>
  <c r="J51" i="5"/>
  <c r="S49" i="5"/>
  <c r="W49" i="5"/>
  <c r="V49" i="5"/>
  <c r="U49" i="5"/>
  <c r="T49" i="5"/>
  <c r="I43" i="5"/>
  <c r="K43" i="5"/>
  <c r="M43" i="5"/>
  <c r="L43" i="5"/>
  <c r="J43" i="5"/>
  <c r="S41" i="5"/>
  <c r="W41" i="5"/>
  <c r="V41" i="5"/>
  <c r="U41" i="5"/>
  <c r="T41" i="5"/>
  <c r="I35" i="5"/>
  <c r="M35" i="5"/>
  <c r="K35" i="5"/>
  <c r="L35" i="5"/>
  <c r="J35" i="5"/>
  <c r="S33" i="5"/>
  <c r="U33" i="5"/>
  <c r="W33" i="5"/>
  <c r="V33" i="5"/>
  <c r="T33" i="5"/>
  <c r="I27" i="5"/>
  <c r="M27" i="5"/>
  <c r="L27" i="5"/>
  <c r="J27" i="5"/>
  <c r="K27" i="5"/>
  <c r="S25" i="5"/>
  <c r="W25" i="5"/>
  <c r="V25" i="5"/>
  <c r="T25" i="5"/>
  <c r="U25" i="5"/>
  <c r="I19" i="5"/>
  <c r="M19" i="5"/>
  <c r="L19" i="5"/>
  <c r="K19" i="5"/>
  <c r="J19" i="5"/>
  <c r="S17" i="5"/>
  <c r="W17" i="5"/>
  <c r="V17" i="5"/>
  <c r="U17" i="5"/>
  <c r="T17" i="5"/>
  <c r="I16" i="5"/>
  <c r="M16" i="5"/>
  <c r="L16" i="5"/>
  <c r="K16" i="5"/>
  <c r="J16" i="5"/>
  <c r="S14" i="5"/>
  <c r="W14" i="5"/>
  <c r="V14" i="5"/>
  <c r="U14" i="5"/>
  <c r="T14" i="5"/>
  <c r="I8" i="5"/>
  <c r="M8" i="5"/>
  <c r="L8" i="5"/>
  <c r="K8" i="5"/>
  <c r="J8" i="5"/>
  <c r="J217" i="3"/>
  <c r="N217" i="3"/>
  <c r="M217" i="3"/>
  <c r="K217" i="3"/>
  <c r="L217" i="3"/>
  <c r="J213" i="3"/>
  <c r="N213" i="3"/>
  <c r="M213" i="3"/>
  <c r="L213" i="3"/>
  <c r="K213" i="3"/>
  <c r="J209" i="3"/>
  <c r="N209" i="3"/>
  <c r="M209" i="3"/>
  <c r="L209" i="3"/>
  <c r="K209" i="3"/>
  <c r="E195" i="3"/>
  <c r="J182" i="3"/>
  <c r="I193" i="3"/>
  <c r="N182" i="3"/>
  <c r="M182" i="3"/>
  <c r="L182" i="3"/>
  <c r="K182" i="3"/>
  <c r="E191" i="3"/>
  <c r="J178" i="3"/>
  <c r="N178" i="3"/>
  <c r="M178" i="3"/>
  <c r="I189" i="3"/>
  <c r="L178" i="3"/>
  <c r="K178" i="3"/>
  <c r="E187" i="3"/>
  <c r="J174" i="3"/>
  <c r="N174" i="3"/>
  <c r="M174" i="3"/>
  <c r="K174" i="3"/>
  <c r="L174" i="3"/>
  <c r="J170" i="3"/>
  <c r="N170" i="3"/>
  <c r="M170" i="3"/>
  <c r="K170" i="3"/>
  <c r="L170" i="3"/>
  <c r="J166" i="3"/>
  <c r="N166" i="3"/>
  <c r="M166" i="3"/>
  <c r="L166" i="3"/>
  <c r="K166" i="3"/>
  <c r="J162" i="3"/>
  <c r="N162" i="3"/>
  <c r="M162" i="3"/>
  <c r="L162" i="3"/>
  <c r="K162" i="3"/>
  <c r="J158" i="3"/>
  <c r="N158" i="3"/>
  <c r="M158" i="3"/>
  <c r="K158" i="3"/>
  <c r="L158" i="3"/>
  <c r="J154" i="3"/>
  <c r="N154" i="3"/>
  <c r="M154" i="3"/>
  <c r="K154" i="3"/>
  <c r="L154" i="3"/>
  <c r="J144" i="3"/>
  <c r="N144" i="3"/>
  <c r="M144" i="3"/>
  <c r="L144" i="3"/>
  <c r="K144" i="3"/>
  <c r="J140" i="3"/>
  <c r="N140" i="3"/>
  <c r="M140" i="3"/>
  <c r="L140" i="3"/>
  <c r="K140" i="3"/>
  <c r="J136" i="3"/>
  <c r="N136" i="3"/>
  <c r="M136" i="3"/>
  <c r="L136" i="3"/>
  <c r="K136" i="3"/>
  <c r="G67" i="2"/>
  <c r="J63" i="2"/>
  <c r="M63" i="2"/>
  <c r="N63" i="2"/>
  <c r="L63" i="2"/>
  <c r="K63" i="2"/>
  <c r="J59" i="2"/>
  <c r="N59" i="2"/>
  <c r="M59" i="2"/>
  <c r="L59" i="2"/>
  <c r="K59" i="2"/>
  <c r="G43" i="2"/>
  <c r="J39" i="2"/>
  <c r="I42" i="2"/>
  <c r="N39" i="2"/>
  <c r="M39" i="2"/>
  <c r="L39" i="2"/>
  <c r="K39" i="2"/>
  <c r="J35" i="2"/>
  <c r="N35" i="2"/>
  <c r="M35" i="2"/>
  <c r="L35" i="2"/>
  <c r="K35" i="2"/>
  <c r="J22" i="2"/>
  <c r="N22" i="2"/>
  <c r="M22" i="2"/>
  <c r="K22" i="2"/>
  <c r="L22" i="2"/>
  <c r="J15" i="2"/>
  <c r="N15" i="2"/>
  <c r="I18" i="2"/>
  <c r="M15" i="2"/>
  <c r="K15" i="2"/>
  <c r="L15" i="2"/>
  <c r="J11" i="2"/>
  <c r="M11" i="2"/>
  <c r="N11" i="2"/>
  <c r="K11" i="2"/>
  <c r="L11" i="2"/>
  <c r="J7" i="2"/>
  <c r="M7" i="2"/>
  <c r="N7" i="2"/>
  <c r="K7" i="2"/>
  <c r="L7" i="2"/>
  <c r="T51" i="6"/>
  <c r="S51" i="6"/>
  <c r="V51" i="6"/>
  <c r="U51" i="6"/>
  <c r="W51" i="6"/>
  <c r="I46" i="6"/>
  <c r="M46" i="6"/>
  <c r="L46" i="6"/>
  <c r="K46" i="6"/>
  <c r="J46" i="6"/>
  <c r="K40" i="6"/>
  <c r="J40" i="6"/>
  <c r="I40" i="6"/>
  <c r="M40" i="6"/>
  <c r="L40" i="6"/>
  <c r="T39" i="6"/>
  <c r="U39" i="6"/>
  <c r="W39" i="6"/>
  <c r="S39" i="6"/>
  <c r="V39" i="6"/>
  <c r="U38" i="6"/>
  <c r="T38" i="6"/>
  <c r="S38" i="6"/>
  <c r="W38" i="6"/>
  <c r="V38" i="6"/>
  <c r="J10" i="6"/>
  <c r="I10" i="6"/>
  <c r="L10" i="6"/>
  <c r="M10" i="6"/>
  <c r="K10" i="6"/>
  <c r="T8" i="6"/>
  <c r="S8" i="6"/>
  <c r="V8" i="6"/>
  <c r="W8" i="6"/>
  <c r="U8" i="6"/>
  <c r="T52" i="5"/>
  <c r="S52" i="5"/>
  <c r="V52" i="5"/>
  <c r="W52" i="5"/>
  <c r="U52" i="5"/>
  <c r="J46" i="5"/>
  <c r="I46" i="5"/>
  <c r="L46" i="5"/>
  <c r="M46" i="5"/>
  <c r="K46" i="5"/>
  <c r="T44" i="5"/>
  <c r="V44" i="5"/>
  <c r="S44" i="5"/>
  <c r="W44" i="5"/>
  <c r="U44" i="5"/>
  <c r="J38" i="5"/>
  <c r="L38" i="5"/>
  <c r="I38" i="5"/>
  <c r="M38" i="5"/>
  <c r="K38" i="5"/>
  <c r="T36" i="5"/>
  <c r="S36" i="5"/>
  <c r="V36" i="5"/>
  <c r="W36" i="5"/>
  <c r="U36" i="5"/>
  <c r="J30" i="5"/>
  <c r="I30" i="5"/>
  <c r="M30" i="5"/>
  <c r="K30" i="5"/>
  <c r="L30" i="5"/>
  <c r="T28" i="5"/>
  <c r="S28" i="5"/>
  <c r="W28" i="5"/>
  <c r="U28" i="5"/>
  <c r="V28" i="5"/>
  <c r="J22" i="5"/>
  <c r="I22" i="5"/>
  <c r="M22" i="5"/>
  <c r="L22" i="5"/>
  <c r="K22" i="5"/>
  <c r="T20" i="5"/>
  <c r="S20" i="5"/>
  <c r="W20" i="5"/>
  <c r="V20" i="5"/>
  <c r="U20" i="5"/>
  <c r="F194" i="3"/>
  <c r="F190" i="3"/>
  <c r="F186" i="3"/>
  <c r="F67" i="2"/>
  <c r="F43" i="2"/>
  <c r="H42" i="2"/>
  <c r="K21" i="2"/>
  <c r="J21" i="2"/>
  <c r="L21" i="2"/>
  <c r="M21" i="2"/>
  <c r="M26" i="6"/>
  <c r="I26" i="6"/>
  <c r="L26" i="6"/>
  <c r="K26" i="6"/>
  <c r="J26" i="6"/>
  <c r="M14" i="6"/>
  <c r="L14" i="6"/>
  <c r="K14" i="6"/>
  <c r="J14" i="6"/>
  <c r="I14" i="6"/>
  <c r="J49" i="6"/>
  <c r="M49" i="6"/>
  <c r="L49" i="6"/>
  <c r="K49" i="6"/>
  <c r="I49" i="6"/>
  <c r="T43" i="6"/>
  <c r="S43" i="6"/>
  <c r="W43" i="6"/>
  <c r="V43" i="6"/>
  <c r="U43" i="6"/>
  <c r="K13" i="6"/>
  <c r="J13" i="6"/>
  <c r="I13" i="6"/>
  <c r="M13" i="6"/>
  <c r="L13" i="6"/>
  <c r="U11" i="6"/>
  <c r="T11" i="6"/>
  <c r="S11" i="6"/>
  <c r="W11" i="6"/>
  <c r="V11" i="6"/>
  <c r="K49" i="5"/>
  <c r="M49" i="5"/>
  <c r="J49" i="5"/>
  <c r="I49" i="5"/>
  <c r="L49" i="5"/>
  <c r="U47" i="5"/>
  <c r="W47" i="5"/>
  <c r="T47" i="5"/>
  <c r="S47" i="5"/>
  <c r="V47" i="5"/>
  <c r="K41" i="5"/>
  <c r="M41" i="5"/>
  <c r="J41" i="5"/>
  <c r="I41" i="5"/>
  <c r="L41" i="5"/>
  <c r="U39" i="5"/>
  <c r="W39" i="5"/>
  <c r="T39" i="5"/>
  <c r="S39" i="5"/>
  <c r="V39" i="5"/>
  <c r="K33" i="5"/>
  <c r="J33" i="5"/>
  <c r="I33" i="5"/>
  <c r="M33" i="5"/>
  <c r="L33" i="5"/>
  <c r="U31" i="5"/>
  <c r="T31" i="5"/>
  <c r="S31" i="5"/>
  <c r="V31" i="5"/>
  <c r="W31" i="5"/>
  <c r="K25" i="5"/>
  <c r="J25" i="5"/>
  <c r="I25" i="5"/>
  <c r="M25" i="5"/>
  <c r="L25" i="5"/>
  <c r="U23" i="5"/>
  <c r="T23" i="5"/>
  <c r="S23" i="5"/>
  <c r="W23" i="5"/>
  <c r="V23" i="5"/>
  <c r="K17" i="5"/>
  <c r="J17" i="5"/>
  <c r="I17" i="5"/>
  <c r="M17" i="5"/>
  <c r="L17" i="5"/>
  <c r="K14" i="5"/>
  <c r="J14" i="5"/>
  <c r="I14" i="5"/>
  <c r="M14" i="5"/>
  <c r="L14" i="5"/>
  <c r="U12" i="5"/>
  <c r="T12" i="5"/>
  <c r="S12" i="5"/>
  <c r="W12" i="5"/>
  <c r="V12" i="5"/>
  <c r="L216" i="3"/>
  <c r="K216" i="3"/>
  <c r="J216" i="3"/>
  <c r="N216" i="3"/>
  <c r="M216" i="3"/>
  <c r="L212" i="3"/>
  <c r="K212" i="3"/>
  <c r="J212" i="3"/>
  <c r="N212" i="3"/>
  <c r="M212" i="3"/>
  <c r="L208" i="3"/>
  <c r="K208" i="3"/>
  <c r="J208" i="3"/>
  <c r="M208" i="3"/>
  <c r="N208" i="3"/>
  <c r="L185" i="3"/>
  <c r="K185" i="3"/>
  <c r="J185" i="3"/>
  <c r="N185" i="3"/>
  <c r="I196" i="3"/>
  <c r="M185" i="3"/>
  <c r="E194" i="3"/>
  <c r="L181" i="3"/>
  <c r="K181" i="3"/>
  <c r="J181" i="3"/>
  <c r="I192" i="3"/>
  <c r="N181" i="3"/>
  <c r="M181" i="3"/>
  <c r="E190" i="3"/>
  <c r="L177" i="3"/>
  <c r="K177" i="3"/>
  <c r="J177" i="3"/>
  <c r="M177" i="3"/>
  <c r="I188" i="3"/>
  <c r="N177" i="3"/>
  <c r="E186" i="3"/>
  <c r="L186" i="3" s="1"/>
  <c r="L173" i="3"/>
  <c r="K173" i="3"/>
  <c r="J173" i="3"/>
  <c r="M173" i="3"/>
  <c r="N173" i="3"/>
  <c r="L169" i="3"/>
  <c r="K169" i="3"/>
  <c r="J169" i="3"/>
  <c r="N169" i="3"/>
  <c r="M169" i="3"/>
  <c r="L165" i="3"/>
  <c r="K165" i="3"/>
  <c r="J165" i="3"/>
  <c r="N165" i="3"/>
  <c r="M165" i="3"/>
  <c r="L161" i="3"/>
  <c r="K161" i="3"/>
  <c r="J161" i="3"/>
  <c r="M161" i="3"/>
  <c r="N161" i="3"/>
  <c r="L157" i="3"/>
  <c r="K157" i="3"/>
  <c r="J157" i="3"/>
  <c r="M157" i="3"/>
  <c r="N157" i="3"/>
  <c r="L153" i="3"/>
  <c r="K153" i="3"/>
  <c r="J153" i="3"/>
  <c r="N153" i="3"/>
  <c r="M153" i="3"/>
  <c r="L143" i="3"/>
  <c r="K143" i="3"/>
  <c r="J143" i="3"/>
  <c r="N143" i="3"/>
  <c r="M143" i="3"/>
  <c r="L139" i="3"/>
  <c r="K139" i="3"/>
  <c r="J139" i="3"/>
  <c r="N139" i="3"/>
  <c r="M139" i="3"/>
  <c r="K52" i="6"/>
  <c r="M52" i="6"/>
  <c r="L52" i="6"/>
  <c r="J52" i="6"/>
  <c r="I52" i="6"/>
  <c r="U46" i="6"/>
  <c r="T46" i="6"/>
  <c r="W46" i="6"/>
  <c r="V46" i="6"/>
  <c r="S46" i="6"/>
  <c r="J41" i="6"/>
  <c r="M41" i="6"/>
  <c r="L41" i="6"/>
  <c r="K41" i="6"/>
  <c r="I41" i="6"/>
  <c r="M18" i="6"/>
  <c r="I18" i="6"/>
  <c r="L18" i="6"/>
  <c r="K18" i="6"/>
  <c r="J18" i="6"/>
  <c r="J17" i="6"/>
  <c r="M17" i="6"/>
  <c r="L17" i="6"/>
  <c r="K17" i="6"/>
  <c r="I17" i="6"/>
  <c r="V14" i="6"/>
  <c r="U14" i="6"/>
  <c r="T14" i="6"/>
  <c r="S14" i="6"/>
  <c r="W14" i="6"/>
  <c r="L8" i="6"/>
  <c r="K8" i="6"/>
  <c r="J8" i="6"/>
  <c r="I8" i="6"/>
  <c r="M8" i="6"/>
  <c r="W40" i="6"/>
  <c r="S40" i="6"/>
  <c r="V40" i="6"/>
  <c r="U40" i="6"/>
  <c r="T40" i="6"/>
  <c r="W48" i="6"/>
  <c r="S48" i="6"/>
  <c r="U48" i="6"/>
  <c r="T48" i="6"/>
  <c r="V48" i="6"/>
  <c r="V21" i="6"/>
  <c r="W21" i="6"/>
  <c r="U21" i="6"/>
  <c r="T21" i="6"/>
  <c r="S21" i="6"/>
  <c r="V29" i="6"/>
  <c r="W29" i="6"/>
  <c r="T29" i="6"/>
  <c r="U29" i="6"/>
  <c r="S29" i="6"/>
  <c r="V37" i="6"/>
  <c r="T37" i="6"/>
  <c r="W37" i="6"/>
  <c r="S37" i="6"/>
  <c r="U37" i="6"/>
  <c r="V45" i="6"/>
  <c r="T45" i="6"/>
  <c r="S45" i="6"/>
  <c r="W45" i="6"/>
  <c r="U45" i="6"/>
  <c r="V17" i="6"/>
  <c r="W17" i="6"/>
  <c r="U17" i="6"/>
  <c r="T17" i="6"/>
  <c r="S17" i="6"/>
  <c r="V25" i="6"/>
  <c r="W25" i="6"/>
  <c r="U25" i="6"/>
  <c r="S25" i="6"/>
  <c r="T25" i="6"/>
  <c r="V33" i="6"/>
  <c r="S33" i="6"/>
  <c r="U33" i="6"/>
  <c r="W33" i="6"/>
  <c r="T33" i="6"/>
  <c r="V41" i="6"/>
  <c r="U41" i="6"/>
  <c r="W41" i="6"/>
  <c r="T41" i="6"/>
  <c r="S41" i="6"/>
  <c r="V49" i="6"/>
  <c r="U49" i="6"/>
  <c r="W49" i="6"/>
  <c r="T49" i="6"/>
  <c r="S49" i="6"/>
  <c r="L52" i="5"/>
  <c r="K52" i="5"/>
  <c r="J52" i="5"/>
  <c r="I52" i="5"/>
  <c r="M52" i="5"/>
  <c r="V50" i="5"/>
  <c r="U50" i="5"/>
  <c r="T50" i="5"/>
  <c r="S50" i="5"/>
  <c r="W50" i="5"/>
  <c r="L44" i="5"/>
  <c r="K44" i="5"/>
  <c r="J44" i="5"/>
  <c r="I44" i="5"/>
  <c r="M44" i="5"/>
  <c r="V42" i="5"/>
  <c r="U42" i="5"/>
  <c r="T42" i="5"/>
  <c r="S42" i="5"/>
  <c r="W42" i="5"/>
  <c r="L36" i="5"/>
  <c r="K36" i="5"/>
  <c r="J36" i="5"/>
  <c r="I36" i="5"/>
  <c r="M36" i="5"/>
  <c r="V34" i="5"/>
  <c r="U34" i="5"/>
  <c r="T34" i="5"/>
  <c r="S34" i="5"/>
  <c r="W34" i="5"/>
  <c r="L28" i="5"/>
  <c r="K28" i="5"/>
  <c r="J28" i="5"/>
  <c r="I28" i="5"/>
  <c r="M28" i="5"/>
  <c r="V26" i="5"/>
  <c r="U26" i="5"/>
  <c r="T26" i="5"/>
  <c r="S26" i="5"/>
  <c r="W26" i="5"/>
  <c r="L20" i="5"/>
  <c r="K20" i="5"/>
  <c r="J20" i="5"/>
  <c r="I20" i="5"/>
  <c r="M20" i="5"/>
  <c r="F193" i="3"/>
  <c r="F189" i="3"/>
  <c r="F42" i="2"/>
  <c r="M19" i="2"/>
  <c r="J19" i="2"/>
  <c r="L19" i="2"/>
  <c r="K19" i="2"/>
  <c r="L16" i="6"/>
  <c r="M16" i="6"/>
  <c r="K16" i="6"/>
  <c r="J16" i="6"/>
  <c r="I16" i="6"/>
  <c r="K44" i="6"/>
  <c r="M44" i="6"/>
  <c r="L44" i="6"/>
  <c r="J44" i="6"/>
  <c r="I44" i="6"/>
  <c r="I22" i="6"/>
  <c r="M22" i="6"/>
  <c r="L22" i="6"/>
  <c r="K22" i="6"/>
  <c r="J22" i="6"/>
  <c r="J21" i="6"/>
  <c r="M21" i="6"/>
  <c r="L21" i="6"/>
  <c r="K21" i="6"/>
  <c r="I21" i="6"/>
  <c r="K20" i="6"/>
  <c r="M20" i="6"/>
  <c r="L20" i="6"/>
  <c r="J20" i="6"/>
  <c r="I20" i="6"/>
  <c r="M11" i="6"/>
  <c r="L11" i="6"/>
  <c r="K11" i="6"/>
  <c r="J11" i="6"/>
  <c r="I11" i="6"/>
  <c r="N215" i="3"/>
  <c r="M215" i="3"/>
  <c r="L215" i="3"/>
  <c r="K215" i="3"/>
  <c r="J215" i="3"/>
  <c r="N211" i="3"/>
  <c r="M211" i="3"/>
  <c r="L211" i="3"/>
  <c r="K211" i="3"/>
  <c r="J211" i="3"/>
  <c r="I195" i="3"/>
  <c r="N184" i="3"/>
  <c r="M184" i="3"/>
  <c r="L184" i="3"/>
  <c r="K184" i="3"/>
  <c r="J184" i="3"/>
  <c r="N180" i="3"/>
  <c r="M180" i="3"/>
  <c r="L180" i="3"/>
  <c r="K180" i="3"/>
  <c r="I191" i="3"/>
  <c r="J180" i="3"/>
  <c r="I187" i="3"/>
  <c r="N176" i="3"/>
  <c r="M176" i="3"/>
  <c r="L176" i="3"/>
  <c r="K176" i="3"/>
  <c r="J176" i="3"/>
  <c r="N172" i="3"/>
  <c r="M172" i="3"/>
  <c r="L172" i="3"/>
  <c r="K172" i="3"/>
  <c r="J172" i="3"/>
  <c r="N168" i="3"/>
  <c r="M168" i="3"/>
  <c r="L168" i="3"/>
  <c r="K168" i="3"/>
  <c r="J168" i="3"/>
  <c r="N164" i="3"/>
  <c r="M164" i="3"/>
  <c r="L164" i="3"/>
  <c r="K164" i="3"/>
  <c r="J164" i="3"/>
  <c r="N160" i="3"/>
  <c r="M160" i="3"/>
  <c r="L160" i="3"/>
  <c r="K160" i="3"/>
  <c r="J160" i="3"/>
  <c r="N156" i="3"/>
  <c r="M156" i="3"/>
  <c r="L156" i="3"/>
  <c r="K156" i="3"/>
  <c r="J156" i="3"/>
  <c r="N142" i="3"/>
  <c r="M142" i="3"/>
  <c r="L142" i="3"/>
  <c r="K142" i="3"/>
  <c r="J142" i="3"/>
  <c r="N138" i="3"/>
  <c r="M138" i="3"/>
  <c r="L138" i="3"/>
  <c r="K138" i="3"/>
  <c r="J138" i="3"/>
  <c r="J25" i="6"/>
  <c r="M25" i="6"/>
  <c r="L25" i="6"/>
  <c r="K25" i="6"/>
  <c r="I25" i="6"/>
  <c r="M42" i="6"/>
  <c r="I42" i="6"/>
  <c r="J42" i="6"/>
  <c r="L42" i="6"/>
  <c r="K42" i="6"/>
  <c r="M50" i="6"/>
  <c r="I50" i="6"/>
  <c r="L50" i="6"/>
  <c r="K50" i="6"/>
  <c r="J50" i="6"/>
  <c r="L23" i="6"/>
  <c r="M23" i="6"/>
  <c r="K23" i="6"/>
  <c r="J23" i="6"/>
  <c r="I23" i="6"/>
  <c r="L31" i="6"/>
  <c r="M31" i="6"/>
  <c r="K31" i="6"/>
  <c r="J31" i="6"/>
  <c r="I31" i="6"/>
  <c r="L39" i="6"/>
  <c r="J39" i="6"/>
  <c r="I39" i="6"/>
  <c r="M39" i="6"/>
  <c r="K39" i="6"/>
  <c r="L47" i="6"/>
  <c r="M47" i="6"/>
  <c r="K47" i="6"/>
  <c r="J47" i="6"/>
  <c r="I47" i="6"/>
  <c r="L19" i="6"/>
  <c r="M19" i="6"/>
  <c r="K19" i="6"/>
  <c r="J19" i="6"/>
  <c r="I19" i="6"/>
  <c r="L27" i="6"/>
  <c r="M27" i="6"/>
  <c r="I27" i="6"/>
  <c r="K27" i="6"/>
  <c r="J27" i="6"/>
  <c r="L35" i="6"/>
  <c r="I35" i="6"/>
  <c r="K35" i="6"/>
  <c r="M35" i="6"/>
  <c r="J35" i="6"/>
  <c r="L43" i="6"/>
  <c r="K43" i="6"/>
  <c r="J43" i="6"/>
  <c r="I43" i="6"/>
  <c r="M43" i="6"/>
  <c r="L51" i="6"/>
  <c r="K51" i="6"/>
  <c r="I51" i="6"/>
  <c r="M51" i="6"/>
  <c r="J51" i="6"/>
  <c r="G191" i="3"/>
  <c r="G188" i="3"/>
  <c r="G192" i="3"/>
  <c r="G196" i="3"/>
  <c r="G189" i="3"/>
  <c r="G193" i="3"/>
  <c r="G186" i="3"/>
  <c r="G190" i="3"/>
  <c r="G194" i="3"/>
  <c r="H187" i="3"/>
  <c r="H188" i="3"/>
  <c r="H192" i="3"/>
  <c r="H196" i="3"/>
  <c r="H189" i="3"/>
  <c r="H193" i="3"/>
  <c r="H186" i="3"/>
  <c r="H190" i="3"/>
  <c r="K190" i="3" s="1"/>
  <c r="H194" i="3"/>
  <c r="G187" i="3"/>
  <c r="E42" i="2"/>
  <c r="E43" i="2"/>
  <c r="H195" i="3"/>
  <c r="T16" i="43"/>
  <c r="S16" i="43"/>
  <c r="R16" i="43"/>
  <c r="P16" i="43"/>
  <c r="Q16" i="43"/>
  <c r="J16" i="43"/>
  <c r="H16" i="43"/>
  <c r="I16" i="43"/>
  <c r="L16" i="43"/>
  <c r="M16" i="43"/>
  <c r="N16" i="43"/>
  <c r="O146" i="42"/>
  <c r="N146" i="42"/>
  <c r="M146" i="42"/>
  <c r="L146" i="42"/>
  <c r="O146" i="43"/>
  <c r="N146" i="43"/>
  <c r="L146" i="43"/>
  <c r="M146" i="43"/>
  <c r="G146" i="42"/>
  <c r="I146" i="42"/>
  <c r="H146" i="42"/>
  <c r="K146" i="42" s="1"/>
  <c r="P16" i="42"/>
  <c r="T16" i="42"/>
  <c r="S16" i="42"/>
  <c r="Q16" i="42"/>
  <c r="R16" i="42"/>
  <c r="H16" i="42"/>
  <c r="I16" i="42"/>
  <c r="J16" i="42"/>
  <c r="I146" i="43"/>
  <c r="G146" i="43"/>
  <c r="H146" i="43"/>
  <c r="K146" i="43" s="1"/>
  <c r="R11" i="37"/>
  <c r="Q11" i="37"/>
  <c r="P11" i="37"/>
  <c r="T11" i="37"/>
  <c r="O11" i="37"/>
  <c r="S11" i="37"/>
  <c r="I11" i="37"/>
  <c r="H11" i="37"/>
  <c r="G11" i="37"/>
  <c r="L16" i="42"/>
  <c r="N16" i="42"/>
  <c r="M16" i="42"/>
  <c r="M11" i="37"/>
  <c r="L11" i="37"/>
  <c r="K11" i="37"/>
  <c r="I129" i="37"/>
  <c r="G129" i="37"/>
  <c r="H129" i="37"/>
  <c r="M90" i="27"/>
  <c r="L90" i="27"/>
  <c r="K90" i="27"/>
  <c r="J90" i="27"/>
  <c r="I90" i="27"/>
  <c r="I104" i="27"/>
  <c r="M104" i="27"/>
  <c r="L104" i="27"/>
  <c r="K104" i="27"/>
  <c r="J104" i="27"/>
  <c r="I90" i="26"/>
  <c r="M90" i="26"/>
  <c r="K90" i="26"/>
  <c r="J90" i="26"/>
  <c r="L90" i="26"/>
  <c r="J20" i="28"/>
  <c r="I20" i="28"/>
  <c r="K20" i="28"/>
  <c r="L20" i="28"/>
  <c r="M20" i="28"/>
  <c r="J118" i="27"/>
  <c r="I118" i="27"/>
  <c r="M118" i="27"/>
  <c r="K118" i="27"/>
  <c r="L118" i="27"/>
  <c r="J104" i="26"/>
  <c r="I104" i="26"/>
  <c r="M104" i="26"/>
  <c r="L104" i="26"/>
  <c r="K104" i="26"/>
  <c r="K132" i="27"/>
  <c r="J132" i="27"/>
  <c r="I132" i="27"/>
  <c r="M132" i="27"/>
  <c r="L132" i="27"/>
  <c r="K20" i="27"/>
  <c r="J20" i="27"/>
  <c r="I20" i="27"/>
  <c r="M20" i="27"/>
  <c r="L20" i="27"/>
  <c r="K118" i="26"/>
  <c r="J118" i="26"/>
  <c r="I118" i="26"/>
  <c r="M118" i="26"/>
  <c r="L118" i="26"/>
  <c r="L146" i="27"/>
  <c r="K146" i="27"/>
  <c r="J146" i="27"/>
  <c r="I146" i="27"/>
  <c r="M146" i="27"/>
  <c r="L34" i="27"/>
  <c r="K34" i="27"/>
  <c r="J34" i="27"/>
  <c r="I34" i="27"/>
  <c r="M34" i="27"/>
  <c r="L132" i="26"/>
  <c r="K132" i="26"/>
  <c r="J132" i="26"/>
  <c r="I132" i="26"/>
  <c r="M132" i="26"/>
  <c r="I20" i="26"/>
  <c r="M20" i="26"/>
  <c r="L20" i="26"/>
  <c r="K20" i="26"/>
  <c r="J20" i="26"/>
  <c r="M76" i="27"/>
  <c r="L76" i="27"/>
  <c r="K76" i="27"/>
  <c r="I76" i="27"/>
  <c r="J76" i="27"/>
  <c r="J34" i="26"/>
  <c r="I34" i="26"/>
  <c r="M34" i="26"/>
  <c r="L34" i="26"/>
  <c r="K34" i="26"/>
  <c r="M132" i="28"/>
  <c r="L132" i="28"/>
  <c r="K132" i="28"/>
  <c r="J132" i="28"/>
  <c r="I132" i="28"/>
  <c r="M146" i="26"/>
  <c r="L146" i="26"/>
  <c r="K146" i="26"/>
  <c r="J146" i="26"/>
  <c r="I146" i="26"/>
  <c r="K48" i="26"/>
  <c r="J48" i="26"/>
  <c r="I48" i="26"/>
  <c r="M48" i="26"/>
  <c r="L48" i="26"/>
  <c r="M48" i="27"/>
  <c r="L48" i="27"/>
  <c r="K48" i="27"/>
  <c r="J48" i="27"/>
  <c r="I48" i="27"/>
  <c r="L62" i="26"/>
  <c r="K62" i="26"/>
  <c r="J62" i="26"/>
  <c r="I62" i="26"/>
  <c r="M62" i="26"/>
  <c r="M76" i="26"/>
  <c r="L76" i="26"/>
  <c r="K76" i="26"/>
  <c r="J76" i="26"/>
  <c r="I76" i="26"/>
  <c r="M160" i="27"/>
  <c r="L160" i="27"/>
  <c r="K160" i="27"/>
  <c r="J160" i="27"/>
  <c r="I160" i="27"/>
  <c r="M160" i="26"/>
  <c r="L160" i="26"/>
  <c r="K160" i="26"/>
  <c r="J160" i="26"/>
  <c r="I160" i="26"/>
  <c r="M62" i="27"/>
  <c r="L62" i="27"/>
  <c r="K62" i="27"/>
  <c r="J62" i="27"/>
  <c r="I62" i="27"/>
  <c r="K161" i="22"/>
  <c r="J161" i="22"/>
  <c r="N161" i="22"/>
  <c r="M161" i="22"/>
  <c r="L161" i="22"/>
  <c r="K133" i="22"/>
  <c r="J133" i="22"/>
  <c r="N133" i="22"/>
  <c r="M133" i="22"/>
  <c r="L133" i="22"/>
  <c r="K105" i="22"/>
  <c r="J105" i="22"/>
  <c r="M105" i="22"/>
  <c r="L105" i="22"/>
  <c r="N105" i="22"/>
  <c r="N91" i="22"/>
  <c r="M91" i="22"/>
  <c r="L91" i="22"/>
  <c r="K91" i="22"/>
  <c r="J91" i="22"/>
  <c r="J49" i="22"/>
  <c r="N49" i="22"/>
  <c r="M49" i="22"/>
  <c r="L49" i="22"/>
  <c r="K49" i="22"/>
  <c r="X21" i="22"/>
  <c r="AB21" i="22"/>
  <c r="AA21" i="22"/>
  <c r="Z21" i="22"/>
  <c r="Y21" i="22"/>
  <c r="N35" i="22"/>
  <c r="L35" i="22"/>
  <c r="K35" i="22"/>
  <c r="M35" i="22"/>
  <c r="J35" i="22"/>
  <c r="N119" i="22"/>
  <c r="M119" i="22"/>
  <c r="L119" i="22"/>
  <c r="K119" i="22"/>
  <c r="J119" i="22"/>
  <c r="M21" i="22"/>
  <c r="K21" i="22"/>
  <c r="N21" i="22"/>
  <c r="L21" i="22"/>
  <c r="J21" i="22"/>
  <c r="J148" i="21"/>
  <c r="I148" i="21"/>
  <c r="H148" i="21"/>
  <c r="X133" i="19"/>
  <c r="Y133" i="19"/>
  <c r="K77" i="22"/>
  <c r="J77" i="22"/>
  <c r="N77" i="22"/>
  <c r="M77" i="22"/>
  <c r="L77" i="22"/>
  <c r="J162" i="21"/>
  <c r="I162" i="21"/>
  <c r="H162" i="21"/>
  <c r="J50" i="21"/>
  <c r="I50" i="21"/>
  <c r="H50" i="21"/>
  <c r="J22" i="21"/>
  <c r="I22" i="21"/>
  <c r="H22" i="21"/>
  <c r="N63" i="22"/>
  <c r="L63" i="22"/>
  <c r="K63" i="22"/>
  <c r="M63" i="22"/>
  <c r="J63" i="22"/>
  <c r="J64" i="21"/>
  <c r="I64" i="21"/>
  <c r="H64" i="21"/>
  <c r="P105" i="19"/>
  <c r="R105" i="19"/>
  <c r="Q105" i="19"/>
  <c r="Y93" i="19"/>
  <c r="X93" i="19"/>
  <c r="J78" i="21"/>
  <c r="I78" i="21"/>
  <c r="H78" i="21"/>
  <c r="J36" i="21"/>
  <c r="I36" i="21"/>
  <c r="H36" i="21"/>
  <c r="Y35" i="19"/>
  <c r="X35" i="19"/>
  <c r="J92" i="21"/>
  <c r="I92" i="21"/>
  <c r="H92" i="21"/>
  <c r="T22" i="21"/>
  <c r="S22" i="21"/>
  <c r="R22" i="21"/>
  <c r="J106" i="21"/>
  <c r="I106" i="21"/>
  <c r="H106" i="21"/>
  <c r="P93" i="19"/>
  <c r="Q93" i="19"/>
  <c r="R93" i="19"/>
  <c r="J146" i="18"/>
  <c r="K146" i="18"/>
  <c r="I146" i="18"/>
  <c r="J120" i="18"/>
  <c r="I120" i="18"/>
  <c r="K120" i="18"/>
  <c r="N147" i="22"/>
  <c r="M147" i="22"/>
  <c r="L147" i="22"/>
  <c r="K147" i="22"/>
  <c r="J147" i="22"/>
  <c r="H93" i="19"/>
  <c r="I93" i="19"/>
  <c r="J63" i="19"/>
  <c r="I63" i="19"/>
  <c r="H63" i="19"/>
  <c r="R49" i="19"/>
  <c r="P49" i="19"/>
  <c r="Q49" i="19"/>
  <c r="P35" i="19"/>
  <c r="R35" i="19"/>
  <c r="Q35" i="19"/>
  <c r="Z132" i="18"/>
  <c r="AB132" i="18"/>
  <c r="AA132" i="18"/>
  <c r="R132" i="18"/>
  <c r="T132" i="18"/>
  <c r="S132" i="18"/>
  <c r="AB106" i="18"/>
  <c r="AA106" i="18"/>
  <c r="Z106" i="18"/>
  <c r="T106" i="18"/>
  <c r="S106" i="18"/>
  <c r="R106" i="18"/>
  <c r="Y77" i="19"/>
  <c r="X77" i="19"/>
  <c r="R37" i="19"/>
  <c r="P37" i="19"/>
  <c r="Q37" i="19"/>
  <c r="J132" i="18"/>
  <c r="I132" i="18"/>
  <c r="K132" i="18"/>
  <c r="K106" i="18"/>
  <c r="J106" i="18"/>
  <c r="I106" i="18"/>
  <c r="R161" i="19"/>
  <c r="Q161" i="19"/>
  <c r="P161" i="19"/>
  <c r="R133" i="19"/>
  <c r="Q133" i="19"/>
  <c r="P133" i="19"/>
  <c r="H91" i="19"/>
  <c r="I91" i="19"/>
  <c r="R79" i="19"/>
  <c r="P79" i="19"/>
  <c r="Q79" i="19"/>
  <c r="H65" i="19"/>
  <c r="I65" i="19"/>
  <c r="X63" i="19"/>
  <c r="Y63" i="19"/>
  <c r="AB148" i="18"/>
  <c r="AA148" i="18"/>
  <c r="Z148" i="18"/>
  <c r="T148" i="18"/>
  <c r="S148" i="18"/>
  <c r="R148" i="18"/>
  <c r="AB118" i="18"/>
  <c r="AA118" i="18"/>
  <c r="Z118" i="18"/>
  <c r="T118" i="18"/>
  <c r="S118" i="18"/>
  <c r="R118" i="18"/>
  <c r="R119" i="19"/>
  <c r="Q119" i="19"/>
  <c r="P119" i="19"/>
  <c r="Y91" i="19"/>
  <c r="X91" i="19"/>
  <c r="R77" i="19"/>
  <c r="Q77" i="19"/>
  <c r="P77" i="19"/>
  <c r="Y65" i="19"/>
  <c r="X65" i="19"/>
  <c r="Y51" i="19"/>
  <c r="X51" i="19"/>
  <c r="I49" i="19"/>
  <c r="H49" i="19"/>
  <c r="J134" i="21"/>
  <c r="I134" i="21"/>
  <c r="H134" i="21"/>
  <c r="X107" i="19"/>
  <c r="Y107" i="19"/>
  <c r="I105" i="19"/>
  <c r="H105" i="19"/>
  <c r="H79" i="19"/>
  <c r="I79" i="19"/>
  <c r="R63" i="19"/>
  <c r="Q63" i="19"/>
  <c r="P63" i="19"/>
  <c r="H35" i="19"/>
  <c r="I35" i="19"/>
  <c r="J160" i="18"/>
  <c r="K160" i="18"/>
  <c r="I160" i="18"/>
  <c r="J134" i="18"/>
  <c r="K134" i="18"/>
  <c r="I134" i="18"/>
  <c r="J120" i="21"/>
  <c r="I120" i="21"/>
  <c r="H120" i="21"/>
  <c r="R160" i="18"/>
  <c r="T160" i="18"/>
  <c r="S160" i="18"/>
  <c r="K148" i="18"/>
  <c r="J148" i="18"/>
  <c r="I148" i="18"/>
  <c r="Z120" i="18"/>
  <c r="AB120" i="18"/>
  <c r="AA120" i="18"/>
  <c r="J78" i="18"/>
  <c r="I78" i="18"/>
  <c r="K78" i="18"/>
  <c r="J48" i="18"/>
  <c r="K48" i="18"/>
  <c r="I48" i="18"/>
  <c r="J22" i="18"/>
  <c r="I22" i="18"/>
  <c r="K22" i="18"/>
  <c r="Z134" i="18"/>
  <c r="AB134" i="18"/>
  <c r="AA134" i="18"/>
  <c r="K104" i="18"/>
  <c r="I104" i="18"/>
  <c r="J104" i="18"/>
  <c r="Z90" i="18"/>
  <c r="AB90" i="18"/>
  <c r="AA90" i="18"/>
  <c r="R90" i="18"/>
  <c r="T90" i="18"/>
  <c r="S90" i="18"/>
  <c r="AB64" i="18"/>
  <c r="AA64" i="18"/>
  <c r="Z64" i="18"/>
  <c r="T64" i="18"/>
  <c r="S64" i="18"/>
  <c r="R64" i="18"/>
  <c r="Z34" i="18"/>
  <c r="AB34" i="18"/>
  <c r="AA34" i="18"/>
  <c r="R34" i="18"/>
  <c r="T34" i="18"/>
  <c r="S34" i="18"/>
  <c r="AB8" i="18"/>
  <c r="AA8" i="18"/>
  <c r="Z8" i="18"/>
  <c r="T8" i="18"/>
  <c r="S8" i="18"/>
  <c r="R8" i="18"/>
  <c r="Y149" i="19"/>
  <c r="X149" i="19"/>
  <c r="J119" i="19"/>
  <c r="I119" i="19"/>
  <c r="H119" i="19"/>
  <c r="J90" i="18"/>
  <c r="I90" i="18"/>
  <c r="K90" i="18"/>
  <c r="K64" i="18"/>
  <c r="J64" i="18"/>
  <c r="I64" i="18"/>
  <c r="J34" i="18"/>
  <c r="I34" i="18"/>
  <c r="K34" i="18"/>
  <c r="K8" i="18"/>
  <c r="J8" i="18"/>
  <c r="I8" i="18"/>
  <c r="X37" i="19"/>
  <c r="Y37" i="19"/>
  <c r="R120" i="18"/>
  <c r="T120" i="18"/>
  <c r="S120" i="18"/>
  <c r="T104" i="18"/>
  <c r="S104" i="18"/>
  <c r="R104" i="18"/>
  <c r="AB76" i="18"/>
  <c r="AA76" i="18"/>
  <c r="Z76" i="18"/>
  <c r="T76" i="18"/>
  <c r="S76" i="18"/>
  <c r="R76" i="18"/>
  <c r="AB50" i="18"/>
  <c r="AA50" i="18"/>
  <c r="Z50" i="18"/>
  <c r="T50" i="18"/>
  <c r="S50" i="18"/>
  <c r="R50" i="18"/>
  <c r="AB20" i="18"/>
  <c r="AA20" i="18"/>
  <c r="Z20" i="18"/>
  <c r="T20" i="18"/>
  <c r="S20" i="18"/>
  <c r="R20" i="18"/>
  <c r="I147" i="19"/>
  <c r="H147" i="19"/>
  <c r="I37" i="19"/>
  <c r="H37" i="19"/>
  <c r="Z146" i="18"/>
  <c r="AB146" i="18"/>
  <c r="AA146" i="18"/>
  <c r="R134" i="18"/>
  <c r="T134" i="18"/>
  <c r="S134" i="18"/>
  <c r="K76" i="18"/>
  <c r="J76" i="18"/>
  <c r="I76" i="18"/>
  <c r="K50" i="18"/>
  <c r="J50" i="18"/>
  <c r="I50" i="18"/>
  <c r="K20" i="18"/>
  <c r="J20" i="18"/>
  <c r="I20" i="18"/>
  <c r="Y121" i="19"/>
  <c r="X121" i="19"/>
  <c r="Z160" i="18"/>
  <c r="AA160" i="18"/>
  <c r="AB160" i="18"/>
  <c r="AB104" i="18"/>
  <c r="AA104" i="18"/>
  <c r="Z104" i="18"/>
  <c r="J92" i="18"/>
  <c r="K92" i="18"/>
  <c r="I92" i="18"/>
  <c r="K62" i="18"/>
  <c r="J62" i="18"/>
  <c r="I62" i="18"/>
  <c r="J36" i="18"/>
  <c r="K36" i="18"/>
  <c r="I36" i="18"/>
  <c r="R135" i="19"/>
  <c r="Q135" i="19"/>
  <c r="P135" i="19"/>
  <c r="K118" i="18"/>
  <c r="J118" i="18"/>
  <c r="I118" i="18"/>
  <c r="M49" i="17"/>
  <c r="L49" i="17"/>
  <c r="J49" i="17"/>
  <c r="K49" i="17"/>
  <c r="I49" i="17"/>
  <c r="K23" i="17"/>
  <c r="J23" i="17"/>
  <c r="I23" i="17"/>
  <c r="M23" i="17"/>
  <c r="L23" i="17"/>
  <c r="M91" i="16"/>
  <c r="L91" i="16"/>
  <c r="J91" i="16"/>
  <c r="K91" i="16"/>
  <c r="I91" i="16"/>
  <c r="K65" i="16"/>
  <c r="J65" i="16"/>
  <c r="I65" i="16"/>
  <c r="M65" i="16"/>
  <c r="L65" i="16"/>
  <c r="M9" i="16"/>
  <c r="L9" i="16"/>
  <c r="K9" i="16"/>
  <c r="J9" i="16"/>
  <c r="I9" i="16"/>
  <c r="M133" i="15"/>
  <c r="L133" i="15"/>
  <c r="J133" i="15"/>
  <c r="K133" i="15"/>
  <c r="I133" i="15"/>
  <c r="R78" i="18"/>
  <c r="T78" i="18"/>
  <c r="S78" i="18"/>
  <c r="AB48" i="18"/>
  <c r="Z48" i="18"/>
  <c r="AA48" i="18"/>
  <c r="Z22" i="18"/>
  <c r="AB22" i="18"/>
  <c r="AA22" i="18"/>
  <c r="L37" i="17"/>
  <c r="K37" i="17"/>
  <c r="J37" i="17"/>
  <c r="I37" i="17"/>
  <c r="M37" i="17"/>
  <c r="I21" i="17"/>
  <c r="M21" i="17"/>
  <c r="K21" i="17"/>
  <c r="J21" i="17"/>
  <c r="L21" i="17"/>
  <c r="I105" i="16"/>
  <c r="M105" i="16"/>
  <c r="K105" i="16"/>
  <c r="L105" i="16"/>
  <c r="J105" i="16"/>
  <c r="L79" i="16"/>
  <c r="K79" i="16"/>
  <c r="J79" i="16"/>
  <c r="I79" i="16"/>
  <c r="M79" i="16"/>
  <c r="I147" i="15"/>
  <c r="M147" i="15"/>
  <c r="K147" i="15"/>
  <c r="J147" i="15"/>
  <c r="L147" i="15"/>
  <c r="I35" i="15"/>
  <c r="M35" i="15"/>
  <c r="K35" i="15"/>
  <c r="L35" i="15"/>
  <c r="J35" i="15"/>
  <c r="R51" i="19"/>
  <c r="Q51" i="19"/>
  <c r="P51" i="19"/>
  <c r="AB92" i="18"/>
  <c r="Z92" i="18"/>
  <c r="AA92" i="18"/>
  <c r="J119" i="16"/>
  <c r="I119" i="16"/>
  <c r="L119" i="16"/>
  <c r="M119" i="16"/>
  <c r="K119" i="16"/>
  <c r="M93" i="16"/>
  <c r="L93" i="16"/>
  <c r="K93" i="16"/>
  <c r="J93" i="16"/>
  <c r="I93" i="16"/>
  <c r="J161" i="15"/>
  <c r="I161" i="15"/>
  <c r="L161" i="15"/>
  <c r="M161" i="15"/>
  <c r="K161" i="15"/>
  <c r="J49" i="15"/>
  <c r="I49" i="15"/>
  <c r="L49" i="15"/>
  <c r="M49" i="15"/>
  <c r="K49" i="15"/>
  <c r="J149" i="14"/>
  <c r="I149" i="14"/>
  <c r="K149" i="14"/>
  <c r="R146" i="18"/>
  <c r="S146" i="18"/>
  <c r="T146" i="18"/>
  <c r="T48" i="18"/>
  <c r="R48" i="18"/>
  <c r="S48" i="18"/>
  <c r="R22" i="18"/>
  <c r="T22" i="18"/>
  <c r="S22" i="18"/>
  <c r="I9" i="17"/>
  <c r="M9" i="17"/>
  <c r="K9" i="17"/>
  <c r="L9" i="17"/>
  <c r="J9" i="17"/>
  <c r="K133" i="16"/>
  <c r="J133" i="16"/>
  <c r="I133" i="16"/>
  <c r="M133" i="16"/>
  <c r="L133" i="16"/>
  <c r="M107" i="16"/>
  <c r="L107" i="16"/>
  <c r="K107" i="16"/>
  <c r="J107" i="16"/>
  <c r="I107" i="16"/>
  <c r="K63" i="15"/>
  <c r="J63" i="15"/>
  <c r="I63" i="15"/>
  <c r="M63" i="15"/>
  <c r="L63" i="15"/>
  <c r="K21" i="15"/>
  <c r="J21" i="15"/>
  <c r="I21" i="15"/>
  <c r="M21" i="15"/>
  <c r="L21" i="15"/>
  <c r="R107" i="19"/>
  <c r="P107" i="19"/>
  <c r="Q107" i="19"/>
  <c r="T92" i="18"/>
  <c r="R92" i="18"/>
  <c r="S92" i="18"/>
  <c r="AB62" i="18"/>
  <c r="AA62" i="18"/>
  <c r="Z62" i="18"/>
  <c r="AB36" i="18"/>
  <c r="Z36" i="18"/>
  <c r="AA36" i="18"/>
  <c r="L147" i="16"/>
  <c r="K147" i="16"/>
  <c r="J147" i="16"/>
  <c r="I147" i="16"/>
  <c r="M147" i="16"/>
  <c r="M121" i="16"/>
  <c r="L121" i="16"/>
  <c r="K121" i="16"/>
  <c r="I121" i="16"/>
  <c r="J121" i="16"/>
  <c r="L35" i="16"/>
  <c r="K35" i="16"/>
  <c r="J35" i="16"/>
  <c r="I35" i="16"/>
  <c r="M35" i="16"/>
  <c r="L77" i="15"/>
  <c r="K77" i="15"/>
  <c r="J77" i="15"/>
  <c r="I77" i="15"/>
  <c r="M77" i="15"/>
  <c r="K121" i="14"/>
  <c r="J121" i="14"/>
  <c r="I121" i="14"/>
  <c r="T62" i="18"/>
  <c r="S62" i="18"/>
  <c r="R62" i="18"/>
  <c r="T36" i="18"/>
  <c r="R36" i="18"/>
  <c r="S36" i="18"/>
  <c r="I149" i="16"/>
  <c r="M149" i="16"/>
  <c r="K149" i="16"/>
  <c r="L149" i="16"/>
  <c r="J149" i="16"/>
  <c r="M63" i="16"/>
  <c r="L63" i="16"/>
  <c r="K63" i="16"/>
  <c r="J63" i="16"/>
  <c r="I63" i="16"/>
  <c r="I37" i="16"/>
  <c r="M37" i="16"/>
  <c r="K37" i="16"/>
  <c r="L37" i="16"/>
  <c r="J37" i="16"/>
  <c r="M21" i="16"/>
  <c r="L21" i="16"/>
  <c r="K21" i="16"/>
  <c r="J21" i="16"/>
  <c r="I21" i="16"/>
  <c r="M105" i="15"/>
  <c r="L105" i="15"/>
  <c r="K105" i="15"/>
  <c r="J105" i="15"/>
  <c r="I105" i="15"/>
  <c r="M35" i="17"/>
  <c r="L35" i="17"/>
  <c r="K35" i="17"/>
  <c r="I35" i="17"/>
  <c r="J35" i="17"/>
  <c r="M135" i="16"/>
  <c r="L135" i="16"/>
  <c r="J135" i="16"/>
  <c r="K135" i="16"/>
  <c r="I135" i="16"/>
  <c r="Y9" i="16"/>
  <c r="X9" i="16"/>
  <c r="W9" i="16"/>
  <c r="AA9" i="16"/>
  <c r="Z9" i="16"/>
  <c r="K135" i="14"/>
  <c r="I135" i="14"/>
  <c r="J135" i="14"/>
  <c r="K23" i="14"/>
  <c r="J23" i="14"/>
  <c r="I23" i="14"/>
  <c r="Z78" i="18"/>
  <c r="AB78" i="18"/>
  <c r="AA78" i="18"/>
  <c r="M119" i="17"/>
  <c r="L119" i="17"/>
  <c r="K119" i="17"/>
  <c r="J119" i="17"/>
  <c r="I119" i="17"/>
  <c r="I65" i="14"/>
  <c r="K65" i="14"/>
  <c r="J65" i="14"/>
  <c r="I132" i="13"/>
  <c r="M132" i="13"/>
  <c r="L132" i="13"/>
  <c r="J132" i="13"/>
  <c r="K132" i="13"/>
  <c r="I147" i="17"/>
  <c r="M147" i="17"/>
  <c r="J147" i="17"/>
  <c r="L147" i="17"/>
  <c r="K147" i="17"/>
  <c r="M49" i="16"/>
  <c r="L49" i="16"/>
  <c r="K49" i="16"/>
  <c r="J49" i="16"/>
  <c r="I49" i="16"/>
  <c r="I107" i="14"/>
  <c r="K107" i="14"/>
  <c r="J107" i="14"/>
  <c r="M149" i="17"/>
  <c r="L149" i="17"/>
  <c r="J149" i="17"/>
  <c r="K149" i="17"/>
  <c r="I149" i="17"/>
  <c r="M77" i="16"/>
  <c r="L77" i="16"/>
  <c r="K77" i="16"/>
  <c r="I77" i="16"/>
  <c r="J77" i="16"/>
  <c r="K37" i="14"/>
  <c r="J37" i="14"/>
  <c r="I37" i="14"/>
  <c r="M161" i="16"/>
  <c r="L161" i="16"/>
  <c r="K161" i="16"/>
  <c r="J161" i="16"/>
  <c r="I161" i="16"/>
  <c r="K79" i="14"/>
  <c r="J79" i="14"/>
  <c r="I79" i="14"/>
  <c r="M54" i="12"/>
  <c r="K54" i="12"/>
  <c r="J54" i="12"/>
  <c r="I54" i="12"/>
  <c r="L54" i="12"/>
  <c r="M93" i="17"/>
  <c r="L93" i="17"/>
  <c r="J93" i="17"/>
  <c r="I93" i="17"/>
  <c r="K93" i="17"/>
  <c r="M91" i="15"/>
  <c r="L91" i="15"/>
  <c r="K91" i="15"/>
  <c r="J91" i="15"/>
  <c r="I91" i="15"/>
  <c r="K163" i="14"/>
  <c r="J163" i="14"/>
  <c r="I163" i="14"/>
  <c r="M119" i="15"/>
  <c r="L119" i="15"/>
  <c r="K119" i="15"/>
  <c r="I119" i="15"/>
  <c r="J119" i="15"/>
  <c r="K51" i="14"/>
  <c r="J51" i="14"/>
  <c r="I51" i="14"/>
  <c r="M90" i="13"/>
  <c r="L90" i="13"/>
  <c r="K90" i="13"/>
  <c r="J90" i="13"/>
  <c r="I90" i="13"/>
  <c r="M55" i="12"/>
  <c r="L55" i="12"/>
  <c r="K55" i="12"/>
  <c r="J55" i="12"/>
  <c r="I55" i="12"/>
  <c r="J51" i="16"/>
  <c r="I51" i="16"/>
  <c r="L51" i="16"/>
  <c r="M51" i="16"/>
  <c r="K51" i="16"/>
  <c r="K93" i="14"/>
  <c r="J93" i="14"/>
  <c r="I93" i="14"/>
  <c r="M23" i="16"/>
  <c r="L23" i="16"/>
  <c r="J23" i="16"/>
  <c r="K23" i="16"/>
  <c r="I23" i="16"/>
  <c r="M104" i="13"/>
  <c r="L104" i="13"/>
  <c r="K104" i="13"/>
  <c r="J104" i="13"/>
  <c r="I104" i="13"/>
  <c r="I56" i="12"/>
  <c r="M56" i="12"/>
  <c r="L56" i="12"/>
  <c r="K56" i="12"/>
  <c r="J56" i="12"/>
  <c r="M131" i="3"/>
  <c r="L131" i="3"/>
  <c r="K131" i="3"/>
  <c r="J131" i="3"/>
  <c r="K120" i="3"/>
  <c r="J120" i="3"/>
  <c r="M120" i="3"/>
  <c r="L120" i="3"/>
  <c r="M116" i="3"/>
  <c r="L116" i="3"/>
  <c r="K116" i="3"/>
  <c r="J116" i="3"/>
  <c r="L127" i="3"/>
  <c r="K127" i="3"/>
  <c r="J127" i="3"/>
  <c r="M127" i="3"/>
  <c r="L17" i="2"/>
  <c r="M17" i="2"/>
  <c r="K17" i="2"/>
  <c r="J17" i="2"/>
  <c r="K44" i="2"/>
  <c r="J44" i="2"/>
  <c r="L44" i="2"/>
  <c r="M44" i="2"/>
  <c r="N71" i="2"/>
  <c r="M71" i="2"/>
  <c r="K71" i="2"/>
  <c r="L71" i="2"/>
  <c r="J71" i="2"/>
  <c r="J68" i="2"/>
  <c r="M68" i="2"/>
  <c r="N68" i="2"/>
  <c r="L68" i="2"/>
  <c r="K68" i="2"/>
  <c r="J121" i="17"/>
  <c r="I121" i="17"/>
  <c r="L121" i="17"/>
  <c r="K121" i="17"/>
  <c r="M121" i="17"/>
  <c r="M123" i="3"/>
  <c r="L123" i="3"/>
  <c r="K123" i="3"/>
  <c r="J123" i="3"/>
  <c r="M134" i="3"/>
  <c r="L134" i="3"/>
  <c r="K134" i="3"/>
  <c r="J134" i="3"/>
  <c r="L119" i="3"/>
  <c r="K119" i="3"/>
  <c r="J119" i="3"/>
  <c r="M119" i="3"/>
  <c r="M130" i="3"/>
  <c r="L130" i="3"/>
  <c r="K130" i="3"/>
  <c r="J130" i="3"/>
  <c r="M115" i="3"/>
  <c r="L115" i="3"/>
  <c r="K115" i="3"/>
  <c r="J115" i="3"/>
  <c r="M126" i="3"/>
  <c r="L126" i="3"/>
  <c r="K126" i="3"/>
  <c r="J126" i="3"/>
  <c r="W20" i="13"/>
  <c r="AA20" i="13"/>
  <c r="Z20" i="13"/>
  <c r="Y20" i="13"/>
  <c r="X20" i="13"/>
  <c r="M118" i="3"/>
  <c r="L118" i="3"/>
  <c r="K118" i="3"/>
  <c r="J118" i="3"/>
  <c r="J129" i="3"/>
  <c r="M129" i="3"/>
  <c r="L129" i="3"/>
  <c r="K129" i="3"/>
  <c r="M133" i="3"/>
  <c r="L133" i="3"/>
  <c r="K133" i="3"/>
  <c r="J133" i="3"/>
  <c r="M122" i="3"/>
  <c r="L122" i="3"/>
  <c r="K122" i="3"/>
  <c r="J122" i="3"/>
  <c r="M125" i="3"/>
  <c r="L125" i="3"/>
  <c r="K125" i="3"/>
  <c r="J125" i="3"/>
  <c r="M114" i="3"/>
  <c r="L114" i="3"/>
  <c r="K114" i="3"/>
  <c r="J114" i="3"/>
  <c r="M205" i="3"/>
  <c r="L205" i="3"/>
  <c r="K205" i="3"/>
  <c r="J205" i="3"/>
  <c r="J194" i="3"/>
  <c r="M194" i="3"/>
  <c r="K194" i="3"/>
  <c r="L194" i="3"/>
  <c r="L43" i="2"/>
  <c r="K43" i="2"/>
  <c r="J43" i="2"/>
  <c r="M43" i="2"/>
  <c r="L46" i="2"/>
  <c r="M46" i="2"/>
  <c r="K46" i="2"/>
  <c r="J46" i="2"/>
  <c r="M124" i="3"/>
  <c r="L124" i="3"/>
  <c r="K124" i="3"/>
  <c r="J124" i="3"/>
  <c r="J113" i="3"/>
  <c r="M113" i="3"/>
  <c r="L113" i="3"/>
  <c r="K113" i="3"/>
  <c r="M190" i="3"/>
  <c r="L190" i="3"/>
  <c r="K201" i="3"/>
  <c r="J201" i="3"/>
  <c r="L201" i="3"/>
  <c r="M201" i="3"/>
  <c r="M197" i="3"/>
  <c r="L197" i="3"/>
  <c r="K197" i="3"/>
  <c r="J197" i="3"/>
  <c r="J186" i="3"/>
  <c r="K186" i="3"/>
  <c r="M117" i="3"/>
  <c r="L117" i="3"/>
  <c r="K117" i="3"/>
  <c r="J117" i="3"/>
  <c r="K128" i="3"/>
  <c r="J128" i="3"/>
  <c r="M128" i="3"/>
  <c r="L128" i="3"/>
  <c r="M132" i="3"/>
  <c r="L132" i="3"/>
  <c r="K132" i="3"/>
  <c r="J132" i="3"/>
  <c r="J121" i="3"/>
  <c r="M121" i="3"/>
  <c r="L121" i="3"/>
  <c r="K121" i="3"/>
  <c r="J70" i="2"/>
  <c r="M70" i="2"/>
  <c r="L70" i="2"/>
  <c r="K70" i="2"/>
  <c r="K67" i="2"/>
  <c r="J67" i="2"/>
  <c r="M67" i="2"/>
  <c r="L67" i="2"/>
  <c r="J159" i="19" l="1"/>
  <c r="Z9" i="19"/>
  <c r="Z14" i="19"/>
  <c r="Z17" i="19"/>
  <c r="Z15" i="19"/>
  <c r="Z19" i="19"/>
  <c r="Z12" i="19"/>
  <c r="Z158" i="19"/>
  <c r="Z145" i="19"/>
  <c r="Z132" i="19"/>
  <c r="Z123" i="19"/>
  <c r="Z110" i="19"/>
  <c r="Z98" i="19"/>
  <c r="Z85" i="19"/>
  <c r="Z72" i="19"/>
  <c r="Z59" i="19"/>
  <c r="Z46" i="19"/>
  <c r="Z33" i="19"/>
  <c r="Z11" i="19"/>
  <c r="Z157" i="19"/>
  <c r="Z144" i="19"/>
  <c r="Z131" i="19"/>
  <c r="Z118" i="19"/>
  <c r="Z109" i="19"/>
  <c r="Z96" i="19"/>
  <c r="Z84" i="19"/>
  <c r="Z71" i="19"/>
  <c r="Z58" i="19"/>
  <c r="Z45" i="19"/>
  <c r="Z32" i="19"/>
  <c r="Z20" i="19"/>
  <c r="Z24" i="19"/>
  <c r="Z154" i="19"/>
  <c r="Z141" i="19"/>
  <c r="Z128" i="19"/>
  <c r="Z115" i="19"/>
  <c r="Z102" i="19"/>
  <c r="Z89" i="19"/>
  <c r="Z76" i="19"/>
  <c r="Z67" i="19"/>
  <c r="Z54" i="19"/>
  <c r="Z42" i="19"/>
  <c r="Z29" i="19"/>
  <c r="Z160" i="19"/>
  <c r="Z151" i="19"/>
  <c r="Z138" i="19"/>
  <c r="Z126" i="19"/>
  <c r="Z113" i="19"/>
  <c r="Z100" i="19"/>
  <c r="Z87" i="19"/>
  <c r="Z74" i="19"/>
  <c r="Z61" i="19"/>
  <c r="Z48" i="19"/>
  <c r="Z39" i="19"/>
  <c r="Z26" i="19"/>
  <c r="Z140" i="19"/>
  <c r="Z114" i="19"/>
  <c r="Z88" i="19"/>
  <c r="Z62" i="19"/>
  <c r="Z40" i="19"/>
  <c r="Z156" i="19"/>
  <c r="Z104" i="19"/>
  <c r="Z57" i="19"/>
  <c r="Z159" i="19"/>
  <c r="Z137" i="19"/>
  <c r="Z112" i="19"/>
  <c r="Z86" i="19"/>
  <c r="Z60" i="19"/>
  <c r="Z34" i="19"/>
  <c r="Z130" i="19"/>
  <c r="Z82" i="19"/>
  <c r="Z31" i="19"/>
  <c r="Z16" i="19"/>
  <c r="Z155" i="19"/>
  <c r="Z129" i="19"/>
  <c r="Z103" i="19"/>
  <c r="Z81" i="19"/>
  <c r="Z56" i="19"/>
  <c r="Z30" i="19"/>
  <c r="Z90" i="19"/>
  <c r="Z152" i="19"/>
  <c r="Z127" i="19"/>
  <c r="Z101" i="19"/>
  <c r="Z75" i="19"/>
  <c r="Z53" i="19"/>
  <c r="Z28" i="19"/>
  <c r="Z43" i="19"/>
  <c r="Z146" i="19"/>
  <c r="Z124" i="19"/>
  <c r="Z99" i="19"/>
  <c r="Z73" i="19"/>
  <c r="Z47" i="19"/>
  <c r="Z25" i="19"/>
  <c r="Z142" i="19"/>
  <c r="Z143" i="19"/>
  <c r="Z117" i="19"/>
  <c r="Z95" i="19"/>
  <c r="Z70" i="19"/>
  <c r="Z44" i="19"/>
  <c r="Z18" i="19"/>
  <c r="Z116" i="19"/>
  <c r="Z68" i="19"/>
  <c r="J43" i="19"/>
  <c r="J126" i="19"/>
  <c r="Z23" i="19"/>
  <c r="J30" i="19"/>
  <c r="J34" i="19"/>
  <c r="J111" i="19"/>
  <c r="J81" i="19"/>
  <c r="J46" i="19"/>
  <c r="J62" i="19"/>
  <c r="J87" i="19"/>
  <c r="J123" i="19"/>
  <c r="J26" i="19"/>
  <c r="J139" i="19"/>
  <c r="J45" i="19"/>
  <c r="J29" i="19"/>
  <c r="J41" i="19"/>
  <c r="J59" i="19"/>
  <c r="J89" i="19"/>
  <c r="J85" i="19"/>
  <c r="J127" i="19"/>
  <c r="J38" i="19"/>
  <c r="J71" i="19"/>
  <c r="J80" i="19"/>
  <c r="J98" i="19"/>
  <c r="J102" i="19"/>
  <c r="J53" i="19"/>
  <c r="J110" i="19"/>
  <c r="J70" i="19"/>
  <c r="J72" i="19"/>
  <c r="J94" i="19"/>
  <c r="J40" i="19"/>
  <c r="J68" i="19"/>
  <c r="J76" i="19"/>
  <c r="J96" i="19"/>
  <c r="J61" i="19"/>
  <c r="J32" i="19"/>
  <c r="J132" i="19"/>
  <c r="J48" i="19"/>
  <c r="J84" i="19"/>
  <c r="J55" i="19"/>
  <c r="J54" i="19"/>
  <c r="J157" i="19"/>
  <c r="J44" i="19"/>
  <c r="J66" i="19"/>
  <c r="J74" i="19"/>
  <c r="J67" i="19"/>
  <c r="J124" i="19"/>
  <c r="J42" i="19"/>
  <c r="J58" i="19"/>
  <c r="J114" i="19"/>
  <c r="J118" i="19"/>
  <c r="J115" i="19"/>
  <c r="J27" i="19"/>
  <c r="J31" i="19"/>
  <c r="J97" i="19"/>
  <c r="J57" i="19"/>
  <c r="J88" i="19"/>
  <c r="J75" i="19"/>
  <c r="J158" i="19"/>
  <c r="J156" i="19"/>
  <c r="J128" i="19"/>
  <c r="J83" i="19"/>
  <c r="J101" i="19"/>
  <c r="J140" i="19"/>
  <c r="J33" i="19"/>
  <c r="M186" i="3"/>
  <c r="J147" i="19"/>
  <c r="J105" i="19"/>
  <c r="J49" i="19"/>
  <c r="AA17" i="17"/>
  <c r="Z150" i="19"/>
  <c r="Z122" i="19"/>
  <c r="Z94" i="19"/>
  <c r="Z66" i="19"/>
  <c r="Z38" i="19"/>
  <c r="J155" i="19"/>
  <c r="J10" i="19"/>
  <c r="R16" i="19"/>
  <c r="R19" i="19"/>
  <c r="R20" i="19"/>
  <c r="J25" i="19"/>
  <c r="R66" i="19"/>
  <c r="R96" i="19"/>
  <c r="R109" i="19"/>
  <c r="R113" i="19"/>
  <c r="R117" i="19"/>
  <c r="R151" i="19"/>
  <c r="R159" i="19"/>
  <c r="J109" i="19"/>
  <c r="J113" i="19"/>
  <c r="J117" i="19"/>
  <c r="R139" i="19"/>
  <c r="J131" i="19"/>
  <c r="K139" i="41"/>
  <c r="K143" i="41"/>
  <c r="K142" i="41"/>
  <c r="J190" i="3"/>
  <c r="J91" i="19"/>
  <c r="AA16" i="17"/>
  <c r="Z139" i="19"/>
  <c r="Z111" i="19"/>
  <c r="Z83" i="19"/>
  <c r="Z55" i="19"/>
  <c r="Z27" i="19"/>
  <c r="J138" i="19"/>
  <c r="J146" i="19"/>
  <c r="J11" i="19"/>
  <c r="J86" i="19"/>
  <c r="J90" i="19"/>
  <c r="R142" i="19"/>
  <c r="R150" i="19"/>
  <c r="R123" i="19"/>
  <c r="R127" i="19"/>
  <c r="R131" i="19"/>
  <c r="J150" i="19"/>
  <c r="N55" i="12"/>
  <c r="N54" i="12"/>
  <c r="J79" i="19"/>
  <c r="Z147" i="19"/>
  <c r="Z119" i="19"/>
  <c r="Z91" i="19"/>
  <c r="Z63" i="19"/>
  <c r="Z35" i="19"/>
  <c r="J12" i="19"/>
  <c r="J13" i="19"/>
  <c r="J154" i="19"/>
  <c r="J82" i="19"/>
  <c r="J152" i="19"/>
  <c r="J151" i="19"/>
  <c r="J141" i="19"/>
  <c r="J65" i="19"/>
  <c r="J93" i="19"/>
  <c r="Z136" i="19"/>
  <c r="Z108" i="19"/>
  <c r="Z80" i="19"/>
  <c r="Z52" i="19"/>
  <c r="Z13" i="19"/>
  <c r="J17" i="19"/>
  <c r="J125" i="19"/>
  <c r="J129" i="19"/>
  <c r="J137" i="19"/>
  <c r="J136" i="19"/>
  <c r="J144" i="19"/>
  <c r="J104" i="19"/>
  <c r="J143" i="19"/>
  <c r="J142" i="19"/>
  <c r="J160" i="19"/>
  <c r="J37" i="19"/>
  <c r="AA10" i="17"/>
  <c r="AA20" i="17"/>
  <c r="Z135" i="19"/>
  <c r="Z107" i="19"/>
  <c r="Z79" i="19"/>
  <c r="Z51" i="19"/>
  <c r="Z21" i="19"/>
  <c r="R99" i="19"/>
  <c r="R116" i="19"/>
  <c r="R85" i="19"/>
  <c r="R47" i="19"/>
  <c r="R56" i="19"/>
  <c r="R27" i="19"/>
  <c r="R59" i="19"/>
  <c r="R129" i="19"/>
  <c r="R46" i="19"/>
  <c r="R73" i="19"/>
  <c r="R95" i="19"/>
  <c r="R115" i="19"/>
  <c r="R111" i="19"/>
  <c r="R89" i="19"/>
  <c r="R125" i="19"/>
  <c r="R153" i="19"/>
  <c r="R32" i="19"/>
  <c r="R81" i="19"/>
  <c r="R102" i="19"/>
  <c r="R155" i="19"/>
  <c r="R41" i="19"/>
  <c r="R28" i="19"/>
  <c r="R62" i="19"/>
  <c r="R84" i="19"/>
  <c r="R60" i="19"/>
  <c r="R145" i="19"/>
  <c r="R71" i="19"/>
  <c r="R34" i="19"/>
  <c r="R108" i="19"/>
  <c r="R52" i="19"/>
  <c r="R136" i="19"/>
  <c r="R98" i="19"/>
  <c r="R86" i="19"/>
  <c r="R80" i="19"/>
  <c r="R72" i="19"/>
  <c r="R29" i="19"/>
  <c r="R144" i="19"/>
  <c r="R88" i="19"/>
  <c r="R124" i="19"/>
  <c r="R112" i="19"/>
  <c r="R90" i="19"/>
  <c r="R103" i="19"/>
  <c r="R43" i="19"/>
  <c r="R26" i="19"/>
  <c r="R128" i="19"/>
  <c r="R45" i="19"/>
  <c r="R38" i="19"/>
  <c r="R31" i="19"/>
  <c r="R94" i="19"/>
  <c r="R154" i="19"/>
  <c r="R30" i="19"/>
  <c r="R58" i="19"/>
  <c r="R67" i="19"/>
  <c r="R82" i="19"/>
  <c r="R75" i="19"/>
  <c r="R42" i="19"/>
  <c r="R39" i="19"/>
  <c r="R55" i="19"/>
  <c r="R68" i="19"/>
  <c r="R76" i="19"/>
  <c r="R69" i="19"/>
  <c r="R137" i="19"/>
  <c r="R54" i="19"/>
  <c r="R97" i="19"/>
  <c r="R11" i="19"/>
  <c r="J14" i="19"/>
  <c r="J19" i="19"/>
  <c r="J20" i="19"/>
  <c r="J24" i="19"/>
  <c r="J56" i="19"/>
  <c r="R83" i="19"/>
  <c r="R87" i="19"/>
  <c r="J95" i="19"/>
  <c r="J108" i="19"/>
  <c r="J112" i="19"/>
  <c r="J116" i="19"/>
  <c r="J145" i="19"/>
  <c r="J100" i="19"/>
  <c r="K140" i="41"/>
  <c r="K138" i="41"/>
  <c r="J35" i="19"/>
  <c r="AA19" i="17"/>
  <c r="Z153" i="19"/>
  <c r="Z125" i="19"/>
  <c r="Z97" i="19"/>
  <c r="Z69" i="19"/>
  <c r="Z41" i="19"/>
  <c r="Z10" i="19"/>
  <c r="J15" i="19"/>
  <c r="J16" i="19"/>
  <c r="J18" i="19"/>
  <c r="J28" i="19"/>
  <c r="J39" i="19"/>
  <c r="J47" i="19"/>
  <c r="J52" i="19"/>
  <c r="J60" i="19"/>
  <c r="J69" i="19"/>
  <c r="J73" i="19"/>
  <c r="J99" i="19"/>
  <c r="J103" i="19"/>
  <c r="R122" i="19"/>
  <c r="J153" i="19"/>
  <c r="J122" i="19"/>
  <c r="R157" i="19"/>
  <c r="R156" i="19"/>
  <c r="R138" i="19"/>
  <c r="R146" i="19"/>
  <c r="K137" i="41"/>
  <c r="K141" i="41"/>
  <c r="M198" i="3"/>
  <c r="L198" i="3"/>
  <c r="K198" i="3"/>
  <c r="J198" i="3"/>
  <c r="M187" i="3"/>
  <c r="L187" i="3"/>
  <c r="J187" i="3"/>
  <c r="K187" i="3"/>
  <c r="M191" i="3"/>
  <c r="L191" i="3"/>
  <c r="K191" i="3"/>
  <c r="J191" i="3"/>
  <c r="J202" i="3"/>
  <c r="M202" i="3"/>
  <c r="L202" i="3"/>
  <c r="K202" i="3"/>
  <c r="M206" i="3"/>
  <c r="L206" i="3"/>
  <c r="K206" i="3"/>
  <c r="J206" i="3"/>
  <c r="M195" i="3"/>
  <c r="L195" i="3"/>
  <c r="K195" i="3"/>
  <c r="J195" i="3"/>
  <c r="M188" i="3"/>
  <c r="L188" i="3"/>
  <c r="K188" i="3"/>
  <c r="J188" i="3"/>
  <c r="M199" i="3"/>
  <c r="L199" i="3"/>
  <c r="K199" i="3"/>
  <c r="J199" i="3"/>
  <c r="L192" i="3"/>
  <c r="K192" i="3"/>
  <c r="J192" i="3"/>
  <c r="M192" i="3"/>
  <c r="M203" i="3"/>
  <c r="L203" i="3"/>
  <c r="K203" i="3"/>
  <c r="J203" i="3"/>
  <c r="M196" i="3"/>
  <c r="L196" i="3"/>
  <c r="K196" i="3"/>
  <c r="J196" i="3"/>
  <c r="M207" i="3"/>
  <c r="L207" i="3"/>
  <c r="K207" i="3"/>
  <c r="J207" i="3"/>
  <c r="K18" i="2"/>
  <c r="M18" i="2"/>
  <c r="L18" i="2"/>
  <c r="J18" i="2"/>
  <c r="M42" i="2"/>
  <c r="J42" i="2"/>
  <c r="L42" i="2"/>
  <c r="K42" i="2"/>
  <c r="J45" i="2"/>
  <c r="M45" i="2"/>
  <c r="K45" i="2"/>
  <c r="L45" i="2"/>
  <c r="K69" i="2"/>
  <c r="M69" i="2"/>
  <c r="L69" i="2"/>
  <c r="J69" i="2"/>
  <c r="M189" i="3"/>
  <c r="L189" i="3"/>
  <c r="K189" i="3"/>
  <c r="J189" i="3"/>
  <c r="L200" i="3"/>
  <c r="K200" i="3"/>
  <c r="J200" i="3"/>
  <c r="M200" i="3"/>
  <c r="M204" i="3"/>
  <c r="L204" i="3"/>
  <c r="K204" i="3"/>
  <c r="J204" i="3"/>
  <c r="K193" i="3"/>
  <c r="J193" i="3"/>
  <c r="L193" i="3"/>
  <c r="M193" i="3"/>
  <c r="M76" i="13"/>
  <c r="L76" i="13"/>
  <c r="K76" i="13"/>
  <c r="J76" i="13"/>
  <c r="I76" i="13"/>
  <c r="L20" i="13"/>
  <c r="J20" i="13"/>
  <c r="I20" i="13"/>
  <c r="K20" i="13"/>
  <c r="M20" i="13"/>
  <c r="L62" i="13"/>
  <c r="K62" i="13"/>
  <c r="J62" i="13"/>
  <c r="I62" i="13"/>
  <c r="M62" i="13"/>
  <c r="AA9" i="17"/>
  <c r="Z9" i="17"/>
  <c r="Y9" i="17"/>
  <c r="X9" i="17"/>
  <c r="W9" i="17"/>
  <c r="AA21" i="17"/>
  <c r="Z21" i="17"/>
  <c r="Y21" i="17"/>
  <c r="X21" i="17"/>
  <c r="W21" i="17"/>
  <c r="K48" i="13"/>
  <c r="J48" i="13"/>
  <c r="I48" i="13"/>
  <c r="M48" i="13"/>
  <c r="L48" i="13"/>
  <c r="K160" i="13"/>
  <c r="J160" i="13"/>
  <c r="I160" i="13"/>
  <c r="L160" i="13"/>
  <c r="M160" i="13"/>
  <c r="K53" i="12"/>
  <c r="I53" i="12"/>
  <c r="H57" i="12"/>
  <c r="N53" i="12"/>
  <c r="M53" i="12"/>
  <c r="L53" i="12"/>
  <c r="J53" i="12"/>
  <c r="J34" i="13"/>
  <c r="M34" i="13"/>
  <c r="L34" i="13"/>
  <c r="K34" i="13"/>
  <c r="I34" i="13"/>
  <c r="J146" i="13"/>
  <c r="I146" i="13"/>
  <c r="M146" i="13"/>
  <c r="L146" i="13"/>
  <c r="K146" i="13"/>
  <c r="M118" i="13"/>
  <c r="L118" i="13"/>
  <c r="K118" i="13"/>
  <c r="J118" i="13"/>
  <c r="I118" i="13"/>
  <c r="V23" i="14"/>
  <c r="U23" i="14"/>
  <c r="T23" i="14"/>
  <c r="I107" i="17"/>
  <c r="M107" i="17"/>
  <c r="K107" i="17"/>
  <c r="L107" i="17"/>
  <c r="J107" i="17"/>
  <c r="M133" i="17"/>
  <c r="L133" i="17"/>
  <c r="K133" i="17"/>
  <c r="J133" i="17"/>
  <c r="I133" i="17"/>
  <c r="M79" i="17"/>
  <c r="L79" i="17"/>
  <c r="K79" i="17"/>
  <c r="I79" i="17"/>
  <c r="J79" i="17"/>
  <c r="L105" i="17"/>
  <c r="K105" i="17"/>
  <c r="J105" i="17"/>
  <c r="I105" i="17"/>
  <c r="M105" i="17"/>
  <c r="Y21" i="16"/>
  <c r="X21" i="16"/>
  <c r="W21" i="16"/>
  <c r="AA21" i="16"/>
  <c r="Z21" i="16"/>
  <c r="M65" i="17"/>
  <c r="L65" i="17"/>
  <c r="K65" i="17"/>
  <c r="J65" i="17"/>
  <c r="I65" i="17"/>
  <c r="K91" i="17"/>
  <c r="J91" i="17"/>
  <c r="I91" i="17"/>
  <c r="M91" i="17"/>
  <c r="L91" i="17"/>
  <c r="M51" i="17"/>
  <c r="L51" i="17"/>
  <c r="K51" i="17"/>
  <c r="J51" i="17"/>
  <c r="I51" i="17"/>
  <c r="J77" i="17"/>
  <c r="I77" i="17"/>
  <c r="L77" i="17"/>
  <c r="M77" i="17"/>
  <c r="K77" i="17"/>
  <c r="I63" i="17"/>
  <c r="M63" i="17"/>
  <c r="K63" i="17"/>
  <c r="L63" i="17"/>
  <c r="J63" i="17"/>
  <c r="AA21" i="15"/>
  <c r="Z21" i="15"/>
  <c r="X21" i="15"/>
  <c r="Y21" i="15"/>
  <c r="W21" i="15"/>
  <c r="J161" i="17"/>
  <c r="I161" i="17"/>
  <c r="L161" i="17"/>
  <c r="K161" i="17"/>
  <c r="M161" i="17"/>
  <c r="K135" i="17"/>
  <c r="J135" i="17"/>
  <c r="I135" i="17"/>
  <c r="M135" i="17"/>
  <c r="L135" i="17"/>
  <c r="I9" i="19"/>
  <c r="H9" i="19"/>
  <c r="J9" i="19"/>
  <c r="R9" i="19"/>
  <c r="Q9" i="19"/>
  <c r="P9" i="19"/>
  <c r="Y9" i="19"/>
  <c r="X9" i="19"/>
  <c r="H21" i="19"/>
  <c r="J21" i="19"/>
  <c r="I21" i="19"/>
  <c r="P21" i="19"/>
  <c r="R21" i="19"/>
  <c r="Q21" i="19"/>
  <c r="X21" i="19"/>
  <c r="Y21" i="19"/>
  <c r="H23" i="19"/>
  <c r="J23" i="19"/>
  <c r="I23" i="19"/>
  <c r="P23" i="19"/>
  <c r="R23" i="19"/>
  <c r="Q23" i="19"/>
  <c r="X23" i="19"/>
  <c r="Y23" i="19"/>
  <c r="X49" i="19"/>
  <c r="Y49" i="19"/>
  <c r="J51" i="19"/>
  <c r="I51" i="19"/>
  <c r="H51" i="19"/>
  <c r="R65" i="19"/>
  <c r="Q65" i="19"/>
  <c r="P65" i="19"/>
  <c r="J77" i="19"/>
  <c r="H77" i="19"/>
  <c r="I77" i="19"/>
  <c r="Y79" i="19"/>
  <c r="X79" i="19"/>
  <c r="R91" i="19"/>
  <c r="Q91" i="19"/>
  <c r="P91" i="19"/>
  <c r="Y105" i="19"/>
  <c r="X105" i="19"/>
  <c r="J107" i="19"/>
  <c r="I107" i="19"/>
  <c r="H107" i="19"/>
  <c r="R121" i="19"/>
  <c r="Q121" i="19"/>
  <c r="P121" i="19"/>
  <c r="J133" i="19"/>
  <c r="I133" i="19"/>
  <c r="H133" i="19"/>
  <c r="Y147" i="19"/>
  <c r="X147" i="19"/>
  <c r="I135" i="19"/>
  <c r="H135" i="19"/>
  <c r="J135" i="19"/>
  <c r="Q149" i="19"/>
  <c r="P149" i="19"/>
  <c r="R149" i="19"/>
  <c r="J161" i="19"/>
  <c r="I161" i="19"/>
  <c r="H161" i="19"/>
  <c r="Y119" i="19"/>
  <c r="X119" i="19"/>
  <c r="J121" i="19"/>
  <c r="I121" i="19"/>
  <c r="H121" i="19"/>
  <c r="Y135" i="19"/>
  <c r="X135" i="19"/>
  <c r="P147" i="19"/>
  <c r="Q147" i="19"/>
  <c r="R147" i="19"/>
  <c r="X161" i="19"/>
  <c r="Y161" i="19"/>
  <c r="J149" i="19"/>
  <c r="I149" i="19"/>
  <c r="H149" i="19"/>
  <c r="L34" i="28"/>
  <c r="K34" i="28"/>
  <c r="J34" i="28"/>
  <c r="M34" i="28"/>
  <c r="I34" i="28"/>
  <c r="M146" i="28"/>
  <c r="L146" i="28"/>
  <c r="J146" i="28"/>
  <c r="I146" i="28"/>
  <c r="K146" i="28"/>
  <c r="M48" i="28"/>
  <c r="L48" i="28"/>
  <c r="K48" i="28"/>
  <c r="J48" i="28"/>
  <c r="I48" i="28"/>
  <c r="I62" i="28"/>
  <c r="M62" i="28"/>
  <c r="L62" i="28"/>
  <c r="K62" i="28"/>
  <c r="J62" i="28"/>
  <c r="J76" i="28"/>
  <c r="I76" i="28"/>
  <c r="M76" i="28"/>
  <c r="L76" i="28"/>
  <c r="K76" i="28"/>
  <c r="K90" i="28"/>
  <c r="J90" i="28"/>
  <c r="I90" i="28"/>
  <c r="M90" i="28"/>
  <c r="L90" i="28"/>
  <c r="L104" i="28"/>
  <c r="K104" i="28"/>
  <c r="J104" i="28"/>
  <c r="I104" i="28"/>
  <c r="M104" i="28"/>
  <c r="M118" i="28"/>
  <c r="L118" i="28"/>
  <c r="K118" i="28"/>
  <c r="J118" i="28"/>
  <c r="I118" i="28"/>
  <c r="L160" i="28"/>
  <c r="K160" i="28"/>
  <c r="M160" i="28"/>
  <c r="J160" i="28"/>
  <c r="I160" i="28"/>
  <c r="I16" i="41"/>
  <c r="H16" i="41"/>
  <c r="J16" i="41"/>
  <c r="M16" i="41"/>
  <c r="N16" i="41"/>
  <c r="L16" i="41"/>
  <c r="K129" i="37"/>
  <c r="O129" i="37"/>
  <c r="N129" i="37"/>
  <c r="L129" i="37"/>
  <c r="M129" i="37"/>
  <c r="Q16" i="41"/>
  <c r="T16" i="41"/>
  <c r="S16" i="41"/>
  <c r="R16" i="41"/>
  <c r="P16" i="41"/>
  <c r="O146" i="41"/>
  <c r="N146" i="41"/>
  <c r="L146" i="41"/>
  <c r="M146" i="41"/>
  <c r="H146" i="41"/>
  <c r="K146" i="41" s="1"/>
  <c r="G146" i="41"/>
  <c r="I146" i="41"/>
  <c r="K57" i="12" l="1"/>
  <c r="I57" i="12"/>
  <c r="N57" i="12"/>
  <c r="L57" i="12"/>
  <c r="J57" i="12"/>
  <c r="M57" i="12"/>
</calcChain>
</file>

<file path=xl/sharedStrings.xml><?xml version="1.0" encoding="utf-8"?>
<sst xmlns="http://schemas.openxmlformats.org/spreadsheetml/2006/main" count="5608" uniqueCount="313">
  <si>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</si>
  <si>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</si>
  <si>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</si>
  <si>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</si>
  <si>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</si>
  <si>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</si>
  <si>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</si>
  <si>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</si>
  <si>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</si>
  <si>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</si>
  <si>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</si>
  <si>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</si>
  <si>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</si>
  <si>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</si>
  <si>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</si>
  <si>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</si>
  <si>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</si>
  <si>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</si>
  <si>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</si>
  <si>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</si>
  <si>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</si>
  <si>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</si>
  <si>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</si>
  <si>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</si>
  <si>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</si>
  <si>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</si>
  <si>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</si>
  <si>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</si>
  <si>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</si>
  <si>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</si>
  <si>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</si>
  <si>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</si>
  <si>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</si>
  <si>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</si>
  <si>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</si>
  <si>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</si>
  <si>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</si>
  <si>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</si>
  <si>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</si>
  <si>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</si>
  <si>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</si>
  <si>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</si>
  <si>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</si>
  <si>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</si>
  <si>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</si>
  <si>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</si>
  <si>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</si>
  <si>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</si>
  <si>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</si>
  <si>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</si>
  <si>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</si>
  <si>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</si>
  <si>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</si>
  <si>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</si>
  <si>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</si>
  <si>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</si>
  <si>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</si>
  <si>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</si>
  <si>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</si>
  <si>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</si>
  <si>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</si>
  <si>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</si>
  <si>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</si>
  <si>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</si>
  <si>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</si>
  <si>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</si>
  <si>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</si>
  <si>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</si>
  <si>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</si>
  <si>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</si>
  <si>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</si>
  <si>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</si>
  <si>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</si>
  <si>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</si>
  <si>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</si>
  <si>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</si>
  <si>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</si>
  <si>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</si>
  <si>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</si>
  <si>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</si>
  <si>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</si>
  <si>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</si>
  <si>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</si>
  <si>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</si>
  <si>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</si>
  <si>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</si>
  <si>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</si>
  <si>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</si>
  <si>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</si>
  <si>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</si>
  <si>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</si>
  <si>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</si>
  <si>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</si>
  <si>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</si>
  <si>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</si>
  <si>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</si>
  <si>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</si>
  <si>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</si>
  <si>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</si>
  <si>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</si>
  <si>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</si>
  <si>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</si>
  <si>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</si>
  <si>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</si>
  <si>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</si>
  <si>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</si>
  <si>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</si>
  <si>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</si>
  <si>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</si>
  <si>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</si>
  <si>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</si>
  <si>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</si>
  <si>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</si>
  <si>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</si>
  <si>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</si>
  <si>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</si>
  <si>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</si>
  <si>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</si>
  <si>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</si>
  <si>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</si>
  <si>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</si>
  <si>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</si>
  <si>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</si>
  <si>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</si>
  <si>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</si>
  <si>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</si>
  <si>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</si>
  <si>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</si>
  <si>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</si>
  <si>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</si>
  <si>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</si>
  <si>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</si>
  <si>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</si>
  <si>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</si>
  <si>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</si>
  <si>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</si>
  <si>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</si>
  <si>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</si>
  <si>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</si>
  <si>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</si>
  <si>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</si>
  <si>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</si>
  <si>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</si>
  <si>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</si>
  <si>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</si>
  <si>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</si>
  <si>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</si>
  <si>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</si>
  <si>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</si>
  <si>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</si>
  <si>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</si>
  <si>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</si>
  <si>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</si>
  <si>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</si>
  <si>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</si>
  <si>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</si>
  <si>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</si>
  <si>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</si>
  <si>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</si>
  <si>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</si>
  <si>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</si>
  <si>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</si>
  <si>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</si>
  <si>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</si>
  <si>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</si>
  <si>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</si>
  <si>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</si>
  <si>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</si>
  <si>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</si>
  <si>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</si>
  <si>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</si>
  <si>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</si>
  <si>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</si>
  <si>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</si>
  <si>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</si>
  <si>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</si>
  <si>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</si>
  <si>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</si>
  <si>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</si>
  <si>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</si>
  <si>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</si>
  <si>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</si>
  <si>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</si>
  <si>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</si>
  <si>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</si>
  <si>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</si>
  <si>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</si>
  <si>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</si>
  <si>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</si>
  <si>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</si>
  <si>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</si>
  <si>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</si>
  <si>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</si>
  <si>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</si>
  <si>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</si>
  <si>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</si>
  <si>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</si>
  <si>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</si>
  <si>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</si>
  <si>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</si>
  <si>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</si>
  <si>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</si>
  <si>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</si>
  <si>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</si>
  <si>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</si>
  <si>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</si>
  <si>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</si>
  <si>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diciembre 2024</t>
  </si>
  <si>
    <t>Resumen indicadores Granadilla de Abona</t>
  </si>
  <si>
    <t>Evolución mensual de viajeros entrados en Granadilla de Abona según lugar de residencia</t>
  </si>
  <si>
    <t>Evolución mensual de viajeros entrados en Granadilla de Abona según categoría del establecimiento</t>
  </si>
  <si>
    <t>Evolución anual de viajeros entrados en Granadilla de Abona según categoría del establecimiento</t>
  </si>
  <si>
    <t>Evolución mensual de pernoctaciones en Granadilla de Abona según lugar de residencia</t>
  </si>
  <si>
    <t>Evolución mensual de pernoctaciones en Granadilla de Abona según categoría del establecimiento</t>
  </si>
  <si>
    <t>Evolución mensual de estancia media en Granadilla de Abona según lugar de residencia</t>
  </si>
  <si>
    <t>Evolución mensual de estancia media en Granadilla de Abona según categoría del establecimiento</t>
  </si>
  <si>
    <t>Evolución mensual de tasa de ocupación en Granadilla de Abona según categoría del establecimiento</t>
  </si>
  <si>
    <t>Viajeros españoles entrados en los hoteles y apartamentos de Granadilla de Abona según lugar de residencia - acumulado</t>
  </si>
  <si>
    <t>Viajeros españoles entrados en los hoteles y apartamentos de Granadilla de Abona por tipología y categoría de alojamiento - acumulado</t>
  </si>
  <si>
    <t>Viajeros peninsulares entrados en los hoteles y apartamentos de Granadilla de Abona por tipología y categoría de alojamiento - acumulado</t>
  </si>
  <si>
    <t>Viajeros canarios entrados en los hoteles y apartamentos de Granadilla de Abona por tipología y categoría de alojamiento - acumulado</t>
  </si>
  <si>
    <t>Resumen de indicadores turísticos de Tenerife-Granadilla de Abona</t>
  </si>
  <si>
    <t>diciembre 2019</t>
  </si>
  <si>
    <t>diciembre 2021</t>
  </si>
  <si>
    <t>diciembre 2022</t>
  </si>
  <si>
    <t>diciembre 2023</t>
  </si>
  <si>
    <t>diciembre 2024</t>
  </si>
  <si>
    <t>acumulado a diciembre 2019</t>
  </si>
  <si>
    <t>acumulado a diciembre 2021</t>
  </si>
  <si>
    <t>acumulado a diciembre 2022</t>
  </si>
  <si>
    <t>acumulado a diciembre 2023</t>
  </si>
  <si>
    <t>acumulado a diciembre 2024</t>
  </si>
  <si>
    <t>-</t>
  </si>
  <si>
    <t>diciembre 2020</t>
  </si>
  <si>
    <t>Viajeros  entrados en los establecimientos alojativos de Granadilla de Abona 
(hotel + apartamento)</t>
  </si>
  <si>
    <t>Viajeros españoles entrados en los establecimientos alojativos de Granadilla de Abona 
(hotel + apartamento)</t>
  </si>
  <si>
    <t>Viajeros peninsulares entrados en los establecimientos alojativos de Granadilla de Abona 
(hotel + apartamento)</t>
  </si>
  <si>
    <t>Viajeros canarios entrados en los establecimientos alojativos de Granadilla de Abona 
(hotel + apartamento)</t>
  </si>
  <si>
    <t>Viajeros extranjeros entrados en los establecimientos alojativos de Granadilla de Abona 
(hotel + apartamento)</t>
  </si>
  <si>
    <t>Viajeros británicos entrados en los establecimientos alojativos de Granadilla de Abona 
(hotel + apartamento)</t>
  </si>
  <si>
    <t>Viajeros alemanes entrados en los establecimientos alojativos de Granadilla de Abona 
(hotel + apartamento)</t>
  </si>
  <si>
    <t>Viajeros franceses entrados en los establecimientos alojativos de Granadilla de Abona 
(hotel + apartamento)</t>
  </si>
  <si>
    <t>Viajeros belgas entrados en los establecimientos alojativos de Granadilla de Abona 
(hotel + apartamento)</t>
  </si>
  <si>
    <t>Viajeros holandeses entrados en los establecimientos alojativos de Granadilla de Abona 
(hotel + apartamento)</t>
  </si>
  <si>
    <t>Viajeros daneses entrados en los establecimientos alojativos de Granadilla de Abona 
(hotel + apartamento)</t>
  </si>
  <si>
    <t>Viajeros suecos entrados en los establecimientos alojativos de Granadilla de Abona 
(hotel + apartamento)</t>
  </si>
  <si>
    <t>var 21/20</t>
  </si>
  <si>
    <t>var 23/22</t>
  </si>
  <si>
    <t>Viajeros entrados en los establecimientos alojativos de Granadilla de Abona 
(hotel + apartamento)</t>
  </si>
  <si>
    <t>Viajeros entrados en los hoteles de Granadilla de Abona</t>
  </si>
  <si>
    <t>Evolución de viajeros entrados en los establecimientos alojativos de Granadilla de Abona 
(hotel + apartamento)</t>
  </si>
  <si>
    <t>Evolución de viajeros entrados en los hoteles de Granadilla de Abona</t>
  </si>
  <si>
    <t>acumulado a diciembre 2020</t>
  </si>
  <si>
    <t>Viajeros entrados en los establecimientos alojativos de Granadilla de Abona según lugar de residencia (hotel + apartamento)</t>
  </si>
  <si>
    <t>acumulado diciembre 2018</t>
  </si>
  <si>
    <t>acumulado diciembre 2019</t>
  </si>
  <si>
    <t>acumulado diciembre 2020</t>
  </si>
  <si>
    <t>acumulado diciembre 2022</t>
  </si>
  <si>
    <t>acumulado diciembre 2023</t>
  </si>
  <si>
    <t>acumulado diciembre 2024</t>
  </si>
  <si>
    <t>Viajeros entrados en los hoteles de Granadilla de Abona según lugar de residencia (hotel + apartamento)</t>
  </si>
  <si>
    <t>Viajeros entrados en los apartamentos de Granadilla de Abona según lugar de residencia (hotel + apartamento)</t>
  </si>
  <si>
    <t>acumulado diciembre 2021</t>
  </si>
  <si>
    <t>Viajeros alojados en los establecimientos alojativos de Granadilla de Abona según lugar de residencia (hotel + apartamento)</t>
  </si>
  <si>
    <t>Pernoctaciones realizadas por los turistas en los establecimientos alojativos de Granadilla de Abona (hotel + apartamento)</t>
  </si>
  <si>
    <t>Pernoctaciones realizadas por los turistas españoles en los establecimientos alojativos de Granadilla de Abona (hotel + apartamento)</t>
  </si>
  <si>
    <t>var 24/23</t>
  </si>
  <si>
    <t>var 24/19</t>
  </si>
  <si>
    <t>Pernoctaciones realizadas por los procedentes de Península en los establecimientos alojativos de Granadilla de Abona (hotel + apartamento)</t>
  </si>
  <si>
    <t>Pernoctaciones realizadas por los procedentes de Canarias en los establecimientos alojativos de Granadilla de Abona (hotel + apartamento)</t>
  </si>
  <si>
    <t>Pernoctaciones realizadas por los procedentes de Total residentes en el extranjero en los establecimientos alojativos de Granadilla de Abona (hotel + apartamento)</t>
  </si>
  <si>
    <t>Pernoctaciones realizadas por los procedentes de Reino Unido en los establecimientos alojativos de Granadilla de Abona (hotel + apartamento)</t>
  </si>
  <si>
    <t>Pernoctaciones realizadas por los procedentes de Alemania en los establecimientos alojativos de Granadilla de Abona (hotel + apartamento)</t>
  </si>
  <si>
    <t>Pernoctaciones realizadas por los procedentes de Francia en los establecimientos alojativos de Granadilla de Abona (hotel + apartamento)</t>
  </si>
  <si>
    <t>Pernoctaciones realizadas por los procedentes de Bélgica en los establecimientos alojativos de Granadilla de Abona (hotel + apartamento)</t>
  </si>
  <si>
    <t>Pernoctaciones realizadas por los procedentes de Países Bajos en los establecimientos alojativos de Granadilla de Abona (hotel + apartamento)</t>
  </si>
  <si>
    <t>Pernoctaciones realizadas por los procedentes de Dinamarca en los establecimientos alojativos de Granadilla de Abona (hotel + apartamento)</t>
  </si>
  <si>
    <t>Pernoctaciones realizadas por los procedentes de Suecia en los establecimientos alojativos de Granadilla de Abona (hotel + apartamento)</t>
  </si>
  <si>
    <t>2020</t>
  </si>
  <si>
    <t>2021</t>
  </si>
  <si>
    <t>2022</t>
  </si>
  <si>
    <t>Pernoctaciones realizadas por los turistas en los hoteles de Granadilla de Abona</t>
  </si>
  <si>
    <t>diciembre 2018</t>
  </si>
  <si>
    <t>Estancia Media en los establecimientos alojativos de Granadilla de Abona
(hotel + apartamento)</t>
  </si>
  <si>
    <t>Estancia media de los viajeros españoles entrados en los establecimientos alojativos de Granadilla de Abona (hotel + apartamento)</t>
  </si>
  <si>
    <t>Estancia media de los viajeros peninsulares entrados en los establecimientos alojativos de Granadilla de Abona (hotel + apartamento)</t>
  </si>
  <si>
    <t>Estancia media de los viajeros canarios entrados en los establecimientos alojativos de Granadilla de Abona (hotel + apartamento)</t>
  </si>
  <si>
    <t>Estancia media de los viajeros extranjeros entrados en los establecimientos alojativos de Granadilla de Abona (hotel + apartamento)</t>
  </si>
  <si>
    <t>Estancia media de los viajeros británicos entrados en los establecimientos alojativos de Granadilla de Abona (hotel + apartamento)</t>
  </si>
  <si>
    <t>Estancia media de los viajeros alemanes entrados en los establecimientos alojativos de Granadilla de Abona (hotel + apartamento)</t>
  </si>
  <si>
    <t>Estancia media de los viajeros franceses entrados en los establecimientos alojativos de Granadilla de Abona (hotel + apartamento)</t>
  </si>
  <si>
    <t>Estancia media de los viajeros belgas entrados en los establecimientos alojativos de Granadilla de Abona (hotel + apartamento)</t>
  </si>
  <si>
    <t>Estancia media de los viajeros holandeses entrados en los establecimientos alojativos de Granadilla de Abona (hotel + apartamento)</t>
  </si>
  <si>
    <t>Estancia media de los viajeros daneses entrados en los establecimientos alojativos de Granadilla de Abona (hotel + apartamento)</t>
  </si>
  <si>
    <t>Estancia media de los viajeros suecos entrados en los establecimientos alojativos de Granadilla de Abona (hotel + apartamento)</t>
  </si>
  <si>
    <t>Estancia Media en los hoteles de Granadilla de Abona</t>
  </si>
  <si>
    <t>Estancia Media en los hoteles de 4, 5 estrellas de Granadilla de Abona</t>
  </si>
  <si>
    <t>Estancia Media en los hoteles de 1, 2, 3 Estrellas de Granadilla de Abona</t>
  </si>
  <si>
    <t>Estancia Media en los apartamentos de Granadilla de Abona</t>
  </si>
  <si>
    <t>Tasa de ocupación por plaza en los establecimientos alojativos de Granadilla de Abona
(hotel + apartamento)</t>
  </si>
  <si>
    <t>Tasa de ocupación por plaza en los hoteles de Granadilla de Abona</t>
  </si>
  <si>
    <t>Tasa de ocupación por plaza en los hoteles de 4, 5 Estrellas de Granadilla de Abona</t>
  </si>
  <si>
    <t>Tasa de ocupación por plaza en los hoteles de 1, 2, 3 Estrellas de Granadilla de Abona</t>
  </si>
  <si>
    <t>Tasa de ocupación por plaza en los apartamentos de Granadilla de Abona</t>
  </si>
  <si>
    <t>Distribución de viajeros españoles entrados en hoteles y apartamentos de Granadilla de Abona  por lugar de residencia</t>
  </si>
  <si>
    <t>Viajeros españoles entrados en los hoteles y apartamentos de Granadilla de Abona según lugar de residencia</t>
  </si>
  <si>
    <t>Viajeros españoles entrados en los hoteles y apartamentos de Granadilla de Abona por tipología y categoría de alojamiento</t>
  </si>
  <si>
    <t>Viajeros peninsulares entrados en los hoteles y apartamentos de Granadilla de Abona por tipología y categoría de alojamiento</t>
  </si>
  <si>
    <t>Viajeros canarios entrados en los hoteles y apartamentos de Granadilla de Abona por tipología y categoría de alojamiento</t>
  </si>
  <si>
    <t>Evolución de viajeros españoles entrados en los establecimientos alojativos de Granadilla de Abona
(hotel + apartamento)</t>
  </si>
  <si>
    <t>Evolución de viajeros peninsulares entrados en los establecimientos alojativos de Granadilla de Abona
(hotel + apartamento)</t>
  </si>
  <si>
    <t>Evolución de viajeros canarios entrados en los establecimientos alojativos de Granadilla de Abona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</si>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</sst>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0.0%"/>
    <numFmt numFmtId="165" formatCode="#,##0.0\ &quot;€&quot;"/>
    <numFmt numFmtId="166" formatCode="#,##0\ &quot;€&quot;"/>
    <numFmt numFmtId="168" formatCode="_-* #,##0_-;\-* #,##0_-;_-* &quot;-&quot;_-;_-@_-"/>
    <numFmt numFmtId="174" formatCode="_-* #,##0.00\ [$€-1]_-;\-* #,##0.00\ [$€-1]_-;_-* &quot;-&quot;??\ [$€-1]_-"/>
    <numFmt numFmtId="175" formatCode="#,#00"/>
    <numFmt numFmtId="176" formatCode="_-* #,##0\ _p_t_a_-;\-* #,##0\ _p_t_a_-;_-* &quot;-&quot;\ _p_t_a_-;_-@_-"/>
    <numFmt numFmtId="177" formatCode="\$#,#00"/>
    <numFmt numFmtId="178" formatCode="\$#,"/>
    <numFmt numFmtId="179" formatCode="#.##000"/>
    <numFmt numFmtId="180" formatCode="#.##0,"/>
  </numFmts>
  <fonts count="4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2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" fontId="32" fillId="0" borderId="0">
      <protection locked="0"/>
    </xf>
    <xf numFmtId="1" fontId="32" fillId="0" borderId="0">
      <protection locked="0"/>
    </xf>
    <xf numFmtId="0" fontId="33" fillId="19" borderId="65" applyNumberFormat="0" applyAlignment="0" applyProtection="0"/>
    <xf numFmtId="0" fontId="33" fillId="19" borderId="65" applyNumberFormat="0" applyAlignment="0" applyProtection="0"/>
    <xf numFmtId="0" fontId="33" fillId="19" borderId="65" applyNumberFormat="0" applyAlignment="0" applyProtection="0"/>
    <xf numFmtId="0" fontId="33" fillId="19" borderId="65" applyNumberFormat="0" applyAlignment="0" applyProtection="0"/>
    <xf numFmtId="0" fontId="34" fillId="20" borderId="66" applyNumberFormat="0" applyAlignment="0" applyProtection="0"/>
    <xf numFmtId="0" fontId="34" fillId="20" borderId="66" applyNumberFormat="0" applyAlignment="0" applyProtection="0"/>
    <xf numFmtId="0" fontId="34" fillId="20" borderId="66" applyNumberFormat="0" applyAlignment="0" applyProtection="0"/>
    <xf numFmtId="0" fontId="34" fillId="20" borderId="66" applyNumberFormat="0" applyAlignment="0" applyProtection="0"/>
    <xf numFmtId="0" fontId="35" fillId="0" borderId="67" applyNumberFormat="0" applyFill="0" applyAlignment="0" applyProtection="0"/>
    <xf numFmtId="0" fontId="35" fillId="0" borderId="67" applyNumberFormat="0" applyFill="0" applyAlignment="0" applyProtection="0"/>
    <xf numFmtId="0" fontId="35" fillId="0" borderId="67" applyNumberFormat="0" applyFill="0" applyAlignment="0" applyProtection="0"/>
    <xf numFmtId="0" fontId="35" fillId="0" borderId="6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7" fillId="10" borderId="65" applyNumberFormat="0" applyAlignment="0" applyProtection="0"/>
    <xf numFmtId="0" fontId="37" fillId="10" borderId="65" applyNumberFormat="0" applyAlignment="0" applyProtection="0"/>
    <xf numFmtId="0" fontId="37" fillId="10" borderId="65" applyNumberFormat="0" applyAlignment="0" applyProtection="0"/>
    <xf numFmtId="0" fontId="37" fillId="10" borderId="65" applyNumberFormat="0" applyAlignment="0" applyProtection="0"/>
    <xf numFmtId="0" fontId="21" fillId="0" borderId="0"/>
    <xf numFmtId="174" fontId="21" fillId="0" borderId="0" applyFont="0" applyFill="0" applyBorder="0" applyAlignment="0" applyProtection="0">
      <alignment vertical="center"/>
    </xf>
    <xf numFmtId="1" fontId="38" fillId="0" borderId="0">
      <protection locked="0"/>
    </xf>
    <xf numFmtId="175" fontId="38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16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1" fontId="21" fillId="0" borderId="0">
      <alignment vertical="center"/>
    </xf>
    <xf numFmtId="1" fontId="21" fillId="0" borderId="0">
      <alignment vertical="center"/>
    </xf>
    <xf numFmtId="0" fontId="21" fillId="0" borderId="0"/>
    <xf numFmtId="0" fontId="21" fillId="0" borderId="0"/>
    <xf numFmtId="1" fontId="21" fillId="0" borderId="0">
      <alignment vertical="center"/>
    </xf>
    <xf numFmtId="0" fontId="21" fillId="0" borderId="0"/>
    <xf numFmtId="0" fontId="1" fillId="0" borderId="0"/>
    <xf numFmtId="3" fontId="21" fillId="0" borderId="0">
      <alignment vertical="center"/>
    </xf>
    <xf numFmtId="3" fontId="21" fillId="0" borderId="0">
      <alignment vertical="center"/>
    </xf>
    <xf numFmtId="3" fontId="21" fillId="0" borderId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3" fontId="21" fillId="0" borderId="0">
      <alignment vertical="center"/>
    </xf>
    <xf numFmtId="3" fontId="21" fillId="0" borderId="0">
      <alignment vertical="center"/>
    </xf>
    <xf numFmtId="0" fontId="21" fillId="26" borderId="68" applyNumberFormat="0" applyFont="0" applyAlignment="0" applyProtection="0"/>
    <xf numFmtId="0" fontId="21" fillId="26" borderId="68" applyNumberFormat="0" applyFont="0" applyAlignment="0" applyProtection="0"/>
    <xf numFmtId="0" fontId="21" fillId="26" borderId="68" applyNumberFormat="0" applyFont="0" applyAlignment="0" applyProtection="0"/>
    <xf numFmtId="0" fontId="21" fillId="26" borderId="6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Protection="0">
      <alignment vertical="center"/>
    </xf>
    <xf numFmtId="9" fontId="21" fillId="0" borderId="0" applyFont="0" applyFill="0" applyBorder="0" applyProtection="0">
      <alignment vertical="center"/>
    </xf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38" fillId="0" borderId="0">
      <protection locked="0"/>
    </xf>
    <xf numFmtId="180" fontId="38" fillId="0" borderId="0">
      <protection locked="0"/>
    </xf>
    <xf numFmtId="0" fontId="42" fillId="19" borderId="69" applyNumberFormat="0" applyAlignment="0" applyProtection="0"/>
    <xf numFmtId="0" fontId="42" fillId="19" borderId="69" applyNumberFormat="0" applyAlignment="0" applyProtection="0"/>
    <xf numFmtId="0" fontId="42" fillId="19" borderId="69" applyNumberFormat="0" applyAlignment="0" applyProtection="0"/>
    <xf numFmtId="0" fontId="42" fillId="19" borderId="6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6" fillId="0" borderId="71" applyNumberFormat="0" applyFill="0" applyAlignment="0" applyProtection="0"/>
    <xf numFmtId="0" fontId="46" fillId="0" borderId="71" applyNumberFormat="0" applyFill="0" applyAlignment="0" applyProtection="0"/>
    <xf numFmtId="0" fontId="46" fillId="0" borderId="71" applyNumberFormat="0" applyFill="0" applyAlignment="0" applyProtection="0"/>
    <xf numFmtId="0" fontId="46" fillId="0" borderId="71" applyNumberFormat="0" applyFill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" fontId="38" fillId="0" borderId="73">
      <protection locked="0"/>
    </xf>
    <xf numFmtId="1" fontId="38" fillId="0" borderId="73">
      <protection locked="0"/>
    </xf>
    <xf numFmtId="1" fontId="38" fillId="0" borderId="73">
      <protection locked="0"/>
    </xf>
    <xf numFmtId="1" fontId="38" fillId="0" borderId="73">
      <protection locked="0"/>
    </xf>
    <xf numFmtId="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48" fillId="0" borderId="0"/>
    <xf numFmtId="0" fontId="48" fillId="0" borderId="0"/>
  </cellStyleXfs>
  <cellXfs count="3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  <xf numFmtId="164" fontId="5" fillId="0" borderId="34" xfId="0" applyNumberFormat="1" applyFont="1" applyBorder="1" applyAlignment="1">
      <alignment horizontal="right"/>
    </xf>
  </cellXfs>
  <cellStyles count="220">
    <cellStyle name="20% - Énfasis1 2" xfId="9" xr:uid="{11089DD3-B3F9-4A24-9167-297C6316293A}"/>
    <cellStyle name="20% - Énfasis1 3" xfId="10" xr:uid="{9D7E32A2-A17D-4FEC-8492-704610B2B73B}"/>
    <cellStyle name="20% - Énfasis1 4" xfId="11" xr:uid="{FBA2BCBF-269D-49F5-9302-D0DD4801D646}"/>
    <cellStyle name="20% - Énfasis1 5" xfId="12" xr:uid="{79FA2F66-82AB-4641-A907-5825AC42B993}"/>
    <cellStyle name="20% - Énfasis2 2" xfId="13" xr:uid="{26A519C9-8FF4-4B22-BD81-F0149DA01DA8}"/>
    <cellStyle name="20% - Énfasis2 3" xfId="14" xr:uid="{6C1EC618-2F69-434A-AD05-250743E47CAB}"/>
    <cellStyle name="20% - Énfasis2 4" xfId="15" xr:uid="{26640A25-506F-4ED4-959E-25D16CDA8860}"/>
    <cellStyle name="20% - Énfasis2 5" xfId="16" xr:uid="{4533A07D-EAAF-4F44-8482-70BCB0E98BCE}"/>
    <cellStyle name="20% - Énfasis3 2" xfId="17" xr:uid="{FAF00CC4-AAC7-4471-93F9-981881CECC4F}"/>
    <cellStyle name="20% - Énfasis3 3" xfId="18" xr:uid="{AD2986F5-7DC8-4EEA-BB00-002BCA721C76}"/>
    <cellStyle name="20% - Énfasis3 4" xfId="19" xr:uid="{C7FDCA0C-5C1D-498C-B88E-DFBF8416F90C}"/>
    <cellStyle name="20% - Énfasis3 5" xfId="20" xr:uid="{84301218-6357-4F36-B58A-05D9426CB700}"/>
    <cellStyle name="20% - Énfasis4 2" xfId="21" xr:uid="{79AE909A-3D4B-4B91-9508-109586E137CD}"/>
    <cellStyle name="20% - Énfasis4 3" xfId="22" xr:uid="{01CADB89-913B-4399-AE5D-4A461603F705}"/>
    <cellStyle name="20% - Énfasis4 4" xfId="23" xr:uid="{BEC392EB-77D1-4CF2-836C-99EFA0C3F396}"/>
    <cellStyle name="20% - Énfasis4 5" xfId="24" xr:uid="{3F7FD302-B16E-4D47-947C-2BCED6199E17}"/>
    <cellStyle name="20% - Énfasis5 2" xfId="25" xr:uid="{91124719-0A75-47C1-B25E-342FEA675E12}"/>
    <cellStyle name="20% - Énfasis5 3" xfId="26" xr:uid="{5502B512-D928-4AAF-A21D-40266D1CF188}"/>
    <cellStyle name="20% - Énfasis5 4" xfId="27" xr:uid="{5695D2FA-E3F0-4E19-BAB1-56504EC646FC}"/>
    <cellStyle name="20% - Énfasis5 5" xfId="28" xr:uid="{87D6D3DE-CF9A-4E1A-9DF2-5B7ECE91A383}"/>
    <cellStyle name="20% - Énfasis6 2" xfId="29" xr:uid="{21AAE610-499C-4000-9199-8AAB7C59E27F}"/>
    <cellStyle name="20% - Énfasis6 3" xfId="30" xr:uid="{DDCC8E6B-A65F-488D-A447-FA669D4AD163}"/>
    <cellStyle name="20% - Énfasis6 4" xfId="31" xr:uid="{6F135E4B-AA83-4B68-8D7A-F908A14AF107}"/>
    <cellStyle name="20% - Énfasis6 5" xfId="32" xr:uid="{81E30D41-AF9C-4A50-A872-51C933682416}"/>
    <cellStyle name="40% - Énfasis1 2" xfId="33" xr:uid="{D17B6B66-F05D-4779-A7A5-67BD2D27E1D4}"/>
    <cellStyle name="40% - Énfasis1 3" xfId="34" xr:uid="{61514FBD-5F26-437A-B6EE-13F9F6F6E7D9}"/>
    <cellStyle name="40% - Énfasis1 4" xfId="35" xr:uid="{A66D59F1-0530-4908-B960-6E907C9DBC27}"/>
    <cellStyle name="40% - Énfasis1 5" xfId="36" xr:uid="{61A594CE-C51E-4313-AF4C-AE842F49B27C}"/>
    <cellStyle name="40% - Énfasis2 2" xfId="37" xr:uid="{F0DA7B2E-A9F8-4096-A780-A7C21FE97CC5}"/>
    <cellStyle name="40% - Énfasis2 3" xfId="38" xr:uid="{4C14C1AE-19B1-4181-B568-78FECD707DAD}"/>
    <cellStyle name="40% - Énfasis2 4" xfId="39" xr:uid="{88783210-AE57-47B7-A255-50FCDBE55A55}"/>
    <cellStyle name="40% - Énfasis2 5" xfId="40" xr:uid="{B0BD21C0-B34E-4490-A619-FD8E2DFCB303}"/>
    <cellStyle name="40% - Énfasis3 2" xfId="41" xr:uid="{83F2473A-F9BF-42C7-A6A7-670B822268A0}"/>
    <cellStyle name="40% - Énfasis3 3" xfId="42" xr:uid="{11720446-AA57-453E-91F2-88FBCD44B321}"/>
    <cellStyle name="40% - Énfasis3 4" xfId="43" xr:uid="{EB7AC9FC-A47F-4490-8C84-BECD674E6B70}"/>
    <cellStyle name="40% - Énfasis3 5" xfId="44" xr:uid="{FF05CAC0-DB1D-4299-AA52-EBAA6B106847}"/>
    <cellStyle name="40% - Énfasis4 2" xfId="45" xr:uid="{ED6F4FEE-0EE1-4FB8-874B-0E0D5B85B352}"/>
    <cellStyle name="40% - Énfasis4 3" xfId="46" xr:uid="{7443340E-5C1D-492F-8887-AADD5FBE6134}"/>
    <cellStyle name="40% - Énfasis4 4" xfId="47" xr:uid="{B5729C98-C142-44E7-9221-5B4BCECE2111}"/>
    <cellStyle name="40% - Énfasis4 5" xfId="48" xr:uid="{93E1704C-6593-437A-AFD9-D5C78B075DE4}"/>
    <cellStyle name="40% - Énfasis5 2" xfId="49" xr:uid="{13E89E07-9522-4753-9399-549528F2EC68}"/>
    <cellStyle name="40% - Énfasis5 3" xfId="50" xr:uid="{19B90781-488C-4055-913C-AC81406476D3}"/>
    <cellStyle name="40% - Énfasis5 4" xfId="51" xr:uid="{DCE4770B-3276-40A9-9FF7-6BC82EF24094}"/>
    <cellStyle name="40% - Énfasis5 5" xfId="52" xr:uid="{82FE056B-04E8-4113-AA46-6C4AE96338C5}"/>
    <cellStyle name="40% - Énfasis6 2" xfId="53" xr:uid="{710C0764-B343-4AE3-BA02-97EE5F981257}"/>
    <cellStyle name="40% - Énfasis6 3" xfId="54" xr:uid="{48F98AC0-C9B1-4F37-A00D-C3FD8CB5BA23}"/>
    <cellStyle name="40% - Énfasis6 4" xfId="55" xr:uid="{72F2315A-BAA5-444F-8B21-61C01B9BD69E}"/>
    <cellStyle name="40% - Énfasis6 5" xfId="56" xr:uid="{4F38E6D5-2D73-48B3-98A6-46FE3A449625}"/>
    <cellStyle name="60% - Énfasis1 2" xfId="57" xr:uid="{1CA3FEB0-6708-45FA-9A3E-BDB22FBA8F3B}"/>
    <cellStyle name="60% - Énfasis1 3" xfId="58" xr:uid="{058AE6E6-147E-434B-9BE5-FC121E7AC731}"/>
    <cellStyle name="60% - Énfasis1 4" xfId="59" xr:uid="{83C4F4F7-D100-4304-A7D0-FF4310E05639}"/>
    <cellStyle name="60% - Énfasis1 5" xfId="60" xr:uid="{26D0E892-BCD2-4B34-B7ED-30AD1279CDAE}"/>
    <cellStyle name="60% - Énfasis2 2" xfId="61" xr:uid="{EAA466E8-61D1-435F-8388-9724C52AF6BB}"/>
    <cellStyle name="60% - Énfasis2 3" xfId="62" xr:uid="{B9650E5F-3231-4438-AC0B-CC2E06F8325A}"/>
    <cellStyle name="60% - Énfasis2 4" xfId="63" xr:uid="{D985E2F0-45F7-4403-B254-56D4E14557E3}"/>
    <cellStyle name="60% - Énfasis2 5" xfId="64" xr:uid="{470FB1C1-D3B3-400E-9149-6F769CAE3AD4}"/>
    <cellStyle name="60% - Énfasis3 2" xfId="65" xr:uid="{180B409F-F5CE-4BBF-A049-D84D4D89E7D3}"/>
    <cellStyle name="60% - Énfasis3 3" xfId="66" xr:uid="{F63E06EF-6706-4611-903B-DA588035249F}"/>
    <cellStyle name="60% - Énfasis3 4" xfId="67" xr:uid="{349D9592-4117-41B4-9122-F706FF50C67B}"/>
    <cellStyle name="60% - Énfasis3 5" xfId="68" xr:uid="{208326ED-755F-4BB4-A738-AB2A1FA241B9}"/>
    <cellStyle name="60% - Énfasis4 2" xfId="69" xr:uid="{7502B35C-9249-49DB-B1E9-CCA6307B756E}"/>
    <cellStyle name="60% - Énfasis4 3" xfId="70" xr:uid="{07353C17-46C0-4974-A10B-835A001F83C8}"/>
    <cellStyle name="60% - Énfasis4 4" xfId="71" xr:uid="{978ED137-057F-42FB-AE45-A1DEB21096A1}"/>
    <cellStyle name="60% - Énfasis4 5" xfId="72" xr:uid="{15553E41-E6D9-428E-A31D-A5D8F90BE06E}"/>
    <cellStyle name="60% - Énfasis5 2" xfId="73" xr:uid="{AE7AA596-9DA4-48CB-9290-16A7B9E66308}"/>
    <cellStyle name="60% - Énfasis5 3" xfId="74" xr:uid="{0C31F8AE-AD74-4A14-8D40-A05429512745}"/>
    <cellStyle name="60% - Énfasis5 4" xfId="75" xr:uid="{7F3B0A6B-0604-4563-AB92-84C34EA557AA}"/>
    <cellStyle name="60% - Énfasis5 5" xfId="76" xr:uid="{7DB23371-0A3A-44E9-82C6-D07A101B8DEE}"/>
    <cellStyle name="60% - Énfasis6 2" xfId="77" xr:uid="{A2038C7E-0F99-4AE4-8937-F89B11251A98}"/>
    <cellStyle name="60% - Énfasis6 3" xfId="78" xr:uid="{F39C73A5-8736-49B3-82DD-DE3540F1326B}"/>
    <cellStyle name="60% - Énfasis6 4" xfId="79" xr:uid="{564F9D6A-EECB-4C22-AC90-9EAAB25E7842}"/>
    <cellStyle name="60% - Énfasis6 5" xfId="80" xr:uid="{0065539B-73AC-440C-A433-C135C7DA5AC3}"/>
    <cellStyle name="Buena 2" xfId="81" xr:uid="{1205BA30-7EB6-44B6-A315-9DA74BDDC71C}"/>
    <cellStyle name="Buena 3" xfId="82" xr:uid="{96A54550-7692-42AE-BBC9-A8396E21F267}"/>
    <cellStyle name="Buena 4" xfId="83" xr:uid="{6E9C6F01-3125-4E8A-AA81-E54553A881E6}"/>
    <cellStyle name="Buena 5" xfId="84" xr:uid="{4EDD10E1-71B2-4E23-873C-15BB785EE487}"/>
    <cellStyle name="Cabecera 1" xfId="85" xr:uid="{DCDFC097-2EAE-41C8-89CE-D30FE5031DD7}"/>
    <cellStyle name="Cabecera 2" xfId="86" xr:uid="{01CFE6C4-CF94-4917-B9D4-034F7C46971E}"/>
    <cellStyle name="Cálculo 2" xfId="87" xr:uid="{2056AB91-0EC6-4F93-95F8-E0CB7FCCF3D6}"/>
    <cellStyle name="Cálculo 3" xfId="88" xr:uid="{C3EF8F2B-8363-47DC-A622-4667965E1B31}"/>
    <cellStyle name="Cálculo 4" xfId="89" xr:uid="{7B5643C6-D963-4EB1-9804-A35F5C316EE6}"/>
    <cellStyle name="Cálculo 5" xfId="90" xr:uid="{110D4510-2EF5-48B9-AD9B-3B8BFE6325F8}"/>
    <cellStyle name="Celda de comprobación 2" xfId="91" xr:uid="{6C6929AE-804D-4C68-A088-D4A01A0BEE53}"/>
    <cellStyle name="Celda de comprobación 3" xfId="92" xr:uid="{C4E3CF6D-8D15-4CAD-B6AB-467F82A738A7}"/>
    <cellStyle name="Celda de comprobación 4" xfId="93" xr:uid="{89D4404F-BC08-46B3-B195-1EC83E2BD007}"/>
    <cellStyle name="Celda de comprobación 5" xfId="94" xr:uid="{052B44DA-BFC7-4E78-80AE-9B6D7CEA78CC}"/>
    <cellStyle name="Celda vinculada 2" xfId="95" xr:uid="{BC64D229-1E6E-4ABF-B524-3579BD40C46D}"/>
    <cellStyle name="Celda vinculada 3" xfId="96" xr:uid="{E9F028FA-1853-49D9-A479-E7576CACB722}"/>
    <cellStyle name="Celda vinculada 4" xfId="97" xr:uid="{01EB7E73-69FB-4FC8-91C4-EEBE9BE125B8}"/>
    <cellStyle name="Celda vinculada 5" xfId="98" xr:uid="{3ED81331-9828-4985-9AF9-7C5CC5DD1DD2}"/>
    <cellStyle name="Encabezado 4 2" xfId="99" xr:uid="{464CAA1D-C340-4E9B-990C-1F884A3BBF80}"/>
    <cellStyle name="Encabezado 4 3" xfId="100" xr:uid="{C7F24FF3-1E1F-41E6-8EC7-22F02E237A73}"/>
    <cellStyle name="Encabezado 4 4" xfId="101" xr:uid="{AC364F46-28E3-44E5-81E2-EAD2E2533F89}"/>
    <cellStyle name="Encabezado 4 5" xfId="102" xr:uid="{BDD503A7-E1EE-4F2F-BD0A-8A1C84723DAE}"/>
    <cellStyle name="Énfasis1 2" xfId="103" xr:uid="{FA0D05EE-B67E-4C65-8572-AA9D0AE8A15F}"/>
    <cellStyle name="Énfasis1 3" xfId="104" xr:uid="{14924614-FEFF-4057-AB45-D2067F56D298}"/>
    <cellStyle name="Énfasis1 4" xfId="105" xr:uid="{FB384F4C-3B53-49FF-AFF8-2B27BFEE0673}"/>
    <cellStyle name="Énfasis1 5" xfId="106" xr:uid="{1CB3C075-E1F3-41CD-A74F-71D1D4232BE3}"/>
    <cellStyle name="Énfasis2 2" xfId="107" xr:uid="{9F61AD4F-2E22-4C6D-A5F9-817A516F80B6}"/>
    <cellStyle name="Énfasis2 3" xfId="108" xr:uid="{7EC41C80-2C9D-4AD5-BC2E-E4D045D69813}"/>
    <cellStyle name="Énfasis2 4" xfId="109" xr:uid="{62DB1798-0380-47B1-9B60-54C2A53B170E}"/>
    <cellStyle name="Énfasis2 5" xfId="110" xr:uid="{1E63C169-33F9-487D-9024-3B04E66447F5}"/>
    <cellStyle name="Énfasis3 2" xfId="111" xr:uid="{E6903429-4275-407D-BDC5-D5F18BE7EE54}"/>
    <cellStyle name="Énfasis3 3" xfId="112" xr:uid="{B932E78C-F7B0-4845-BD70-F2E4E7CF4D71}"/>
    <cellStyle name="Énfasis3 4" xfId="113" xr:uid="{902A8E88-BB86-4B5E-A000-46D24248F573}"/>
    <cellStyle name="Énfasis3 5" xfId="114" xr:uid="{A433F594-395D-4BAB-A1A7-F9B849D26052}"/>
    <cellStyle name="Énfasis4 2" xfId="115" xr:uid="{25B0753A-3143-448A-BEBD-C3A1B239A2E3}"/>
    <cellStyle name="Énfasis4 3" xfId="116" xr:uid="{4529CA9C-6E14-4FFC-B9B0-97D2E531F962}"/>
    <cellStyle name="Énfasis4 4" xfId="117" xr:uid="{4D15CE51-23E5-4390-B39A-55D5CF7A5527}"/>
    <cellStyle name="Énfasis4 5" xfId="118" xr:uid="{2871F50B-7489-480C-A34E-FA56E495E277}"/>
    <cellStyle name="Énfasis5 2" xfId="119" xr:uid="{6E519A92-A355-4EB1-8B92-1EF7C6D0F7F9}"/>
    <cellStyle name="Énfasis5 3" xfId="120" xr:uid="{0DA275F2-F2B0-44F3-8F26-AF2ED54E0E1E}"/>
    <cellStyle name="Énfasis5 4" xfId="121" xr:uid="{49E75068-D62B-4D90-A5E5-B9857F175FAC}"/>
    <cellStyle name="Énfasis5 5" xfId="122" xr:uid="{90FB7A49-43F8-48C1-8BDB-0132F1BDCF3E}"/>
    <cellStyle name="Énfasis6 2" xfId="123" xr:uid="{1F89F89A-EA81-4302-8A29-FC2E929210F0}"/>
    <cellStyle name="Énfasis6 3" xfId="124" xr:uid="{77C33496-30D8-48F4-A23E-B51732648F78}"/>
    <cellStyle name="Énfasis6 4" xfId="125" xr:uid="{D55C10E3-C8B2-4203-9E70-0297677EE935}"/>
    <cellStyle name="Énfasis6 5" xfId="126" xr:uid="{D6D71B5F-DE16-4007-92E6-C8E79FC50315}"/>
    <cellStyle name="Entrada 2" xfId="127" xr:uid="{E6C98EB2-2DA0-4200-B2B0-F002F5B323FD}"/>
    <cellStyle name="Entrada 3" xfId="128" xr:uid="{B6150C88-8A31-4720-96DC-50306651F8A2}"/>
    <cellStyle name="Entrada 4" xfId="129" xr:uid="{D72DDE64-47A5-4AE0-B519-FAD7D1CFE441}"/>
    <cellStyle name="Entrada 5" xfId="130" xr:uid="{B5E35F50-9CCA-4EAD-9E8F-25DB06145C58}"/>
    <cellStyle name="Estilo 1" xfId="131" xr:uid="{DC23794C-BC1F-4CD7-BA87-4B7FCBA20EDE}"/>
    <cellStyle name="Euro" xfId="132" xr:uid="{668077FF-C41F-41D5-BEB3-3DD8631F0885}"/>
    <cellStyle name="Fecha" xfId="133" xr:uid="{F9D04CA0-AC40-401D-B7C1-F0FD552D69ED}"/>
    <cellStyle name="Fijo" xfId="134" xr:uid="{DEB9550C-0EFA-44D3-AB5B-A4C60EA47EC7}"/>
    <cellStyle name="Hipervínculo" xfId="2" builtinId="8"/>
    <cellStyle name="Hipervínculo 2" xfId="135" xr:uid="{D6175D50-3C8F-459E-BCD2-A2833220ED60}"/>
    <cellStyle name="Incorrecto 2" xfId="136" xr:uid="{4C9AE482-7337-4FFA-969E-86D60C3C9208}"/>
    <cellStyle name="Incorrecto 3" xfId="137" xr:uid="{5783659D-6625-4B80-9F8E-F158F04DD666}"/>
    <cellStyle name="Incorrecto 4" xfId="138" xr:uid="{FDE645E8-C811-42D3-927C-9E442D54DD6E}"/>
    <cellStyle name="Incorrecto 5" xfId="139" xr:uid="{63DDA017-DDF1-4AA6-BB2A-7232F2F91ABE}"/>
    <cellStyle name="Millares [0] 2" xfId="140" xr:uid="{2CEBE289-8106-459D-914E-23068E92A14A}"/>
    <cellStyle name="Millares [0] 2 2" xfId="141" xr:uid="{BF03F091-22D5-4C85-B385-85E30AAAE7F7}"/>
    <cellStyle name="Millares [0] 2 3" xfId="217" xr:uid="{BBE51226-9805-46C1-AD1F-D80ECF5C11F8}"/>
    <cellStyle name="Monetario" xfId="142" xr:uid="{E6BF27E5-1E79-49BA-AEFA-23543288A5B5}"/>
    <cellStyle name="Monetario0" xfId="143" xr:uid="{698E8E05-CC28-449D-BAF4-4490B97030D7}"/>
    <cellStyle name="Neutral 2" xfId="144" xr:uid="{D257B920-7BEA-478E-B069-187F906D1AF6}"/>
    <cellStyle name="Neutral 3" xfId="145" xr:uid="{91F7680F-5289-40C9-868A-6BA3F4CB445C}"/>
    <cellStyle name="Neutral 4" xfId="146" xr:uid="{0FF67269-5F51-472D-BA09-EB49C52B8A95}"/>
    <cellStyle name="Neutral 5" xfId="147" xr:uid="{DC41C323-377B-49E7-8A93-418B862C2326}"/>
    <cellStyle name="Normal" xfId="0" builtinId="0"/>
    <cellStyle name="Normal 10" xfId="219" xr:uid="{50C29CFD-C336-4968-8AE4-E67B49759BFB}"/>
    <cellStyle name="Normal 2" xfId="148" xr:uid="{BFE98389-9E22-4A53-8BF7-C3BCF0C97188}"/>
    <cellStyle name="Normal 2 2" xfId="4" xr:uid="{987FF5F3-7B4F-455F-9C4E-6EFA0431F786}"/>
    <cellStyle name="Normal 2 2 2" xfId="149" xr:uid="{3410A8A9-6CD2-4469-A784-ECEC07F9D408}"/>
    <cellStyle name="Normal 2 2 3" xfId="150" xr:uid="{A41C5B6F-7E00-4444-B32C-4DF99D45EFAF}"/>
    <cellStyle name="Normal 2 3" xfId="151" xr:uid="{C646BF63-BB26-4E50-9D48-72CBB092E054}"/>
    <cellStyle name="Normal 2 4" xfId="152" xr:uid="{25689A04-5CF7-4482-A2E7-68823FFDB40C}"/>
    <cellStyle name="Normal 2 5" xfId="153" xr:uid="{FAA82B19-8964-409C-8E1A-E972B9C1854B}"/>
    <cellStyle name="Normal 2 6" xfId="3" xr:uid="{E2D07ED8-062D-42C5-B5BE-753E381FF1D0}"/>
    <cellStyle name="Normal 2_Entrada Turistas Ext Aerop mes" xfId="154" xr:uid="{A7DFB4B6-4C3E-4806-BBED-E0E44E0F65A6}"/>
    <cellStyle name="Normal 3" xfId="155" xr:uid="{F590C67C-C7A0-4D53-87D8-1036E1D04804}"/>
    <cellStyle name="Normal 3 2" xfId="156" xr:uid="{2BC23049-A7B4-453C-8EE7-C479A1869D8D}"/>
    <cellStyle name="Normal 3 3" xfId="157" xr:uid="{2C4E2411-6724-418D-8A29-2C6743A8307F}"/>
    <cellStyle name="Normal 3 4" xfId="158" xr:uid="{FA7CD237-AFB8-49FF-BD38-DFE8C110CCEE}"/>
    <cellStyle name="Normal 4" xfId="159" xr:uid="{F2B3884D-FB45-4677-BACD-BBF75E3CB098}"/>
    <cellStyle name="Normal 5" xfId="160" xr:uid="{61244D20-A3CD-439F-A848-CCB3C92E268D}"/>
    <cellStyle name="Normal 6" xfId="161" xr:uid="{EC7D02AC-3F8A-4D77-BD6B-B03FAEB05B67}"/>
    <cellStyle name="Normal 7" xfId="162" xr:uid="{DABC67E3-030C-49B7-9F68-297CFF951E71}"/>
    <cellStyle name="Normal 8" xfId="163" xr:uid="{EA03FA9B-1FBC-4D84-A1A5-972F84829541}"/>
    <cellStyle name="Normal 9" xfId="218" xr:uid="{6F3FA455-EEEF-4397-865F-3AD294038DB1}"/>
    <cellStyle name="Notas 2" xfId="164" xr:uid="{708A6B64-7DFB-49C9-8999-0099A8C06D58}"/>
    <cellStyle name="Notas 3" xfId="165" xr:uid="{ED8858FD-59CC-4BE8-8CC8-7229BF700698}"/>
    <cellStyle name="Notas 4" xfId="166" xr:uid="{AC21C487-6CC1-4E55-AAD9-C9A0F98E6EE2}"/>
    <cellStyle name="Notas 5" xfId="167" xr:uid="{60BD18FC-17A3-4393-94FE-9ACC8FFBA5BF}"/>
    <cellStyle name="Porcentaje" xfId="1" builtinId="5"/>
    <cellStyle name="Porcentaje 2" xfId="168" xr:uid="{E9830C2C-35E2-45BC-948E-21F2CC2156BD}"/>
    <cellStyle name="Porcentaje 2 2" xfId="216" xr:uid="{9ECBBCF1-955C-4CBF-BAD7-77F3751A0539}"/>
    <cellStyle name="Porcentaje 3" xfId="169" xr:uid="{4E3E4895-57CD-4BFE-9EA0-7AA271322A12}"/>
    <cellStyle name="Porcentual 2" xfId="170" xr:uid="{28F67938-3A7D-462E-AF61-106EE53DC822}"/>
    <cellStyle name="Porcentual 2 10" xfId="171" xr:uid="{B18BD592-11E3-44D0-AD41-7F987AAB8222}"/>
    <cellStyle name="Porcentual 2 11" xfId="172" xr:uid="{BC09C991-887C-4465-8BA5-A292CABEEBC1}"/>
    <cellStyle name="Porcentual 2 2" xfId="173" xr:uid="{2A7AD6B5-1312-4B58-A40A-C16B82D33157}"/>
    <cellStyle name="Porcentual 2 3" xfId="174" xr:uid="{79FC5DD1-DE64-4FFB-B1D0-8471E9041E46}"/>
    <cellStyle name="Porcentual 2 4" xfId="175" xr:uid="{CB7F06E5-47AB-452D-B694-D6B0471EE642}"/>
    <cellStyle name="Porcentual 2 5" xfId="176" xr:uid="{1A9F3B44-BC36-432D-9D0F-67FDE5B0F41B}"/>
    <cellStyle name="Porcentual 2 6" xfId="177" xr:uid="{1F761A6C-E011-46B4-8D2E-91942D57D214}"/>
    <cellStyle name="Porcentual 2 7" xfId="178" xr:uid="{2C137273-F94E-411F-84CF-297A42D0BBFE}"/>
    <cellStyle name="Porcentual 2 8" xfId="179" xr:uid="{363F18B3-94C0-4246-B4D6-3CEE0D34554B}"/>
    <cellStyle name="Porcentual 2 9" xfId="180" xr:uid="{9E0826C1-AF63-47C7-918B-7175FDA18572}"/>
    <cellStyle name="Porcentual_Series anuales Estadísticas de Turismo" xfId="181" xr:uid="{6A44EB5E-4C0D-4606-BF77-1CB52E7A0DD1}"/>
    <cellStyle name="Punto" xfId="182" xr:uid="{A329689D-ECDB-45F7-A8B9-5D3660F92085}"/>
    <cellStyle name="Punto0" xfId="183" xr:uid="{E7C10373-ED7A-4069-BF3E-B247D7D99238}"/>
    <cellStyle name="Salida 2" xfId="184" xr:uid="{5C95D30E-4681-4F52-AE95-A6E62964700E}"/>
    <cellStyle name="Salida 3" xfId="185" xr:uid="{3691160E-EE9C-4F40-A6C2-C5FBD40A2820}"/>
    <cellStyle name="Salida 4" xfId="186" xr:uid="{2C41B5BE-4F72-493C-9B6E-C257E73ED3BB}"/>
    <cellStyle name="Salida 5" xfId="187" xr:uid="{9AA26AB6-AAB4-4A27-8716-6C526717DC31}"/>
    <cellStyle name="style1602083048330" xfId="5" xr:uid="{BB772925-DCDE-4F2A-910F-D4F907CFA687}"/>
    <cellStyle name="style1602083050160" xfId="6" xr:uid="{111627D3-DE38-48F3-86CC-59BD16942A98}"/>
    <cellStyle name="style1602083050187" xfId="7" xr:uid="{DCFDC9B0-453B-400F-A800-73AEDE9B690C}"/>
    <cellStyle name="style1602083050207" xfId="8" xr:uid="{6141B50A-EC98-4E60-8532-388D0EAD267B}"/>
    <cellStyle name="Texto de advertencia 2" xfId="188" xr:uid="{FBA966F5-1478-41BD-9AE7-68952FAC75A2}"/>
    <cellStyle name="Texto de advertencia 3" xfId="189" xr:uid="{8F6909D2-BE2E-4035-BA17-097FC7C58A8A}"/>
    <cellStyle name="Texto de advertencia 4" xfId="190" xr:uid="{24AD4AC7-543C-4359-B2F5-02AD0118B41D}"/>
    <cellStyle name="Texto de advertencia 5" xfId="191" xr:uid="{2C0044C3-4252-4B68-8DBA-0AF709DBE9FD}"/>
    <cellStyle name="Texto explicativo 2" xfId="192" xr:uid="{8120E2EB-E26B-4C9A-9A26-A278CC85CD60}"/>
    <cellStyle name="Texto explicativo 3" xfId="193" xr:uid="{1BD661F0-0401-4D87-82D0-822714AC9BD6}"/>
    <cellStyle name="Texto explicativo 4" xfId="194" xr:uid="{2A9FB682-57B0-4B53-A4AF-175F5A32256A}"/>
    <cellStyle name="Texto explicativo 5" xfId="195" xr:uid="{A4D168D2-259B-4A47-B478-4E49F5A7CFFF}"/>
    <cellStyle name="Título 1 2" xfId="196" xr:uid="{F3C20DCC-434F-4CB9-A0A1-D127DCBE0B14}"/>
    <cellStyle name="Título 1 3" xfId="197" xr:uid="{4716BCF6-E9AF-4EAE-8D6D-2EDC08414678}"/>
    <cellStyle name="Título 1 4" xfId="198" xr:uid="{86D155FA-A7D0-43EB-969D-DD2ED435C60F}"/>
    <cellStyle name="Título 1 5" xfId="199" xr:uid="{8F843A6B-100F-4A48-960B-E75B2D1D5697}"/>
    <cellStyle name="Título 2 2" xfId="200" xr:uid="{95C15CDE-7D4A-4E4B-8BA8-4BBFEB8B7417}"/>
    <cellStyle name="Título 2 3" xfId="201" xr:uid="{34FDC857-773A-4776-A8CB-3290A027A073}"/>
    <cellStyle name="Título 2 4" xfId="202" xr:uid="{8653FBA8-8502-44B8-A3E1-FC903F3C1182}"/>
    <cellStyle name="Título 2 5" xfId="203" xr:uid="{994BB6DF-4AF1-4C48-84BF-5C79479F8ED7}"/>
    <cellStyle name="Título 3 2" xfId="204" xr:uid="{879B52B0-C9DB-48FF-BF2D-F187DAE76FA8}"/>
    <cellStyle name="Título 3 3" xfId="205" xr:uid="{216AE804-951B-40E6-8B23-20F5A1FC1139}"/>
    <cellStyle name="Título 3 4" xfId="206" xr:uid="{AC5ACAC7-F7C8-4230-9064-763B0BA6B147}"/>
    <cellStyle name="Título 3 5" xfId="207" xr:uid="{1F83A131-2D83-4F85-93AC-AA5E0926C33A}"/>
    <cellStyle name="Título 4" xfId="208" xr:uid="{A8F9390D-6212-4CB8-89B8-91E7C0360D4D}"/>
    <cellStyle name="Título 5" xfId="209" xr:uid="{CEC05D73-16CD-44D7-B628-1A57D9347FEE}"/>
    <cellStyle name="Título 6" xfId="210" xr:uid="{5DF22E2A-E685-426C-A072-5EA2EC2A77F3}"/>
    <cellStyle name="Título 7" xfId="211" xr:uid="{F57BC97B-7FD6-467F-AD07-FDB87387EA37}"/>
    <cellStyle name="Total 2" xfId="212" xr:uid="{ECBB9CA4-B95C-4BF9-AD31-DFF3374A5BAC}"/>
    <cellStyle name="Total 3" xfId="213" xr:uid="{19DF4D7D-7B0B-49C5-B30F-19887C337DDC}"/>
    <cellStyle name="Total 4" xfId="214" xr:uid="{CE941BBD-C2C4-42A8-ACA7-5023D1752651}"/>
    <cellStyle name="Total 5" xfId="215" xr:uid="{875E2F50-8B7B-4CA7-ABFF-B0703E02C6D2}"/>
  </cellStyles>
  <dxfs count="0"/>
  <tableStyles count="1" defaultTableStyle="TableStyleMedium2" defaultPivotStyle="PivotStyleLight16">
    <tableStyle name="Invisible" pivot="0" table="0" count="0" xr9:uid="{8E714241-857F-40D8-A22D-4ECE5CFF6D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7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7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9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90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1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2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3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9.xml"/><Relationship Id="rId1" Type="http://schemas.microsoft.com/office/2011/relationships/chartStyle" Target="style69.xml"/><Relationship Id="rId4" Type="http://schemas.openxmlformats.org/officeDocument/2006/relationships/chartUserShapes" Target="../drawings/drawing125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70.xml"/><Relationship Id="rId1" Type="http://schemas.microsoft.com/office/2011/relationships/chartStyle" Target="style70.xml"/><Relationship Id="rId4" Type="http://schemas.openxmlformats.org/officeDocument/2006/relationships/chartUserShapes" Target="../drawings/drawing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581491432753985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E6-4412-9CD5-4602797787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5020</c:v>
                </c:pt>
                <c:pt idx="1">
                  <c:v>3781</c:v>
                </c:pt>
                <c:pt idx="2">
                  <c:v>4520</c:v>
                </c:pt>
                <c:pt idx="3">
                  <c:v>3159</c:v>
                </c:pt>
                <c:pt idx="4">
                  <c:v>3368</c:v>
                </c:pt>
                <c:pt idx="5">
                  <c:v>3341</c:v>
                </c:pt>
                <c:pt idx="6">
                  <c:v>3189</c:v>
                </c:pt>
                <c:pt idx="7">
                  <c:v>3508</c:v>
                </c:pt>
                <c:pt idx="8">
                  <c:v>3494</c:v>
                </c:pt>
                <c:pt idx="9">
                  <c:v>3489</c:v>
                </c:pt>
                <c:pt idx="10">
                  <c:v>4580</c:v>
                </c:pt>
                <c:pt idx="11">
                  <c:v>3627</c:v>
                </c:pt>
                <c:pt idx="12">
                  <c:v>45076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6-4412-9CD5-460279778755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E6-4412-9CD5-460279778755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2563</c:v>
                </c:pt>
                <c:pt idx="1">
                  <c:v>2789</c:v>
                </c:pt>
                <c:pt idx="2">
                  <c:v>3577</c:v>
                </c:pt>
                <c:pt idx="3">
                  <c:v>2979</c:v>
                </c:pt>
                <c:pt idx="4">
                  <c:v>2392</c:v>
                </c:pt>
                <c:pt idx="5">
                  <c:v>2523</c:v>
                </c:pt>
                <c:pt idx="6">
                  <c:v>2342</c:v>
                </c:pt>
                <c:pt idx="7">
                  <c:v>3343</c:v>
                </c:pt>
                <c:pt idx="8">
                  <c:v>3143</c:v>
                </c:pt>
                <c:pt idx="9">
                  <c:v>3407</c:v>
                </c:pt>
                <c:pt idx="10">
                  <c:v>4018</c:v>
                </c:pt>
                <c:pt idx="11">
                  <c:v>4675</c:v>
                </c:pt>
                <c:pt idx="12">
                  <c:v>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E6-4412-9CD5-460279778755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E6-4412-9CD5-4602797787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E6-4412-9CD5-460279778755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E6-4412-9CD5-4602797787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E6-4412-9CD5-46027977875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4476</c:v>
                </c:pt>
                <c:pt idx="1">
                  <c:v>4771</c:v>
                </c:pt>
                <c:pt idx="2">
                  <c:v>5862</c:v>
                </c:pt>
                <c:pt idx="3">
                  <c:v>3875</c:v>
                </c:pt>
                <c:pt idx="4">
                  <c:v>1870</c:v>
                </c:pt>
                <c:pt idx="5">
                  <c:v>2377</c:v>
                </c:pt>
                <c:pt idx="6">
                  <c:v>2508</c:v>
                </c:pt>
                <c:pt idx="7">
                  <c:v>3161</c:v>
                </c:pt>
                <c:pt idx="8">
                  <c:v>3135</c:v>
                </c:pt>
                <c:pt idx="9">
                  <c:v>3960</c:v>
                </c:pt>
                <c:pt idx="10">
                  <c:v>3262</c:v>
                </c:pt>
                <c:pt idx="11">
                  <c:v>4480</c:v>
                </c:pt>
                <c:pt idx="12">
                  <c:v>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E6-4412-9CD5-46027977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E6-4412-9CD5-4602797787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E6-4412-9CD5-4602797787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E6-4412-9CD5-4602797787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E6-4412-9CD5-4602797787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E6-4412-9CD5-4602797787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E6-4412-9CD5-4602797787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E6-4412-9CD5-4602797787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E6-4412-9CD5-4602797787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E6-4412-9CD5-4602797787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E6-4412-9CD5-4602797787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E6-4412-9CD5-4602797787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E6-4412-9CD5-4602797787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E6-4412-9CD5-460279778755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-0.35280508964719492</c:v>
                </c:pt>
                <c:pt idx="1">
                  <c:v>5.6933983163491408E-2</c:v>
                </c:pt>
                <c:pt idx="2">
                  <c:v>0.20295505848553264</c:v>
                </c:pt>
                <c:pt idx="3">
                  <c:v>-0.12960467205750226</c:v>
                </c:pt>
                <c:pt idx="4">
                  <c:v>-0.48213791193575184</c:v>
                </c:pt>
                <c:pt idx="5">
                  <c:v>-0.22824675324675325</c:v>
                </c:pt>
                <c:pt idx="6">
                  <c:v>-0.10428571428571431</c:v>
                </c:pt>
                <c:pt idx="7">
                  <c:v>2.6298701298701266E-2</c:v>
                </c:pt>
                <c:pt idx="8">
                  <c:v>-0.16041778253883232</c:v>
                </c:pt>
                <c:pt idx="9">
                  <c:v>-6.7796610169491567E-2</c:v>
                </c:pt>
                <c:pt idx="10">
                  <c:v>-0.25286303252404951</c:v>
                </c:pt>
                <c:pt idx="11">
                  <c:v>-0.1842680262199563</c:v>
                </c:pt>
                <c:pt idx="12">
                  <c:v>-0.14519407418989172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E6-4412-9CD5-460279778755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-0.10836653386454187</c:v>
                </c:pt>
                <c:pt idx="1">
                  <c:v>0.2618354932557525</c:v>
                </c:pt>
                <c:pt idx="2">
                  <c:v>0.29690265486725664</c:v>
                </c:pt>
                <c:pt idx="3">
                  <c:v>0.22665400443178219</c:v>
                </c:pt>
                <c:pt idx="4">
                  <c:v>-0.44477434679334915</c:v>
                </c:pt>
                <c:pt idx="5">
                  <c:v>-0.288536366357378</c:v>
                </c:pt>
                <c:pt idx="6">
                  <c:v>-0.21354656632173097</c:v>
                </c:pt>
                <c:pt idx="7">
                  <c:v>-9.8916761687571242E-2</c:v>
                </c:pt>
                <c:pt idx="8">
                  <c:v>-0.10274756725815681</c:v>
                </c:pt>
                <c:pt idx="9">
                  <c:v>0.13499570077386069</c:v>
                </c:pt>
                <c:pt idx="10">
                  <c:v>-0.28777292576419211</c:v>
                </c:pt>
                <c:pt idx="11">
                  <c:v>0.23518059001929981</c:v>
                </c:pt>
                <c:pt idx="12">
                  <c:v>-2.9705386458425798E-2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E6-4412-9CD5-46027977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6-498D-ADB5-A7B6E573EC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1006</c:v>
                </c:pt>
                <c:pt idx="1">
                  <c:v>656</c:v>
                </c:pt>
                <c:pt idx="2">
                  <c:v>765</c:v>
                </c:pt>
                <c:pt idx="3">
                  <c:v>897</c:v>
                </c:pt>
                <c:pt idx="4">
                  <c:v>807</c:v>
                </c:pt>
                <c:pt idx="5">
                  <c:v>901</c:v>
                </c:pt>
                <c:pt idx="6">
                  <c:v>1052</c:v>
                </c:pt>
                <c:pt idx="7">
                  <c:v>1334</c:v>
                </c:pt>
                <c:pt idx="8">
                  <c:v>1072</c:v>
                </c:pt>
                <c:pt idx="9">
                  <c:v>812</c:v>
                </c:pt>
                <c:pt idx="10">
                  <c:v>708</c:v>
                </c:pt>
                <c:pt idx="11">
                  <c:v>499</c:v>
                </c:pt>
                <c:pt idx="12">
                  <c:v>10509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6-498D-ADB5-A7B6E573EC41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6-498D-ADB5-A7B6E573EC41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161</c:v>
                </c:pt>
                <c:pt idx="1">
                  <c:v>119</c:v>
                </c:pt>
                <c:pt idx="2">
                  <c:v>470</c:v>
                </c:pt>
                <c:pt idx="3">
                  <c:v>241</c:v>
                </c:pt>
                <c:pt idx="4">
                  <c:v>491</c:v>
                </c:pt>
                <c:pt idx="5">
                  <c:v>533</c:v>
                </c:pt>
                <c:pt idx="6">
                  <c:v>528</c:v>
                </c:pt>
                <c:pt idx="7">
                  <c:v>1168</c:v>
                </c:pt>
                <c:pt idx="8">
                  <c:v>517</c:v>
                </c:pt>
                <c:pt idx="9">
                  <c:v>628</c:v>
                </c:pt>
                <c:pt idx="10">
                  <c:v>681</c:v>
                </c:pt>
                <c:pt idx="11">
                  <c:v>1225</c:v>
                </c:pt>
                <c:pt idx="12">
                  <c:v>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C6-498D-ADB5-A7B6E573EC41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C6-498D-ADB5-A7B6E573EC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3478</c:v>
                </c:pt>
                <c:pt idx="1">
                  <c:v>1606</c:v>
                </c:pt>
                <c:pt idx="2">
                  <c:v>1531</c:v>
                </c:pt>
                <c:pt idx="3">
                  <c:v>1949</c:v>
                </c:pt>
                <c:pt idx="4">
                  <c:v>2051</c:v>
                </c:pt>
                <c:pt idx="5">
                  <c:v>1450</c:v>
                </c:pt>
                <c:pt idx="6">
                  <c:v>1332</c:v>
                </c:pt>
                <c:pt idx="7">
                  <c:v>1285</c:v>
                </c:pt>
                <c:pt idx="8">
                  <c:v>1723</c:v>
                </c:pt>
                <c:pt idx="9">
                  <c:v>1095</c:v>
                </c:pt>
                <c:pt idx="10">
                  <c:v>764</c:v>
                </c:pt>
                <c:pt idx="11">
                  <c:v>1986</c:v>
                </c:pt>
                <c:pt idx="12">
                  <c:v>20250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C6-498D-ADB5-A7B6E573EC41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C6-498D-ADB5-A7B6E573EC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AC6-498D-ADB5-A7B6E573EC4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596</c:v>
                </c:pt>
                <c:pt idx="1">
                  <c:v>924</c:v>
                </c:pt>
                <c:pt idx="2">
                  <c:v>2301</c:v>
                </c:pt>
                <c:pt idx="3">
                  <c:v>1208</c:v>
                </c:pt>
                <c:pt idx="4">
                  <c:v>644</c:v>
                </c:pt>
                <c:pt idx="5">
                  <c:v>646</c:v>
                </c:pt>
                <c:pt idx="6">
                  <c:v>891</c:v>
                </c:pt>
                <c:pt idx="7">
                  <c:v>654</c:v>
                </c:pt>
                <c:pt idx="8">
                  <c:v>878</c:v>
                </c:pt>
                <c:pt idx="9">
                  <c:v>1069</c:v>
                </c:pt>
                <c:pt idx="10">
                  <c:v>259</c:v>
                </c:pt>
                <c:pt idx="11">
                  <c:v>984</c:v>
                </c:pt>
                <c:pt idx="12">
                  <c:v>11054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C6-498D-ADB5-A7B6E573E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C6-498D-ADB5-A7B6E573EC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C6-498D-ADB5-A7B6E573EC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6-498D-ADB5-A7B6E573EC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6-498D-ADB5-A7B6E573EC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6-498D-ADB5-A7B6E573EC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6-498D-ADB5-A7B6E573EC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6-498D-ADB5-A7B6E573EC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6-498D-ADB5-A7B6E573EC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6-498D-ADB5-A7B6E573EC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6-498D-ADB5-A7B6E573EC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6-498D-ADB5-A7B6E573EC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6-498D-ADB5-A7B6E573EC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6-498D-ADB5-A7B6E573EC41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-0.82863714778608399</c:v>
                </c:pt>
                <c:pt idx="1">
                  <c:v>-0.42465753424657537</c:v>
                </c:pt>
                <c:pt idx="2">
                  <c:v>0.50293925538863493</c:v>
                </c:pt>
                <c:pt idx="3">
                  <c:v>-0.38019497178040018</c:v>
                </c:pt>
                <c:pt idx="4">
                  <c:v>-0.68600682593856654</c:v>
                </c:pt>
                <c:pt idx="5">
                  <c:v>-0.55448275862068963</c:v>
                </c:pt>
                <c:pt idx="6">
                  <c:v>-0.33108108108108103</c:v>
                </c:pt>
                <c:pt idx="7">
                  <c:v>-0.49105058365758758</c:v>
                </c:pt>
                <c:pt idx="8">
                  <c:v>-0.49042367962855482</c:v>
                </c:pt>
                <c:pt idx="9">
                  <c:v>-2.3744292237442899E-2</c:v>
                </c:pt>
                <c:pt idx="10">
                  <c:v>-0.66099476439790572</c:v>
                </c:pt>
                <c:pt idx="11">
                  <c:v>-0.50453172205438068</c:v>
                </c:pt>
                <c:pt idx="12">
                  <c:v>-0.45412345679012345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C6-498D-ADB5-A7B6E573EC41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-0.40755467196819084</c:v>
                </c:pt>
                <c:pt idx="1">
                  <c:v>0.40853658536585358</c:v>
                </c:pt>
                <c:pt idx="2">
                  <c:v>2.0078431372549019</c:v>
                </c:pt>
                <c:pt idx="3">
                  <c:v>0.34671125975473793</c:v>
                </c:pt>
                <c:pt idx="4">
                  <c:v>-0.20198265179677821</c:v>
                </c:pt>
                <c:pt idx="5">
                  <c:v>-0.28301886792452835</c:v>
                </c:pt>
                <c:pt idx="6">
                  <c:v>-0.15304182509505704</c:v>
                </c:pt>
                <c:pt idx="7">
                  <c:v>-0.50974512743628186</c:v>
                </c:pt>
                <c:pt idx="8">
                  <c:v>-0.18097014925373134</c:v>
                </c:pt>
                <c:pt idx="9">
                  <c:v>0.31650246305418728</c:v>
                </c:pt>
                <c:pt idx="10">
                  <c:v>-0.63418079096045199</c:v>
                </c:pt>
                <c:pt idx="11">
                  <c:v>0.97194388777555107</c:v>
                </c:pt>
                <c:pt idx="12">
                  <c:v>5.1860310210295912E-2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C6-498D-ADB5-A7B6E573E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4-426A-B862-67F2D2B6A6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494</c:v>
                </c:pt>
                <c:pt idx="1">
                  <c:v>306</c:v>
                </c:pt>
                <c:pt idx="2">
                  <c:v>307</c:v>
                </c:pt>
                <c:pt idx="3">
                  <c:v>306</c:v>
                </c:pt>
                <c:pt idx="4">
                  <c:v>377</c:v>
                </c:pt>
                <c:pt idx="5">
                  <c:v>340</c:v>
                </c:pt>
                <c:pt idx="6">
                  <c:v>645</c:v>
                </c:pt>
                <c:pt idx="7">
                  <c:v>359</c:v>
                </c:pt>
                <c:pt idx="8">
                  <c:v>397</c:v>
                </c:pt>
                <c:pt idx="9">
                  <c:v>517</c:v>
                </c:pt>
                <c:pt idx="10">
                  <c:v>314</c:v>
                </c:pt>
                <c:pt idx="11">
                  <c:v>203</c:v>
                </c:pt>
                <c:pt idx="12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4-426A-B862-67F2D2B6A6EE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34-426A-B862-67F2D2B6A6EE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125</c:v>
                </c:pt>
                <c:pt idx="1">
                  <c:v>91</c:v>
                </c:pt>
                <c:pt idx="2">
                  <c:v>335</c:v>
                </c:pt>
                <c:pt idx="3">
                  <c:v>211</c:v>
                </c:pt>
                <c:pt idx="4">
                  <c:v>241</c:v>
                </c:pt>
                <c:pt idx="5">
                  <c:v>238</c:v>
                </c:pt>
                <c:pt idx="6">
                  <c:v>256</c:v>
                </c:pt>
                <c:pt idx="7">
                  <c:v>311</c:v>
                </c:pt>
                <c:pt idx="8">
                  <c:v>233</c:v>
                </c:pt>
                <c:pt idx="9">
                  <c:v>224</c:v>
                </c:pt>
                <c:pt idx="10">
                  <c:v>527</c:v>
                </c:pt>
                <c:pt idx="11">
                  <c:v>455</c:v>
                </c:pt>
                <c:pt idx="12">
                  <c:v>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4-426A-B862-67F2D2B6A6EE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4-426A-B862-67F2D2B6A6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741</c:v>
                </c:pt>
                <c:pt idx="1">
                  <c:v>455</c:v>
                </c:pt>
                <c:pt idx="2">
                  <c:v>614</c:v>
                </c:pt>
                <c:pt idx="3">
                  <c:v>477</c:v>
                </c:pt>
                <c:pt idx="4">
                  <c:v>437</c:v>
                </c:pt>
                <c:pt idx="5">
                  <c:v>374</c:v>
                </c:pt>
                <c:pt idx="6">
                  <c:v>291</c:v>
                </c:pt>
                <c:pt idx="7">
                  <c:v>397</c:v>
                </c:pt>
                <c:pt idx="8">
                  <c:v>337</c:v>
                </c:pt>
                <c:pt idx="9">
                  <c:v>456</c:v>
                </c:pt>
                <c:pt idx="10">
                  <c:v>377</c:v>
                </c:pt>
                <c:pt idx="11">
                  <c:v>483</c:v>
                </c:pt>
                <c:pt idx="12">
                  <c:v>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4-426A-B862-67F2D2B6A6EE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34-426A-B862-67F2D2B6A6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034-426A-B862-67F2D2B6A6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317</c:v>
                </c:pt>
                <c:pt idx="1">
                  <c:v>554</c:v>
                </c:pt>
                <c:pt idx="2">
                  <c:v>578</c:v>
                </c:pt>
                <c:pt idx="3">
                  <c:v>238</c:v>
                </c:pt>
                <c:pt idx="4">
                  <c:v>107</c:v>
                </c:pt>
                <c:pt idx="5">
                  <c:v>283</c:v>
                </c:pt>
                <c:pt idx="6">
                  <c:v>253</c:v>
                </c:pt>
                <c:pt idx="7">
                  <c:v>272</c:v>
                </c:pt>
                <c:pt idx="8">
                  <c:v>209</c:v>
                </c:pt>
                <c:pt idx="9">
                  <c:v>295</c:v>
                </c:pt>
                <c:pt idx="10">
                  <c:v>259</c:v>
                </c:pt>
                <c:pt idx="11">
                  <c:v>438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34-426A-B862-67F2D2B6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4-426A-B862-67F2D2B6A6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34-426A-B862-67F2D2B6A6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4-426A-B862-67F2D2B6A6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4-426A-B862-67F2D2B6A6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4-426A-B862-67F2D2B6A6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34-426A-B862-67F2D2B6A6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34-426A-B862-67F2D2B6A6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34-426A-B862-67F2D2B6A6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34-426A-B862-67F2D2B6A6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34-426A-B862-67F2D2B6A6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34-426A-B862-67F2D2B6A6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34-426A-B862-67F2D2B6A6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34-426A-B862-67F2D2B6A6EE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-0.57219973009446701</c:v>
                </c:pt>
                <c:pt idx="1">
                  <c:v>0.21758241758241748</c:v>
                </c:pt>
                <c:pt idx="2">
                  <c:v>-5.8631921824104261E-2</c:v>
                </c:pt>
                <c:pt idx="3">
                  <c:v>-0.50104821802935007</c:v>
                </c:pt>
                <c:pt idx="4">
                  <c:v>-0.75514874141876431</c:v>
                </c:pt>
                <c:pt idx="5">
                  <c:v>-0.24331550802139035</c:v>
                </c:pt>
                <c:pt idx="6">
                  <c:v>-0.13058419243986252</c:v>
                </c:pt>
                <c:pt idx="7">
                  <c:v>-0.31486146095717882</c:v>
                </c:pt>
                <c:pt idx="8">
                  <c:v>-0.37982195845697331</c:v>
                </c:pt>
                <c:pt idx="9">
                  <c:v>-0.35307017543859653</c:v>
                </c:pt>
                <c:pt idx="10">
                  <c:v>-0.3129973474801061</c:v>
                </c:pt>
                <c:pt idx="11">
                  <c:v>-9.3167701863353991E-2</c:v>
                </c:pt>
                <c:pt idx="12">
                  <c:v>-0.30079058650487223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34-426A-B862-67F2D2B6A6EE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-0.3582995951417004</c:v>
                </c:pt>
                <c:pt idx="1">
                  <c:v>0.81045751633986929</c:v>
                </c:pt>
                <c:pt idx="2">
                  <c:v>0.88273615635179148</c:v>
                </c:pt>
                <c:pt idx="3">
                  <c:v>-0.22222222222222221</c:v>
                </c:pt>
                <c:pt idx="4">
                  <c:v>-0.71618037135278523</c:v>
                </c:pt>
                <c:pt idx="5">
                  <c:v>-0.16764705882352937</c:v>
                </c:pt>
                <c:pt idx="6">
                  <c:v>-0.60775193798449612</c:v>
                </c:pt>
                <c:pt idx="7">
                  <c:v>-0.24233983286908078</c:v>
                </c:pt>
                <c:pt idx="8">
                  <c:v>-0.47355163727959693</c:v>
                </c:pt>
                <c:pt idx="9">
                  <c:v>-0.42940038684719539</c:v>
                </c:pt>
                <c:pt idx="10">
                  <c:v>-0.17515923566878977</c:v>
                </c:pt>
                <c:pt idx="11">
                  <c:v>1.1576354679802954</c:v>
                </c:pt>
                <c:pt idx="12">
                  <c:v>-0.16692223439211396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034-426A-B862-67F2D2B6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2-48F4-9AEF-564088E981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512</c:v>
                </c:pt>
                <c:pt idx="1">
                  <c:v>350</c:v>
                </c:pt>
                <c:pt idx="2">
                  <c:v>458</c:v>
                </c:pt>
                <c:pt idx="3">
                  <c:v>591</c:v>
                </c:pt>
                <c:pt idx="4">
                  <c:v>430</c:v>
                </c:pt>
                <c:pt idx="5">
                  <c:v>561</c:v>
                </c:pt>
                <c:pt idx="6">
                  <c:v>407</c:v>
                </c:pt>
                <c:pt idx="7">
                  <c:v>975</c:v>
                </c:pt>
                <c:pt idx="8">
                  <c:v>675</c:v>
                </c:pt>
                <c:pt idx="9">
                  <c:v>295</c:v>
                </c:pt>
                <c:pt idx="10">
                  <c:v>394</c:v>
                </c:pt>
                <c:pt idx="11">
                  <c:v>296</c:v>
                </c:pt>
                <c:pt idx="12">
                  <c:v>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2-48F4-9AEF-564088E98150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32-48F4-9AEF-564088E98150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36</c:v>
                </c:pt>
                <c:pt idx="1">
                  <c:v>28</c:v>
                </c:pt>
                <c:pt idx="2">
                  <c:v>135</c:v>
                </c:pt>
                <c:pt idx="3">
                  <c:v>30</c:v>
                </c:pt>
                <c:pt idx="4">
                  <c:v>250</c:v>
                </c:pt>
                <c:pt idx="5">
                  <c:v>295</c:v>
                </c:pt>
                <c:pt idx="6">
                  <c:v>272</c:v>
                </c:pt>
                <c:pt idx="7">
                  <c:v>857</c:v>
                </c:pt>
                <c:pt idx="8">
                  <c:v>284</c:v>
                </c:pt>
                <c:pt idx="9">
                  <c:v>404</c:v>
                </c:pt>
                <c:pt idx="10">
                  <c:v>154</c:v>
                </c:pt>
                <c:pt idx="11">
                  <c:v>770</c:v>
                </c:pt>
                <c:pt idx="12">
                  <c:v>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2-48F4-9AEF-564088E98150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32-48F4-9AEF-564088E981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2737</c:v>
                </c:pt>
                <c:pt idx="1">
                  <c:v>1151</c:v>
                </c:pt>
                <c:pt idx="2">
                  <c:v>917</c:v>
                </c:pt>
                <c:pt idx="3">
                  <c:v>1472</c:v>
                </c:pt>
                <c:pt idx="4">
                  <c:v>1614</c:v>
                </c:pt>
                <c:pt idx="5">
                  <c:v>1076</c:v>
                </c:pt>
                <c:pt idx="6">
                  <c:v>1041</c:v>
                </c:pt>
                <c:pt idx="7">
                  <c:v>888</c:v>
                </c:pt>
                <c:pt idx="8">
                  <c:v>1386</c:v>
                </c:pt>
                <c:pt idx="9">
                  <c:v>639</c:v>
                </c:pt>
                <c:pt idx="10">
                  <c:v>387</c:v>
                </c:pt>
                <c:pt idx="11">
                  <c:v>1503</c:v>
                </c:pt>
                <c:pt idx="12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32-48F4-9AEF-564088E98150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32-48F4-9AEF-564088E981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F32-48F4-9AEF-564088E9815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279</c:v>
                </c:pt>
                <c:pt idx="1">
                  <c:v>370</c:v>
                </c:pt>
                <c:pt idx="2">
                  <c:v>1723</c:v>
                </c:pt>
                <c:pt idx="3">
                  <c:v>970</c:v>
                </c:pt>
                <c:pt idx="4">
                  <c:v>537</c:v>
                </c:pt>
                <c:pt idx="5">
                  <c:v>363</c:v>
                </c:pt>
                <c:pt idx="6">
                  <c:v>638</c:v>
                </c:pt>
                <c:pt idx="7">
                  <c:v>382</c:v>
                </c:pt>
                <c:pt idx="8">
                  <c:v>669</c:v>
                </c:pt>
                <c:pt idx="9">
                  <c:v>774</c:v>
                </c:pt>
                <c:pt idx="10">
                  <c:v>0</c:v>
                </c:pt>
                <c:pt idx="11">
                  <c:v>546</c:v>
                </c:pt>
                <c:pt idx="12">
                  <c:v>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32-48F4-9AEF-564088E9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32-48F4-9AEF-564088E981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32-48F4-9AEF-564088E981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32-48F4-9AEF-564088E981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32-48F4-9AEF-564088E981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32-48F4-9AEF-564088E981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32-48F4-9AEF-564088E981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32-48F4-9AEF-564088E981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32-48F4-9AEF-564088E981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32-48F4-9AEF-564088E981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32-48F4-9AEF-564088E981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32-48F4-9AEF-564088E981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32-48F4-9AEF-564088E981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32-48F4-9AEF-564088E9815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-0.8980635732553891</c:v>
                </c:pt>
                <c:pt idx="1">
                  <c:v>-0.67854039965247614</c:v>
                </c:pt>
                <c:pt idx="2">
                  <c:v>0.87895310796074155</c:v>
                </c:pt>
                <c:pt idx="3">
                  <c:v>-0.34103260869565222</c:v>
                </c:pt>
                <c:pt idx="4">
                  <c:v>-0.66728624535315983</c:v>
                </c:pt>
                <c:pt idx="5">
                  <c:v>-0.66263940520446096</c:v>
                </c:pt>
                <c:pt idx="6">
                  <c:v>-0.38712776176753128</c:v>
                </c:pt>
                <c:pt idx="7">
                  <c:v>-0.56981981981981988</c:v>
                </c:pt>
                <c:pt idx="8">
                  <c:v>-0.5173160173160174</c:v>
                </c:pt>
                <c:pt idx="9">
                  <c:v>0.21126760563380276</c:v>
                </c:pt>
                <c:pt idx="10">
                  <c:v>-1</c:v>
                </c:pt>
                <c:pt idx="11">
                  <c:v>-0.63672654690618757</c:v>
                </c:pt>
                <c:pt idx="12">
                  <c:v>-0.51043143609479436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32-48F4-9AEF-564088E98150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-0.455078125</c:v>
                </c:pt>
                <c:pt idx="1">
                  <c:v>5.7142857142857162E-2</c:v>
                </c:pt>
                <c:pt idx="2">
                  <c:v>2.7620087336244543</c:v>
                </c:pt>
                <c:pt idx="3">
                  <c:v>0.6412859560067683</c:v>
                </c:pt>
                <c:pt idx="4">
                  <c:v>0.24883720930232567</c:v>
                </c:pt>
                <c:pt idx="5">
                  <c:v>-0.3529411764705882</c:v>
                </c:pt>
                <c:pt idx="6">
                  <c:v>0.56756756756756754</c:v>
                </c:pt>
                <c:pt idx="7">
                  <c:v>-0.60820512820512818</c:v>
                </c:pt>
                <c:pt idx="8">
                  <c:v>-8.8888888888888351E-3</c:v>
                </c:pt>
                <c:pt idx="9">
                  <c:v>1.623728813559322</c:v>
                </c:pt>
                <c:pt idx="10">
                  <c:v>-1</c:v>
                </c:pt>
                <c:pt idx="11">
                  <c:v>0.84459459459459452</c:v>
                </c:pt>
                <c:pt idx="12">
                  <c:v>0.21988559892328396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F32-48F4-9AEF-564088E9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63-4417-8A9E-2D500E1D06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4014</c:v>
                </c:pt>
                <c:pt idx="1">
                  <c:v>3125</c:v>
                </c:pt>
                <c:pt idx="2">
                  <c:v>3755</c:v>
                </c:pt>
                <c:pt idx="3">
                  <c:v>2262</c:v>
                </c:pt>
                <c:pt idx="4">
                  <c:v>2561</c:v>
                </c:pt>
                <c:pt idx="5">
                  <c:v>2440</c:v>
                </c:pt>
                <c:pt idx="6">
                  <c:v>2137</c:v>
                </c:pt>
                <c:pt idx="7">
                  <c:v>2174</c:v>
                </c:pt>
                <c:pt idx="8">
                  <c:v>2422</c:v>
                </c:pt>
                <c:pt idx="9">
                  <c:v>2677</c:v>
                </c:pt>
                <c:pt idx="10">
                  <c:v>3872</c:v>
                </c:pt>
                <c:pt idx="11">
                  <c:v>3128</c:v>
                </c:pt>
                <c:pt idx="12">
                  <c:v>34567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3-4417-8A9E-2D500E1D062C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63-4417-8A9E-2D500E1D062C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2402</c:v>
                </c:pt>
                <c:pt idx="1">
                  <c:v>2670</c:v>
                </c:pt>
                <c:pt idx="2">
                  <c:v>3107</c:v>
                </c:pt>
                <c:pt idx="3">
                  <c:v>2738</c:v>
                </c:pt>
                <c:pt idx="4">
                  <c:v>1901</c:v>
                </c:pt>
                <c:pt idx="5">
                  <c:v>1990</c:v>
                </c:pt>
                <c:pt idx="6">
                  <c:v>1814</c:v>
                </c:pt>
                <c:pt idx="7">
                  <c:v>2175</c:v>
                </c:pt>
                <c:pt idx="8">
                  <c:v>2626</c:v>
                </c:pt>
                <c:pt idx="9">
                  <c:v>2779</c:v>
                </c:pt>
                <c:pt idx="10">
                  <c:v>3337</c:v>
                </c:pt>
                <c:pt idx="11">
                  <c:v>3450</c:v>
                </c:pt>
                <c:pt idx="12">
                  <c:v>30989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63-4417-8A9E-2D500E1D062C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63-4417-8A9E-2D500E1D06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3438</c:v>
                </c:pt>
                <c:pt idx="1">
                  <c:v>2908</c:v>
                </c:pt>
                <c:pt idx="2">
                  <c:v>3342</c:v>
                </c:pt>
                <c:pt idx="3">
                  <c:v>2503</c:v>
                </c:pt>
                <c:pt idx="4">
                  <c:v>1560</c:v>
                </c:pt>
                <c:pt idx="5">
                  <c:v>1630</c:v>
                </c:pt>
                <c:pt idx="6">
                  <c:v>1468</c:v>
                </c:pt>
                <c:pt idx="7">
                  <c:v>1795</c:v>
                </c:pt>
                <c:pt idx="8">
                  <c:v>2011</c:v>
                </c:pt>
                <c:pt idx="9">
                  <c:v>3153</c:v>
                </c:pt>
                <c:pt idx="10">
                  <c:v>3602</c:v>
                </c:pt>
                <c:pt idx="11">
                  <c:v>3506</c:v>
                </c:pt>
                <c:pt idx="12">
                  <c:v>30916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63-4417-8A9E-2D500E1D062C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63-4417-8A9E-2D500E1D062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063-4417-8A9E-2D500E1D062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3880</c:v>
                </c:pt>
                <c:pt idx="1">
                  <c:v>3847</c:v>
                </c:pt>
                <c:pt idx="2">
                  <c:v>3561</c:v>
                </c:pt>
                <c:pt idx="3">
                  <c:v>2667</c:v>
                </c:pt>
                <c:pt idx="4">
                  <c:v>1226</c:v>
                </c:pt>
                <c:pt idx="5">
                  <c:v>1731</c:v>
                </c:pt>
                <c:pt idx="6">
                  <c:v>1617</c:v>
                </c:pt>
                <c:pt idx="7">
                  <c:v>2507</c:v>
                </c:pt>
                <c:pt idx="8">
                  <c:v>2257</c:v>
                </c:pt>
                <c:pt idx="9">
                  <c:v>2891</c:v>
                </c:pt>
                <c:pt idx="10">
                  <c:v>3003</c:v>
                </c:pt>
                <c:pt idx="11">
                  <c:v>3496</c:v>
                </c:pt>
                <c:pt idx="12">
                  <c:v>32683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63-4417-8A9E-2D500E1D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63-4417-8A9E-2D500E1D062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63-4417-8A9E-2D500E1D062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63-4417-8A9E-2D500E1D062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63-4417-8A9E-2D500E1D062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63-4417-8A9E-2D500E1D062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63-4417-8A9E-2D500E1D062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63-4417-8A9E-2D500E1D062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63-4417-8A9E-2D500E1D062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63-4417-8A9E-2D500E1D062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63-4417-8A9E-2D500E1D062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63-4417-8A9E-2D500E1D062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63-4417-8A9E-2D500E1D062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63-4417-8A9E-2D500E1D062C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0.12856311809191401</c:v>
                </c:pt>
                <c:pt idx="1">
                  <c:v>0.32290233837689142</c:v>
                </c:pt>
                <c:pt idx="2">
                  <c:v>6.5529622980251334E-2</c:v>
                </c:pt>
                <c:pt idx="3">
                  <c:v>6.5521374350778983E-2</c:v>
                </c:pt>
                <c:pt idx="4">
                  <c:v>-0.21410256410256412</c:v>
                </c:pt>
                <c:pt idx="5">
                  <c:v>6.1963190184049166E-2</c:v>
                </c:pt>
                <c:pt idx="6">
                  <c:v>0.10149863760217981</c:v>
                </c:pt>
                <c:pt idx="7">
                  <c:v>0.39665738161559894</c:v>
                </c:pt>
                <c:pt idx="8">
                  <c:v>0.12232720039781197</c:v>
                </c:pt>
                <c:pt idx="9">
                  <c:v>-8.30954646368538E-2</c:v>
                </c:pt>
                <c:pt idx="10">
                  <c:v>-0.16629650194336476</c:v>
                </c:pt>
                <c:pt idx="11">
                  <c:v>-2.8522532800913103E-3</c:v>
                </c:pt>
                <c:pt idx="12">
                  <c:v>5.7154871264070373E-2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63-4417-8A9E-2D500E1D062C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-3.3383158943697033E-2</c:v>
                </c:pt>
                <c:pt idx="1">
                  <c:v>0.23103999999999991</c:v>
                </c:pt>
                <c:pt idx="2">
                  <c:v>-5.1664447403462099E-2</c:v>
                </c:pt>
                <c:pt idx="3">
                  <c:v>0.17904509283819636</c:v>
                </c:pt>
                <c:pt idx="4">
                  <c:v>-0.52128074970714566</c:v>
                </c:pt>
                <c:pt idx="5">
                  <c:v>-0.29057377049180333</c:v>
                </c:pt>
                <c:pt idx="6">
                  <c:v>-0.24333177351427238</c:v>
                </c:pt>
                <c:pt idx="7">
                  <c:v>0.15317387304507823</c:v>
                </c:pt>
                <c:pt idx="8">
                  <c:v>-6.8125516102394701E-2</c:v>
                </c:pt>
                <c:pt idx="9">
                  <c:v>7.9940231602540157E-2</c:v>
                </c:pt>
                <c:pt idx="10">
                  <c:v>-0.22443181818181823</c:v>
                </c:pt>
                <c:pt idx="11">
                  <c:v>0.11764705882352944</c:v>
                </c:pt>
                <c:pt idx="12">
                  <c:v>-5.4502849538577203E-2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63-4417-8A9E-2D500E1D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EF-48E2-90BD-8448453A8B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890</c:v>
                </c:pt>
                <c:pt idx="1">
                  <c:v>913</c:v>
                </c:pt>
                <c:pt idx="2">
                  <c:v>1000</c:v>
                </c:pt>
                <c:pt idx="3">
                  <c:v>637</c:v>
                </c:pt>
                <c:pt idx="4">
                  <c:v>1036</c:v>
                </c:pt>
                <c:pt idx="5">
                  <c:v>858</c:v>
                </c:pt>
                <c:pt idx="6">
                  <c:v>792</c:v>
                </c:pt>
                <c:pt idx="7">
                  <c:v>687</c:v>
                </c:pt>
                <c:pt idx="8">
                  <c:v>943</c:v>
                </c:pt>
                <c:pt idx="9">
                  <c:v>865</c:v>
                </c:pt>
                <c:pt idx="10">
                  <c:v>837</c:v>
                </c:pt>
                <c:pt idx="11">
                  <c:v>817</c:v>
                </c:pt>
                <c:pt idx="12">
                  <c:v>10275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F-48E2-90BD-8448453A8B1C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EF-48E2-90BD-8448453A8B1C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648</c:v>
                </c:pt>
                <c:pt idx="1">
                  <c:v>946</c:v>
                </c:pt>
                <c:pt idx="2">
                  <c:v>1051</c:v>
                </c:pt>
                <c:pt idx="3">
                  <c:v>834</c:v>
                </c:pt>
                <c:pt idx="4">
                  <c:v>805</c:v>
                </c:pt>
                <c:pt idx="5">
                  <c:v>911</c:v>
                </c:pt>
                <c:pt idx="6">
                  <c:v>846</c:v>
                </c:pt>
                <c:pt idx="7">
                  <c:v>774</c:v>
                </c:pt>
                <c:pt idx="8">
                  <c:v>817</c:v>
                </c:pt>
                <c:pt idx="9">
                  <c:v>923</c:v>
                </c:pt>
                <c:pt idx="10">
                  <c:v>884</c:v>
                </c:pt>
                <c:pt idx="11">
                  <c:v>913</c:v>
                </c:pt>
                <c:pt idx="12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EF-48E2-90BD-8448453A8B1C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EF-48E2-90BD-8448453A8B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943</c:v>
                </c:pt>
                <c:pt idx="1">
                  <c:v>823</c:v>
                </c:pt>
                <c:pt idx="2">
                  <c:v>921</c:v>
                </c:pt>
                <c:pt idx="3">
                  <c:v>631</c:v>
                </c:pt>
                <c:pt idx="4">
                  <c:v>667</c:v>
                </c:pt>
                <c:pt idx="5">
                  <c:v>741</c:v>
                </c:pt>
                <c:pt idx="6">
                  <c:v>532</c:v>
                </c:pt>
                <c:pt idx="7">
                  <c:v>605</c:v>
                </c:pt>
                <c:pt idx="8">
                  <c:v>818</c:v>
                </c:pt>
                <c:pt idx="9">
                  <c:v>813</c:v>
                </c:pt>
                <c:pt idx="10">
                  <c:v>942</c:v>
                </c:pt>
                <c:pt idx="11">
                  <c:v>872</c:v>
                </c:pt>
                <c:pt idx="12">
                  <c:v>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EF-48E2-90BD-8448453A8B1C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EF-48E2-90BD-8448453A8B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1EF-48E2-90BD-8448453A8B1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917</c:v>
                </c:pt>
                <c:pt idx="1">
                  <c:v>1042</c:v>
                </c:pt>
                <c:pt idx="2">
                  <c:v>1023</c:v>
                </c:pt>
                <c:pt idx="3">
                  <c:v>770</c:v>
                </c:pt>
                <c:pt idx="4">
                  <c:v>778</c:v>
                </c:pt>
                <c:pt idx="5">
                  <c:v>1203</c:v>
                </c:pt>
                <c:pt idx="6">
                  <c:v>677</c:v>
                </c:pt>
                <c:pt idx="7">
                  <c:v>956</c:v>
                </c:pt>
                <c:pt idx="8">
                  <c:v>852</c:v>
                </c:pt>
                <c:pt idx="9">
                  <c:v>944</c:v>
                </c:pt>
                <c:pt idx="10">
                  <c:v>939</c:v>
                </c:pt>
                <c:pt idx="11">
                  <c:v>936</c:v>
                </c:pt>
                <c:pt idx="12">
                  <c:v>11037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EF-48E2-90BD-8448453A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F-48E2-90BD-8448453A8B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EF-48E2-90BD-8448453A8B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F-48E2-90BD-8448453A8B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EF-48E2-90BD-8448453A8B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F-48E2-90BD-8448453A8B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F-48E2-90BD-8448453A8B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EF-48E2-90BD-8448453A8B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EF-48E2-90BD-8448453A8B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EF-48E2-90BD-8448453A8B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EF-48E2-90BD-8448453A8B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EF-48E2-90BD-8448453A8B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EF-48E2-90BD-8448453A8B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EF-48E2-90BD-8448453A8B1C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-2.7571580063626699E-2</c:v>
                </c:pt>
                <c:pt idx="1">
                  <c:v>0.26609963547995141</c:v>
                </c:pt>
                <c:pt idx="2">
                  <c:v>0.11074918566775249</c:v>
                </c:pt>
                <c:pt idx="3">
                  <c:v>0.22028526148969885</c:v>
                </c:pt>
                <c:pt idx="4">
                  <c:v>0.16641679160419787</c:v>
                </c:pt>
                <c:pt idx="5">
                  <c:v>0.62348178137651833</c:v>
                </c:pt>
                <c:pt idx="6">
                  <c:v>0.27255639097744355</c:v>
                </c:pt>
                <c:pt idx="7">
                  <c:v>0.58016528925619837</c:v>
                </c:pt>
                <c:pt idx="8">
                  <c:v>4.1564792176039145E-2</c:v>
                </c:pt>
                <c:pt idx="9">
                  <c:v>0.1611316113161132</c:v>
                </c:pt>
                <c:pt idx="10">
                  <c:v>-3.1847133757961776E-3</c:v>
                </c:pt>
                <c:pt idx="11">
                  <c:v>7.3394495412844041E-2</c:v>
                </c:pt>
                <c:pt idx="12">
                  <c:v>0.18575418994413417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EF-48E2-90BD-8448453A8B1C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3.0337078651685445E-2</c:v>
                </c:pt>
                <c:pt idx="1">
                  <c:v>0.14129244249726169</c:v>
                </c:pt>
                <c:pt idx="2">
                  <c:v>2.2999999999999909E-2</c:v>
                </c:pt>
                <c:pt idx="3">
                  <c:v>0.20879120879120872</c:v>
                </c:pt>
                <c:pt idx="4">
                  <c:v>-0.24903474903474898</c:v>
                </c:pt>
                <c:pt idx="5">
                  <c:v>0.40209790209790208</c:v>
                </c:pt>
                <c:pt idx="6">
                  <c:v>-0.14520202020202022</c:v>
                </c:pt>
                <c:pt idx="7">
                  <c:v>0.3915574963609898</c:v>
                </c:pt>
                <c:pt idx="8">
                  <c:v>-9.6500530222693559E-2</c:v>
                </c:pt>
                <c:pt idx="9">
                  <c:v>9.1329479768786026E-2</c:v>
                </c:pt>
                <c:pt idx="10">
                  <c:v>0.12186379928315416</c:v>
                </c:pt>
                <c:pt idx="11">
                  <c:v>0.14565483476132202</c:v>
                </c:pt>
                <c:pt idx="12">
                  <c:v>7.416058394160574E-2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EF-48E2-90BD-8448453A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E-409D-9E02-7D424F29247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915</c:v>
                </c:pt>
                <c:pt idx="1">
                  <c:v>913</c:v>
                </c:pt>
                <c:pt idx="2">
                  <c:v>1359</c:v>
                </c:pt>
                <c:pt idx="3">
                  <c:v>564</c:v>
                </c:pt>
                <c:pt idx="4">
                  <c:v>508</c:v>
                </c:pt>
                <c:pt idx="5">
                  <c:v>626</c:v>
                </c:pt>
                <c:pt idx="6">
                  <c:v>395</c:v>
                </c:pt>
                <c:pt idx="7">
                  <c:v>432</c:v>
                </c:pt>
                <c:pt idx="8">
                  <c:v>663</c:v>
                </c:pt>
                <c:pt idx="9">
                  <c:v>826</c:v>
                </c:pt>
                <c:pt idx="10">
                  <c:v>1538</c:v>
                </c:pt>
                <c:pt idx="11">
                  <c:v>1142</c:v>
                </c:pt>
                <c:pt idx="12">
                  <c:v>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E-409D-9E02-7D424F292478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6E-409D-9E02-7D424F292478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758</c:v>
                </c:pt>
                <c:pt idx="1">
                  <c:v>615</c:v>
                </c:pt>
                <c:pt idx="2">
                  <c:v>831</c:v>
                </c:pt>
                <c:pt idx="3">
                  <c:v>809</c:v>
                </c:pt>
                <c:pt idx="4">
                  <c:v>307</c:v>
                </c:pt>
                <c:pt idx="5">
                  <c:v>307</c:v>
                </c:pt>
                <c:pt idx="6">
                  <c:v>195</c:v>
                </c:pt>
                <c:pt idx="7">
                  <c:v>416</c:v>
                </c:pt>
                <c:pt idx="8">
                  <c:v>444</c:v>
                </c:pt>
                <c:pt idx="9">
                  <c:v>557</c:v>
                </c:pt>
                <c:pt idx="10">
                  <c:v>793</c:v>
                </c:pt>
                <c:pt idx="11">
                  <c:v>779</c:v>
                </c:pt>
                <c:pt idx="12">
                  <c:v>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E-409D-9E02-7D424F292478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E-409D-9E02-7D424F29247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580</c:v>
                </c:pt>
                <c:pt idx="1">
                  <c:v>548</c:v>
                </c:pt>
                <c:pt idx="2">
                  <c:v>819</c:v>
                </c:pt>
                <c:pt idx="3">
                  <c:v>460</c:v>
                </c:pt>
                <c:pt idx="4">
                  <c:v>126</c:v>
                </c:pt>
                <c:pt idx="5">
                  <c:v>224</c:v>
                </c:pt>
                <c:pt idx="6">
                  <c:v>189</c:v>
                </c:pt>
                <c:pt idx="7">
                  <c:v>274</c:v>
                </c:pt>
                <c:pt idx="8">
                  <c:v>347</c:v>
                </c:pt>
                <c:pt idx="9">
                  <c:v>635</c:v>
                </c:pt>
                <c:pt idx="10">
                  <c:v>1149</c:v>
                </c:pt>
                <c:pt idx="11">
                  <c:v>860</c:v>
                </c:pt>
                <c:pt idx="12">
                  <c:v>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6E-409D-9E02-7D424F292478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6E-409D-9E02-7D424F29247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6E-409D-9E02-7D424F29247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1058</c:v>
                </c:pt>
                <c:pt idx="1">
                  <c:v>766</c:v>
                </c:pt>
                <c:pt idx="2">
                  <c:v>908</c:v>
                </c:pt>
                <c:pt idx="3">
                  <c:v>529</c:v>
                </c:pt>
                <c:pt idx="4">
                  <c:v>76</c:v>
                </c:pt>
                <c:pt idx="5">
                  <c:v>139</c:v>
                </c:pt>
                <c:pt idx="6">
                  <c:v>299</c:v>
                </c:pt>
                <c:pt idx="7">
                  <c:v>387</c:v>
                </c:pt>
                <c:pt idx="8">
                  <c:v>351</c:v>
                </c:pt>
                <c:pt idx="9">
                  <c:v>563</c:v>
                </c:pt>
                <c:pt idx="10">
                  <c:v>758</c:v>
                </c:pt>
                <c:pt idx="11">
                  <c:v>761</c:v>
                </c:pt>
                <c:pt idx="12">
                  <c:v>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6E-409D-9E02-7D424F29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426E-409D-9E02-7D424F292478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168</c:v>
                      </c:pt>
                      <c:pt idx="1">
                        <c:v>174</c:v>
                      </c:pt>
                      <c:pt idx="2">
                        <c:v>287</c:v>
                      </c:pt>
                      <c:pt idx="3">
                        <c:v>171</c:v>
                      </c:pt>
                      <c:pt idx="4">
                        <c:v>207</c:v>
                      </c:pt>
                      <c:pt idx="5">
                        <c:v>302</c:v>
                      </c:pt>
                      <c:pt idx="6">
                        <c:v>365</c:v>
                      </c:pt>
                      <c:pt idx="7">
                        <c:v>330</c:v>
                      </c:pt>
                      <c:pt idx="8">
                        <c:v>429</c:v>
                      </c:pt>
                      <c:pt idx="9">
                        <c:v>712</c:v>
                      </c:pt>
                      <c:pt idx="10">
                        <c:v>1078</c:v>
                      </c:pt>
                      <c:pt idx="11">
                        <c:v>927</c:v>
                      </c:pt>
                      <c:pt idx="12">
                        <c:v>5150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426E-409D-9E02-7D424F29247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E-409D-9E02-7D424F29247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E-409D-9E02-7D424F29247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6E-409D-9E02-7D424F29247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6E-409D-9E02-7D424F29247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6E-409D-9E02-7D424F29247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6E-409D-9E02-7D424F29247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6E-409D-9E02-7D424F29247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6E-409D-9E02-7D424F29247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6E-409D-9E02-7D424F29247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6E-409D-9E02-7D424F29247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6E-409D-9E02-7D424F29247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6E-409D-9E02-7D424F29247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6E-409D-9E02-7D424F292478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0.82413793103448274</c:v>
                </c:pt>
                <c:pt idx="1">
                  <c:v>0.39781021897810209</c:v>
                </c:pt>
                <c:pt idx="2">
                  <c:v>0.10866910866910873</c:v>
                </c:pt>
                <c:pt idx="3">
                  <c:v>0.14999999999999991</c:v>
                </c:pt>
                <c:pt idx="4">
                  <c:v>-0.39682539682539686</c:v>
                </c:pt>
                <c:pt idx="5">
                  <c:v>-0.3794642857142857</c:v>
                </c:pt>
                <c:pt idx="6">
                  <c:v>0.58201058201058209</c:v>
                </c:pt>
                <c:pt idx="7">
                  <c:v>0.4124087591240877</c:v>
                </c:pt>
                <c:pt idx="8">
                  <c:v>1.1527377521613813E-2</c:v>
                </c:pt>
                <c:pt idx="9">
                  <c:v>-0.11338582677165354</c:v>
                </c:pt>
                <c:pt idx="10">
                  <c:v>-0.34029590948651001</c:v>
                </c:pt>
                <c:pt idx="11">
                  <c:v>-0.1151162790697674</c:v>
                </c:pt>
                <c:pt idx="12">
                  <c:v>6.1825792947995506E-2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6E-409D-9E02-7D424F292478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0.15628415300546439</c:v>
                </c:pt>
                <c:pt idx="1">
                  <c:v>-0.16100766703176339</c:v>
                </c:pt>
                <c:pt idx="2">
                  <c:v>-0.33186166298749076</c:v>
                </c:pt>
                <c:pt idx="3">
                  <c:v>-6.2056737588652489E-2</c:v>
                </c:pt>
                <c:pt idx="4">
                  <c:v>-0.85039370078740162</c:v>
                </c:pt>
                <c:pt idx="5">
                  <c:v>-0.77795527156549515</c:v>
                </c:pt>
                <c:pt idx="6">
                  <c:v>-0.24303797468354427</c:v>
                </c:pt>
                <c:pt idx="7">
                  <c:v>-0.10416666666666663</c:v>
                </c:pt>
                <c:pt idx="8">
                  <c:v>-0.47058823529411764</c:v>
                </c:pt>
                <c:pt idx="9">
                  <c:v>-0.31840193704600483</c:v>
                </c:pt>
                <c:pt idx="10">
                  <c:v>-0.50715214564369315</c:v>
                </c:pt>
                <c:pt idx="11">
                  <c:v>-0.33362521891418562</c:v>
                </c:pt>
                <c:pt idx="12">
                  <c:v>-0.33255743345815203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6E-409D-9E02-7D424F29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5-409D-B1AE-8F5F28AFF3D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299</c:v>
                </c:pt>
                <c:pt idx="1">
                  <c:v>241</c:v>
                </c:pt>
                <c:pt idx="2">
                  <c:v>206</c:v>
                </c:pt>
                <c:pt idx="3">
                  <c:v>201</c:v>
                </c:pt>
                <c:pt idx="4">
                  <c:v>190</c:v>
                </c:pt>
                <c:pt idx="5">
                  <c:v>145</c:v>
                </c:pt>
                <c:pt idx="6">
                  <c:v>243</c:v>
                </c:pt>
                <c:pt idx="7">
                  <c:v>199</c:v>
                </c:pt>
                <c:pt idx="8">
                  <c:v>103</c:v>
                </c:pt>
                <c:pt idx="9">
                  <c:v>95</c:v>
                </c:pt>
                <c:pt idx="10">
                  <c:v>139</c:v>
                </c:pt>
                <c:pt idx="11">
                  <c:v>125</c:v>
                </c:pt>
                <c:pt idx="12">
                  <c:v>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5-409D-B1AE-8F5F28AFF3D9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C5-409D-B1AE-8F5F28AFF3D9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117</c:v>
                </c:pt>
                <c:pt idx="1">
                  <c:v>133</c:v>
                </c:pt>
                <c:pt idx="2">
                  <c:v>271</c:v>
                </c:pt>
                <c:pt idx="3">
                  <c:v>309</c:v>
                </c:pt>
                <c:pt idx="4">
                  <c:v>178</c:v>
                </c:pt>
                <c:pt idx="5">
                  <c:v>122</c:v>
                </c:pt>
                <c:pt idx="6">
                  <c:v>166</c:v>
                </c:pt>
                <c:pt idx="7">
                  <c:v>236</c:v>
                </c:pt>
                <c:pt idx="8">
                  <c:v>289</c:v>
                </c:pt>
                <c:pt idx="9">
                  <c:v>306</c:v>
                </c:pt>
                <c:pt idx="10">
                  <c:v>256</c:v>
                </c:pt>
                <c:pt idx="11">
                  <c:v>363</c:v>
                </c:pt>
                <c:pt idx="12">
                  <c:v>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5-409D-B1AE-8F5F28AFF3D9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5-409D-B1AE-8F5F28AFF3D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348</c:v>
                </c:pt>
                <c:pt idx="1">
                  <c:v>288</c:v>
                </c:pt>
                <c:pt idx="2">
                  <c:v>337</c:v>
                </c:pt>
                <c:pt idx="3">
                  <c:v>315</c:v>
                </c:pt>
                <c:pt idx="4">
                  <c:v>161</c:v>
                </c:pt>
                <c:pt idx="5">
                  <c:v>125</c:v>
                </c:pt>
                <c:pt idx="6">
                  <c:v>166</c:v>
                </c:pt>
                <c:pt idx="7">
                  <c:v>208</c:v>
                </c:pt>
                <c:pt idx="8">
                  <c:v>156</c:v>
                </c:pt>
                <c:pt idx="9">
                  <c:v>295</c:v>
                </c:pt>
                <c:pt idx="10">
                  <c:v>236</c:v>
                </c:pt>
                <c:pt idx="11">
                  <c:v>307</c:v>
                </c:pt>
                <c:pt idx="12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C5-409D-B1AE-8F5F28AFF3D9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C5-409D-B1AE-8F5F28AFF3D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C5-409D-B1AE-8F5F28AFF3D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271</c:v>
                </c:pt>
                <c:pt idx="1">
                  <c:v>301</c:v>
                </c:pt>
                <c:pt idx="2">
                  <c:v>308</c:v>
                </c:pt>
                <c:pt idx="3">
                  <c:v>215</c:v>
                </c:pt>
                <c:pt idx="4">
                  <c:v>70</c:v>
                </c:pt>
                <c:pt idx="5">
                  <c:v>70</c:v>
                </c:pt>
                <c:pt idx="6">
                  <c:v>55</c:v>
                </c:pt>
                <c:pt idx="7">
                  <c:v>228</c:v>
                </c:pt>
                <c:pt idx="8">
                  <c:v>203</c:v>
                </c:pt>
                <c:pt idx="9">
                  <c:v>240</c:v>
                </c:pt>
                <c:pt idx="10">
                  <c:v>181</c:v>
                </c:pt>
                <c:pt idx="11">
                  <c:v>158</c:v>
                </c:pt>
                <c:pt idx="12">
                  <c:v>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C5-409D-B1AE-8F5F28AF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C5-409D-B1AE-8F5F28AFF3D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C5-409D-B1AE-8F5F28AFF3D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5-409D-B1AE-8F5F28AFF3D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C5-409D-B1AE-8F5F28AFF3D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C5-409D-B1AE-8F5F28AFF3D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C5-409D-B1AE-8F5F28AFF3D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C5-409D-B1AE-8F5F28AFF3D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C5-409D-B1AE-8F5F28AFF3D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C5-409D-B1AE-8F5F28AFF3D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C5-409D-B1AE-8F5F28AFF3D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C5-409D-B1AE-8F5F28AFF3D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C5-409D-B1AE-8F5F28AFF3D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C5-409D-B1AE-8F5F28AFF3D9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-0.22126436781609193</c:v>
                </c:pt>
                <c:pt idx="1">
                  <c:v>4.513888888888884E-2</c:v>
                </c:pt>
                <c:pt idx="2">
                  <c:v>-8.6053412462907986E-2</c:v>
                </c:pt>
                <c:pt idx="3">
                  <c:v>-0.31746031746031744</c:v>
                </c:pt>
                <c:pt idx="4">
                  <c:v>-0.56521739130434789</c:v>
                </c:pt>
                <c:pt idx="5">
                  <c:v>-0.43999999999999995</c:v>
                </c:pt>
                <c:pt idx="6">
                  <c:v>-0.66867469879518071</c:v>
                </c:pt>
                <c:pt idx="7">
                  <c:v>9.6153846153846256E-2</c:v>
                </c:pt>
                <c:pt idx="8">
                  <c:v>0.30128205128205132</c:v>
                </c:pt>
                <c:pt idx="9">
                  <c:v>-0.18644067796610164</c:v>
                </c:pt>
                <c:pt idx="10">
                  <c:v>-0.23305084745762716</c:v>
                </c:pt>
                <c:pt idx="11">
                  <c:v>-0.48534201954397393</c:v>
                </c:pt>
                <c:pt idx="12">
                  <c:v>-0.21821889870836164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C5-409D-B1AE-8F5F28AFF3D9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-9.3645484949832825E-2</c:v>
                </c:pt>
                <c:pt idx="1">
                  <c:v>0.24896265560165975</c:v>
                </c:pt>
                <c:pt idx="2">
                  <c:v>0.49514563106796117</c:v>
                </c:pt>
                <c:pt idx="3">
                  <c:v>6.9651741293532243E-2</c:v>
                </c:pt>
                <c:pt idx="4">
                  <c:v>-0.63157894736842102</c:v>
                </c:pt>
                <c:pt idx="5">
                  <c:v>-0.51724137931034475</c:v>
                </c:pt>
                <c:pt idx="6">
                  <c:v>-0.77366255144032925</c:v>
                </c:pt>
                <c:pt idx="7">
                  <c:v>0.14572864321608048</c:v>
                </c:pt>
                <c:pt idx="8">
                  <c:v>0.970873786407767</c:v>
                </c:pt>
                <c:pt idx="9">
                  <c:v>1.5263157894736841</c:v>
                </c:pt>
                <c:pt idx="10">
                  <c:v>0.30215827338129486</c:v>
                </c:pt>
                <c:pt idx="11">
                  <c:v>0.26400000000000001</c:v>
                </c:pt>
                <c:pt idx="12">
                  <c:v>5.2150045745654072E-2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C5-409D-B1AE-8F5F28AFF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A-436E-8509-1958DB1AE8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91</c:v>
                </c:pt>
                <c:pt idx="1">
                  <c:v>113</c:v>
                </c:pt>
                <c:pt idx="2">
                  <c:v>77</c:v>
                </c:pt>
                <c:pt idx="3">
                  <c:v>71</c:v>
                </c:pt>
                <c:pt idx="4">
                  <c:v>62</c:v>
                </c:pt>
                <c:pt idx="5">
                  <c:v>45</c:v>
                </c:pt>
                <c:pt idx="6">
                  <c:v>22</c:v>
                </c:pt>
                <c:pt idx="7">
                  <c:v>26</c:v>
                </c:pt>
                <c:pt idx="8">
                  <c:v>39</c:v>
                </c:pt>
                <c:pt idx="9">
                  <c:v>42</c:v>
                </c:pt>
                <c:pt idx="10">
                  <c:v>73</c:v>
                </c:pt>
                <c:pt idx="11">
                  <c:v>25</c:v>
                </c:pt>
                <c:pt idx="1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A-436E-8509-1958DB1AE828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0A-436E-8509-1958DB1AE828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89</c:v>
                </c:pt>
                <c:pt idx="1">
                  <c:v>106</c:v>
                </c:pt>
                <c:pt idx="2">
                  <c:v>58</c:v>
                </c:pt>
                <c:pt idx="3">
                  <c:v>71</c:v>
                </c:pt>
                <c:pt idx="4">
                  <c:v>20</c:v>
                </c:pt>
                <c:pt idx="5">
                  <c:v>41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12</c:v>
                </c:pt>
                <c:pt idx="10">
                  <c:v>44</c:v>
                </c:pt>
                <c:pt idx="11">
                  <c:v>63</c:v>
                </c:pt>
                <c:pt idx="12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A-436E-8509-1958DB1AE828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A-436E-8509-1958DB1AE8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0A-436E-8509-1958DB1AE828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0A-436E-8509-1958DB1AE8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0A-436E-8509-1958DB1AE8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165</c:v>
                </c:pt>
                <c:pt idx="1">
                  <c:v>88</c:v>
                </c:pt>
                <c:pt idx="2">
                  <c:v>82</c:v>
                </c:pt>
                <c:pt idx="3">
                  <c:v>45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40</c:v>
                </c:pt>
                <c:pt idx="8">
                  <c:v>67</c:v>
                </c:pt>
                <c:pt idx="9">
                  <c:v>87</c:v>
                </c:pt>
                <c:pt idx="10">
                  <c:v>98</c:v>
                </c:pt>
                <c:pt idx="11">
                  <c:v>119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0A-436E-8509-1958DB1A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0A-436E-8509-1958DB1AE8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0A-436E-8509-1958DB1AE8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0A-436E-8509-1958DB1AE8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0A-436E-8509-1958DB1AE8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0A-436E-8509-1958DB1AE8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0A-436E-8509-1958DB1AE8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0A-436E-8509-1958DB1AE8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0A-436E-8509-1958DB1AE8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0A-436E-8509-1958DB1AE8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0A-436E-8509-1958DB1AE8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0A-436E-8509-1958DB1AE8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0A-436E-8509-1958DB1AE8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0A-436E-8509-1958DB1AE82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1.1710526315789473</c:v>
                </c:pt>
                <c:pt idx="1">
                  <c:v>0.33333333333333326</c:v>
                </c:pt>
                <c:pt idx="2">
                  <c:v>-0.13684210526315788</c:v>
                </c:pt>
                <c:pt idx="3">
                  <c:v>-0.32835820895522383</c:v>
                </c:pt>
                <c:pt idx="4">
                  <c:v>-0.82926829268292679</c:v>
                </c:pt>
                <c:pt idx="5">
                  <c:v>-0.75862068965517238</c:v>
                </c:pt>
                <c:pt idx="6">
                  <c:v>-0.79166666666666663</c:v>
                </c:pt>
                <c:pt idx="7">
                  <c:v>-0.29824561403508776</c:v>
                </c:pt>
                <c:pt idx="8">
                  <c:v>2.7222222222222223</c:v>
                </c:pt>
                <c:pt idx="9">
                  <c:v>0.15999999999999992</c:v>
                </c:pt>
                <c:pt idx="10">
                  <c:v>0.42028985507246386</c:v>
                </c:pt>
                <c:pt idx="11">
                  <c:v>0.29347826086956519</c:v>
                </c:pt>
                <c:pt idx="12">
                  <c:v>0.14245416078984485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0A-436E-8509-1958DB1AE828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0.81318681318681318</c:v>
                </c:pt>
                <c:pt idx="1">
                  <c:v>-0.22123893805309736</c:v>
                </c:pt>
                <c:pt idx="2">
                  <c:v>6.4935064935064846E-2</c:v>
                </c:pt>
                <c:pt idx="3">
                  <c:v>-0.36619718309859151</c:v>
                </c:pt>
                <c:pt idx="4">
                  <c:v>-0.88709677419354838</c:v>
                </c:pt>
                <c:pt idx="5">
                  <c:v>-0.84444444444444444</c:v>
                </c:pt>
                <c:pt idx="6">
                  <c:v>-0.77272727272727271</c:v>
                </c:pt>
                <c:pt idx="7">
                  <c:v>0.53846153846153855</c:v>
                </c:pt>
                <c:pt idx="8">
                  <c:v>0.71794871794871784</c:v>
                </c:pt>
                <c:pt idx="9">
                  <c:v>1.0714285714285716</c:v>
                </c:pt>
                <c:pt idx="10">
                  <c:v>0.34246575342465757</c:v>
                </c:pt>
                <c:pt idx="11">
                  <c:v>3.76</c:v>
                </c:pt>
                <c:pt idx="12">
                  <c:v>0.18075801749271148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00A-436E-8509-1958DB1A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D-4577-B05B-1BF368F475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144</c:v>
                </c:pt>
                <c:pt idx="1">
                  <c:v>61</c:v>
                </c:pt>
                <c:pt idx="2">
                  <c:v>97</c:v>
                </c:pt>
                <c:pt idx="3">
                  <c:v>52</c:v>
                </c:pt>
                <c:pt idx="4">
                  <c:v>44</c:v>
                </c:pt>
                <c:pt idx="5">
                  <c:v>38</c:v>
                </c:pt>
                <c:pt idx="6">
                  <c:v>43</c:v>
                </c:pt>
                <c:pt idx="7">
                  <c:v>64</c:v>
                </c:pt>
                <c:pt idx="8">
                  <c:v>39</c:v>
                </c:pt>
                <c:pt idx="9">
                  <c:v>58</c:v>
                </c:pt>
                <c:pt idx="10">
                  <c:v>45</c:v>
                </c:pt>
                <c:pt idx="11">
                  <c:v>46</c:v>
                </c:pt>
                <c:pt idx="12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D-4577-B05B-1BF368F4757F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2D-4577-B05B-1BF368F4757F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98</c:v>
                </c:pt>
                <c:pt idx="1">
                  <c:v>109</c:v>
                </c:pt>
                <c:pt idx="2">
                  <c:v>66</c:v>
                </c:pt>
                <c:pt idx="3">
                  <c:v>50</c:v>
                </c:pt>
                <c:pt idx="4">
                  <c:v>52</c:v>
                </c:pt>
                <c:pt idx="5">
                  <c:v>45</c:v>
                </c:pt>
                <c:pt idx="6">
                  <c:v>71</c:v>
                </c:pt>
                <c:pt idx="7">
                  <c:v>67</c:v>
                </c:pt>
                <c:pt idx="8">
                  <c:v>47</c:v>
                </c:pt>
                <c:pt idx="9">
                  <c:v>106</c:v>
                </c:pt>
                <c:pt idx="10">
                  <c:v>95</c:v>
                </c:pt>
                <c:pt idx="11">
                  <c:v>62</c:v>
                </c:pt>
                <c:pt idx="12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2D-4577-B05B-1BF368F4757F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D-4577-B05B-1BF368F475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80</c:v>
                </c:pt>
                <c:pt idx="1">
                  <c:v>75</c:v>
                </c:pt>
                <c:pt idx="2">
                  <c:v>92</c:v>
                </c:pt>
                <c:pt idx="3">
                  <c:v>61</c:v>
                </c:pt>
                <c:pt idx="4">
                  <c:v>23</c:v>
                </c:pt>
                <c:pt idx="5">
                  <c:v>30</c:v>
                </c:pt>
                <c:pt idx="6">
                  <c:v>39</c:v>
                </c:pt>
                <c:pt idx="7">
                  <c:v>25</c:v>
                </c:pt>
                <c:pt idx="8">
                  <c:v>36</c:v>
                </c:pt>
                <c:pt idx="9">
                  <c:v>135</c:v>
                </c:pt>
                <c:pt idx="10">
                  <c:v>145</c:v>
                </c:pt>
                <c:pt idx="11">
                  <c:v>91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2D-4577-B05B-1BF368F4757F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2D-4577-B05B-1BF368F475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2D-4577-B05B-1BF368F4757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132</c:v>
                </c:pt>
                <c:pt idx="1">
                  <c:v>156</c:v>
                </c:pt>
                <c:pt idx="2">
                  <c:v>133</c:v>
                </c:pt>
                <c:pt idx="3">
                  <c:v>104</c:v>
                </c:pt>
                <c:pt idx="4">
                  <c:v>12</c:v>
                </c:pt>
                <c:pt idx="5">
                  <c:v>13</c:v>
                </c:pt>
                <c:pt idx="6">
                  <c:v>41</c:v>
                </c:pt>
                <c:pt idx="7">
                  <c:v>103</c:v>
                </c:pt>
                <c:pt idx="8">
                  <c:v>77</c:v>
                </c:pt>
                <c:pt idx="9">
                  <c:v>99</c:v>
                </c:pt>
                <c:pt idx="10">
                  <c:v>110</c:v>
                </c:pt>
                <c:pt idx="11">
                  <c:v>113</c:v>
                </c:pt>
                <c:pt idx="12">
                  <c:v>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2D-4577-B05B-1BF368F4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2D-4577-B05B-1BF368F475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2D-4577-B05B-1BF368F475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2D-4577-B05B-1BF368F475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2D-4577-B05B-1BF368F475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2D-4577-B05B-1BF368F475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2D-4577-B05B-1BF368F475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2D-4577-B05B-1BF368F475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2D-4577-B05B-1BF368F475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2D-4577-B05B-1BF368F475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2D-4577-B05B-1BF368F475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2D-4577-B05B-1BF368F475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2D-4577-B05B-1BF368F475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2D-4577-B05B-1BF368F4757F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0.64999999999999991</c:v>
                </c:pt>
                <c:pt idx="1">
                  <c:v>1.08</c:v>
                </c:pt>
                <c:pt idx="2">
                  <c:v>0.44565217391304346</c:v>
                </c:pt>
                <c:pt idx="3">
                  <c:v>0.70491803278688514</c:v>
                </c:pt>
                <c:pt idx="4">
                  <c:v>-0.47826086956521741</c:v>
                </c:pt>
                <c:pt idx="5">
                  <c:v>-0.56666666666666665</c:v>
                </c:pt>
                <c:pt idx="6">
                  <c:v>5.1282051282051322E-2</c:v>
                </c:pt>
                <c:pt idx="7">
                  <c:v>3.12</c:v>
                </c:pt>
                <c:pt idx="8">
                  <c:v>1.1388888888888888</c:v>
                </c:pt>
                <c:pt idx="9">
                  <c:v>-0.26666666666666672</c:v>
                </c:pt>
                <c:pt idx="10">
                  <c:v>-0.24137931034482762</c:v>
                </c:pt>
                <c:pt idx="11">
                  <c:v>0.24175824175824179</c:v>
                </c:pt>
                <c:pt idx="12">
                  <c:v>0.31370192307692313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2D-4577-B05B-1BF368F4757F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-8.333333333333337E-2</c:v>
                </c:pt>
                <c:pt idx="1">
                  <c:v>1.557377049180328</c:v>
                </c:pt>
                <c:pt idx="2">
                  <c:v>0.37113402061855671</c:v>
                </c:pt>
                <c:pt idx="3">
                  <c:v>1</c:v>
                </c:pt>
                <c:pt idx="4">
                  <c:v>-0.72727272727272729</c:v>
                </c:pt>
                <c:pt idx="5">
                  <c:v>-0.65789473684210531</c:v>
                </c:pt>
                <c:pt idx="6">
                  <c:v>-4.6511627906976716E-2</c:v>
                </c:pt>
                <c:pt idx="7">
                  <c:v>0.609375</c:v>
                </c:pt>
                <c:pt idx="8">
                  <c:v>0.97435897435897445</c:v>
                </c:pt>
                <c:pt idx="9">
                  <c:v>0.7068965517241379</c:v>
                </c:pt>
                <c:pt idx="10">
                  <c:v>1.4444444444444446</c:v>
                </c:pt>
                <c:pt idx="11">
                  <c:v>1.4565217391304346</c:v>
                </c:pt>
                <c:pt idx="12">
                  <c:v>0.49521203830369354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22D-4577-B05B-1BF368F4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D1-41C2-9A81-8DD3E1F932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91</c:v>
                </c:pt>
                <c:pt idx="1">
                  <c:v>113</c:v>
                </c:pt>
                <c:pt idx="2">
                  <c:v>77</c:v>
                </c:pt>
                <c:pt idx="3">
                  <c:v>71</c:v>
                </c:pt>
                <c:pt idx="4">
                  <c:v>62</c:v>
                </c:pt>
                <c:pt idx="5">
                  <c:v>45</c:v>
                </c:pt>
                <c:pt idx="6">
                  <c:v>22</c:v>
                </c:pt>
                <c:pt idx="7">
                  <c:v>26</c:v>
                </c:pt>
                <c:pt idx="8">
                  <c:v>39</c:v>
                </c:pt>
                <c:pt idx="9">
                  <c:v>42</c:v>
                </c:pt>
                <c:pt idx="10">
                  <c:v>73</c:v>
                </c:pt>
                <c:pt idx="11">
                  <c:v>25</c:v>
                </c:pt>
                <c:pt idx="1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1-41C2-9A81-8DD3E1F932F7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D1-41C2-9A81-8DD3E1F932F7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89</c:v>
                </c:pt>
                <c:pt idx="1">
                  <c:v>106</c:v>
                </c:pt>
                <c:pt idx="2">
                  <c:v>58</c:v>
                </c:pt>
                <c:pt idx="3">
                  <c:v>71</c:v>
                </c:pt>
                <c:pt idx="4">
                  <c:v>20</c:v>
                </c:pt>
                <c:pt idx="5">
                  <c:v>41</c:v>
                </c:pt>
                <c:pt idx="6">
                  <c:v>51</c:v>
                </c:pt>
                <c:pt idx="7">
                  <c:v>48</c:v>
                </c:pt>
                <c:pt idx="8">
                  <c:v>54</c:v>
                </c:pt>
                <c:pt idx="9">
                  <c:v>12</c:v>
                </c:pt>
                <c:pt idx="10">
                  <c:v>44</c:v>
                </c:pt>
                <c:pt idx="11">
                  <c:v>63</c:v>
                </c:pt>
                <c:pt idx="12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D1-41C2-9A81-8DD3E1F932F7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D1-41C2-9A81-8DD3E1F932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76</c:v>
                </c:pt>
                <c:pt idx="1">
                  <c:v>66</c:v>
                </c:pt>
                <c:pt idx="2">
                  <c:v>95</c:v>
                </c:pt>
                <c:pt idx="3">
                  <c:v>67</c:v>
                </c:pt>
                <c:pt idx="4">
                  <c:v>41</c:v>
                </c:pt>
                <c:pt idx="5">
                  <c:v>29</c:v>
                </c:pt>
                <c:pt idx="6">
                  <c:v>24</c:v>
                </c:pt>
                <c:pt idx="7">
                  <c:v>57</c:v>
                </c:pt>
                <c:pt idx="8">
                  <c:v>18</c:v>
                </c:pt>
                <c:pt idx="9">
                  <c:v>75</c:v>
                </c:pt>
                <c:pt idx="10">
                  <c:v>69</c:v>
                </c:pt>
                <c:pt idx="11">
                  <c:v>92</c:v>
                </c:pt>
                <c:pt idx="1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D1-41C2-9A81-8DD3E1F932F7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D1-41C2-9A81-8DD3E1F932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D1-41C2-9A81-8DD3E1F932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165</c:v>
                </c:pt>
                <c:pt idx="1">
                  <c:v>88</c:v>
                </c:pt>
                <c:pt idx="2">
                  <c:v>82</c:v>
                </c:pt>
                <c:pt idx="3">
                  <c:v>45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40</c:v>
                </c:pt>
                <c:pt idx="8">
                  <c:v>67</c:v>
                </c:pt>
                <c:pt idx="9">
                  <c:v>87</c:v>
                </c:pt>
                <c:pt idx="10">
                  <c:v>98</c:v>
                </c:pt>
                <c:pt idx="11">
                  <c:v>119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D1-41C2-9A81-8DD3E1F9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D1-41C2-9A81-8DD3E1F932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D1-41C2-9A81-8DD3E1F932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D1-41C2-9A81-8DD3E1F932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D1-41C2-9A81-8DD3E1F932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D1-41C2-9A81-8DD3E1F932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D1-41C2-9A81-8DD3E1F932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D1-41C2-9A81-8DD3E1F932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1-41C2-9A81-8DD3E1F932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1-41C2-9A81-8DD3E1F932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1-41C2-9A81-8DD3E1F932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1-41C2-9A81-8DD3E1F932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D1-41C2-9A81-8DD3E1F932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D1-41C2-9A81-8DD3E1F932F7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1.1710526315789473</c:v>
                </c:pt>
                <c:pt idx="1">
                  <c:v>0.33333333333333326</c:v>
                </c:pt>
                <c:pt idx="2">
                  <c:v>-0.13684210526315788</c:v>
                </c:pt>
                <c:pt idx="3">
                  <c:v>-0.32835820895522383</c:v>
                </c:pt>
                <c:pt idx="4">
                  <c:v>-0.82926829268292679</c:v>
                </c:pt>
                <c:pt idx="5">
                  <c:v>-0.75862068965517238</c:v>
                </c:pt>
                <c:pt idx="6">
                  <c:v>-0.79166666666666663</c:v>
                </c:pt>
                <c:pt idx="7">
                  <c:v>-0.29824561403508776</c:v>
                </c:pt>
                <c:pt idx="8">
                  <c:v>2.7222222222222223</c:v>
                </c:pt>
                <c:pt idx="9">
                  <c:v>0.15999999999999992</c:v>
                </c:pt>
                <c:pt idx="10">
                  <c:v>0.42028985507246386</c:v>
                </c:pt>
                <c:pt idx="11">
                  <c:v>0.29347826086956519</c:v>
                </c:pt>
                <c:pt idx="12">
                  <c:v>0.14245416078984485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D1-41C2-9A81-8DD3E1F932F7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0.81318681318681318</c:v>
                </c:pt>
                <c:pt idx="1">
                  <c:v>-0.22123893805309736</c:v>
                </c:pt>
                <c:pt idx="2">
                  <c:v>6.4935064935064846E-2</c:v>
                </c:pt>
                <c:pt idx="3">
                  <c:v>-0.36619718309859151</c:v>
                </c:pt>
                <c:pt idx="4">
                  <c:v>-0.88709677419354838</c:v>
                </c:pt>
                <c:pt idx="5">
                  <c:v>-0.84444444444444444</c:v>
                </c:pt>
                <c:pt idx="6">
                  <c:v>-0.77272727272727271</c:v>
                </c:pt>
                <c:pt idx="7">
                  <c:v>0.53846153846153855</c:v>
                </c:pt>
                <c:pt idx="8">
                  <c:v>0.71794871794871784</c:v>
                </c:pt>
                <c:pt idx="9">
                  <c:v>1.0714285714285716</c:v>
                </c:pt>
                <c:pt idx="10">
                  <c:v>0.34246575342465757</c:v>
                </c:pt>
                <c:pt idx="11">
                  <c:v>3.76</c:v>
                </c:pt>
                <c:pt idx="12">
                  <c:v>0.18075801749271148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D1-41C2-9A81-8DD3E1F9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9-4148-B297-2691276D55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95</c:v>
                </c:pt>
                <c:pt idx="1">
                  <c:v>28</c:v>
                </c:pt>
                <c:pt idx="2">
                  <c:v>29</c:v>
                </c:pt>
                <c:pt idx="3">
                  <c:v>8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12</c:v>
                </c:pt>
                <c:pt idx="8">
                  <c:v>0</c:v>
                </c:pt>
                <c:pt idx="9">
                  <c:v>8</c:v>
                </c:pt>
                <c:pt idx="10">
                  <c:v>48</c:v>
                </c:pt>
                <c:pt idx="11">
                  <c:v>43</c:v>
                </c:pt>
                <c:pt idx="1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9-4148-B297-2691276D55FD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79-4148-B297-2691276D55FD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13</c:v>
                </c:pt>
                <c:pt idx="1">
                  <c:v>11</c:v>
                </c:pt>
                <c:pt idx="2">
                  <c:v>15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13</c:v>
                </c:pt>
                <c:pt idx="7">
                  <c:v>5</c:v>
                </c:pt>
                <c:pt idx="8">
                  <c:v>0</c:v>
                </c:pt>
                <c:pt idx="9">
                  <c:v>8</c:v>
                </c:pt>
                <c:pt idx="10">
                  <c:v>21</c:v>
                </c:pt>
                <c:pt idx="11">
                  <c:v>45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79-4148-B297-2691276D55FD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9-4148-B297-2691276D55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52</c:v>
                </c:pt>
                <c:pt idx="1">
                  <c:v>47</c:v>
                </c:pt>
                <c:pt idx="2">
                  <c:v>32</c:v>
                </c:pt>
                <c:pt idx="3">
                  <c:v>14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15</c:v>
                </c:pt>
                <c:pt idx="11">
                  <c:v>44</c:v>
                </c:pt>
                <c:pt idx="12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79-4148-B297-2691276D55FD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79-4148-B297-2691276D55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879-4148-B297-2691276D55F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31</c:v>
                </c:pt>
                <c:pt idx="1">
                  <c:v>26</c:v>
                </c:pt>
                <c:pt idx="2">
                  <c:v>19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9</c:v>
                </c:pt>
                <c:pt idx="11">
                  <c:v>34</c:v>
                </c:pt>
                <c:pt idx="1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79-4148-B297-2691276D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79-4148-B297-2691276D55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79-4148-B297-2691276D55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79-4148-B297-2691276D55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79-4148-B297-2691276D55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79-4148-B297-2691276D55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79-4148-B297-2691276D55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79-4148-B297-2691276D55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79-4148-B297-2691276D55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79-4148-B297-2691276D55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79-4148-B297-2691276D55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79-4148-B297-2691276D55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79-4148-B297-2691276D55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79-4148-B297-2691276D55FD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-0.40384615384615385</c:v>
                </c:pt>
                <c:pt idx="1">
                  <c:v>-0.44680851063829785</c:v>
                </c:pt>
                <c:pt idx="2">
                  <c:v>-0.40625</c:v>
                </c:pt>
                <c:pt idx="3">
                  <c:v>-0.85714285714285721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0.60000000000000009</c:v>
                </c:pt>
                <c:pt idx="8">
                  <c:v>-0.33333333333333337</c:v>
                </c:pt>
                <c:pt idx="9">
                  <c:v>-0.88235294117647056</c:v>
                </c:pt>
                <c:pt idx="10">
                  <c:v>-0.4</c:v>
                </c:pt>
                <c:pt idx="11">
                  <c:v>-0.22727272727272729</c:v>
                </c:pt>
                <c:pt idx="12">
                  <c:v>-0.41975308641975306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79-4148-B297-2691276D55FD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-0.67368421052631577</c:v>
                </c:pt>
                <c:pt idx="1">
                  <c:v>-7.1428571428571397E-2</c:v>
                </c:pt>
                <c:pt idx="2">
                  <c:v>-0.34482758620689657</c:v>
                </c:pt>
                <c:pt idx="3">
                  <c:v>-0.75</c:v>
                </c:pt>
                <c:pt idx="4">
                  <c:v>-1</c:v>
                </c:pt>
                <c:pt idx="5">
                  <c:v>-1</c:v>
                </c:pt>
                <c:pt idx="6">
                  <c:v>0.5</c:v>
                </c:pt>
                <c:pt idx="7">
                  <c:v>-0.33333333333333337</c:v>
                </c:pt>
                <c:pt idx="8">
                  <c:v>0</c:v>
                </c:pt>
                <c:pt idx="9">
                  <c:v>-0.75</c:v>
                </c:pt>
                <c:pt idx="10">
                  <c:v>-0.8125</c:v>
                </c:pt>
                <c:pt idx="11">
                  <c:v>-0.20930232558139539</c:v>
                </c:pt>
                <c:pt idx="12">
                  <c:v>-0.49822064056939497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79-4148-B297-2691276D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3-4E76-852A-216366EBA1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147</c:v>
                </c:pt>
                <c:pt idx="1">
                  <c:v>49</c:v>
                </c:pt>
                <c:pt idx="2">
                  <c:v>25</c:v>
                </c:pt>
                <c:pt idx="3">
                  <c:v>14</c:v>
                </c:pt>
                <c:pt idx="4">
                  <c:v>11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8</c:v>
                </c:pt>
                <c:pt idx="9">
                  <c:v>20</c:v>
                </c:pt>
                <c:pt idx="10">
                  <c:v>128</c:v>
                </c:pt>
                <c:pt idx="11">
                  <c:v>140</c:v>
                </c:pt>
                <c:pt idx="12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3-4E76-852A-216366EBA12A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3-4E76-852A-216366EBA12A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29</c:v>
                </c:pt>
                <c:pt idx="1">
                  <c:v>39</c:v>
                </c:pt>
                <c:pt idx="2">
                  <c:v>11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33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63-4E76-852A-216366EBA12A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3-4E76-852A-216366EBA1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48</c:v>
                </c:pt>
                <c:pt idx="1">
                  <c:v>47</c:v>
                </c:pt>
                <c:pt idx="2">
                  <c:v>24</c:v>
                </c:pt>
                <c:pt idx="3">
                  <c:v>13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16</c:v>
                </c:pt>
                <c:pt idx="10">
                  <c:v>12</c:v>
                </c:pt>
                <c:pt idx="11">
                  <c:v>27</c:v>
                </c:pt>
                <c:pt idx="1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63-4E76-852A-216366EBA12A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63-4E76-852A-216366EBA1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963-4E76-852A-216366EBA12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15</c:v>
                </c:pt>
                <c:pt idx="1">
                  <c:v>46</c:v>
                </c:pt>
                <c:pt idx="2">
                  <c:v>16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8</c:v>
                </c:pt>
                <c:pt idx="10">
                  <c:v>11</c:v>
                </c:pt>
                <c:pt idx="11">
                  <c:v>45</c:v>
                </c:pt>
                <c:pt idx="12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63-4E76-852A-216366EB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63-4E76-852A-216366EBA1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63-4E76-852A-216366EBA1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63-4E76-852A-216366EBA1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63-4E76-852A-216366EBA1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63-4E76-852A-216366EBA1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63-4E76-852A-216366EBA1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63-4E76-852A-216366EBA1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63-4E76-852A-216366EBA1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63-4E76-852A-216366EBA1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63-4E76-852A-216366EBA1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63-4E76-852A-216366EBA1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63-4E76-852A-216366EBA1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63-4E76-852A-216366EBA12A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-0.6875</c:v>
                </c:pt>
                <c:pt idx="1">
                  <c:v>-2.1276595744680882E-2</c:v>
                </c:pt>
                <c:pt idx="2">
                  <c:v>-0.33333333333333337</c:v>
                </c:pt>
                <c:pt idx="3">
                  <c:v>-0.38461538461538458</c:v>
                </c:pt>
                <c:pt idx="4">
                  <c:v>-1</c:v>
                </c:pt>
                <c:pt idx="5">
                  <c:v>-0.8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-0.5</c:v>
                </c:pt>
                <c:pt idx="10">
                  <c:v>-8.333333333333337E-2</c:v>
                </c:pt>
                <c:pt idx="11">
                  <c:v>0.66666666666666674</c:v>
                </c:pt>
                <c:pt idx="12">
                  <c:v>-0.19999999999999996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63-4E76-852A-216366EBA12A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-0.89795918367346939</c:v>
                </c:pt>
                <c:pt idx="1">
                  <c:v>-6.1224489795918324E-2</c:v>
                </c:pt>
                <c:pt idx="2">
                  <c:v>-0.36</c:v>
                </c:pt>
                <c:pt idx="3">
                  <c:v>-0.4285714285714286</c:v>
                </c:pt>
                <c:pt idx="4">
                  <c:v>-1</c:v>
                </c:pt>
                <c:pt idx="5">
                  <c:v>-0.94444444444444442</c:v>
                </c:pt>
                <c:pt idx="6">
                  <c:v>-1</c:v>
                </c:pt>
                <c:pt idx="7">
                  <c:v>-0.45454545454545459</c:v>
                </c:pt>
                <c:pt idx="8">
                  <c:v>-1</c:v>
                </c:pt>
                <c:pt idx="9">
                  <c:v>-0.6</c:v>
                </c:pt>
                <c:pt idx="10">
                  <c:v>-0.9140625</c:v>
                </c:pt>
                <c:pt idx="11">
                  <c:v>-0.6785714285714286</c:v>
                </c:pt>
                <c:pt idx="12">
                  <c:v>-0.73604060913705582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63-4E76-852A-216366EB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68-4655-BD0E-D3A651EB74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5020</c:v>
                </c:pt>
                <c:pt idx="1">
                  <c:v>3781</c:v>
                </c:pt>
                <c:pt idx="2">
                  <c:v>4520</c:v>
                </c:pt>
                <c:pt idx="3">
                  <c:v>3159</c:v>
                </c:pt>
                <c:pt idx="4">
                  <c:v>3368</c:v>
                </c:pt>
                <c:pt idx="5">
                  <c:v>3341</c:v>
                </c:pt>
                <c:pt idx="6">
                  <c:v>3189</c:v>
                </c:pt>
                <c:pt idx="7">
                  <c:v>3508</c:v>
                </c:pt>
                <c:pt idx="8">
                  <c:v>3494</c:v>
                </c:pt>
                <c:pt idx="9">
                  <c:v>3489</c:v>
                </c:pt>
                <c:pt idx="10">
                  <c:v>4580</c:v>
                </c:pt>
                <c:pt idx="11">
                  <c:v>3627</c:v>
                </c:pt>
                <c:pt idx="12">
                  <c:v>45076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8-4655-BD0E-D3A651EB749A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68-4655-BD0E-D3A651EB749A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2563</c:v>
                </c:pt>
                <c:pt idx="1">
                  <c:v>2789</c:v>
                </c:pt>
                <c:pt idx="2">
                  <c:v>3577</c:v>
                </c:pt>
                <c:pt idx="3">
                  <c:v>2979</c:v>
                </c:pt>
                <c:pt idx="4">
                  <c:v>2392</c:v>
                </c:pt>
                <c:pt idx="5">
                  <c:v>2523</c:v>
                </c:pt>
                <c:pt idx="6">
                  <c:v>2342</c:v>
                </c:pt>
                <c:pt idx="7">
                  <c:v>3343</c:v>
                </c:pt>
                <c:pt idx="8">
                  <c:v>3143</c:v>
                </c:pt>
                <c:pt idx="9">
                  <c:v>3407</c:v>
                </c:pt>
                <c:pt idx="10">
                  <c:v>4018</c:v>
                </c:pt>
                <c:pt idx="11">
                  <c:v>4675</c:v>
                </c:pt>
                <c:pt idx="12">
                  <c:v>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8-4655-BD0E-D3A651EB749A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68-4655-BD0E-D3A651EB74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6916</c:v>
                </c:pt>
                <c:pt idx="1">
                  <c:v>4514</c:v>
                </c:pt>
                <c:pt idx="2">
                  <c:v>4873</c:v>
                </c:pt>
                <c:pt idx="3">
                  <c:v>4452</c:v>
                </c:pt>
                <c:pt idx="4">
                  <c:v>3611</c:v>
                </c:pt>
                <c:pt idx="5">
                  <c:v>3080</c:v>
                </c:pt>
                <c:pt idx="6">
                  <c:v>2800</c:v>
                </c:pt>
                <c:pt idx="7">
                  <c:v>3080</c:v>
                </c:pt>
                <c:pt idx="8">
                  <c:v>3734</c:v>
                </c:pt>
                <c:pt idx="9">
                  <c:v>4248</c:v>
                </c:pt>
                <c:pt idx="10">
                  <c:v>4366</c:v>
                </c:pt>
                <c:pt idx="11">
                  <c:v>5492</c:v>
                </c:pt>
                <c:pt idx="12">
                  <c:v>51166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8-4655-BD0E-D3A651EB749A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68-4655-BD0E-D3A651EB74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68-4655-BD0E-D3A651EB749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4476</c:v>
                </c:pt>
                <c:pt idx="1">
                  <c:v>4771</c:v>
                </c:pt>
                <c:pt idx="2">
                  <c:v>5862</c:v>
                </c:pt>
                <c:pt idx="3">
                  <c:v>3875</c:v>
                </c:pt>
                <c:pt idx="4">
                  <c:v>1870</c:v>
                </c:pt>
                <c:pt idx="5">
                  <c:v>2377</c:v>
                </c:pt>
                <c:pt idx="6">
                  <c:v>2508</c:v>
                </c:pt>
                <c:pt idx="7">
                  <c:v>3161</c:v>
                </c:pt>
                <c:pt idx="8">
                  <c:v>3135</c:v>
                </c:pt>
                <c:pt idx="9">
                  <c:v>3960</c:v>
                </c:pt>
                <c:pt idx="10">
                  <c:v>3262</c:v>
                </c:pt>
                <c:pt idx="11">
                  <c:v>4480</c:v>
                </c:pt>
                <c:pt idx="12">
                  <c:v>43737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68-4655-BD0E-D3A651EB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68-4655-BD0E-D3A651EB74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68-4655-BD0E-D3A651EB74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68-4655-BD0E-D3A651EB74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68-4655-BD0E-D3A651EB74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68-4655-BD0E-D3A651EB74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68-4655-BD0E-D3A651EB74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68-4655-BD0E-D3A651EB74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68-4655-BD0E-D3A651EB74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68-4655-BD0E-D3A651EB74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68-4655-BD0E-D3A651EB74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68-4655-BD0E-D3A651EB74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68-4655-BD0E-D3A651EB74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68-4655-BD0E-D3A651EB749A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-0.35280508964719492</c:v>
                </c:pt>
                <c:pt idx="1">
                  <c:v>5.6933983163491408E-2</c:v>
                </c:pt>
                <c:pt idx="2">
                  <c:v>0.20295505848553264</c:v>
                </c:pt>
                <c:pt idx="3">
                  <c:v>-0.12960467205750226</c:v>
                </c:pt>
                <c:pt idx="4">
                  <c:v>-0.48213791193575184</c:v>
                </c:pt>
                <c:pt idx="5">
                  <c:v>-0.22824675324675325</c:v>
                </c:pt>
                <c:pt idx="6">
                  <c:v>-0.10428571428571431</c:v>
                </c:pt>
                <c:pt idx="7">
                  <c:v>2.6298701298701266E-2</c:v>
                </c:pt>
                <c:pt idx="8">
                  <c:v>-0.16041778253883232</c:v>
                </c:pt>
                <c:pt idx="9">
                  <c:v>-6.7796610169491567E-2</c:v>
                </c:pt>
                <c:pt idx="10">
                  <c:v>-0.25286303252404951</c:v>
                </c:pt>
                <c:pt idx="11">
                  <c:v>-0.1842680262199563</c:v>
                </c:pt>
                <c:pt idx="12">
                  <c:v>-0.14519407418989172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68-4655-BD0E-D3A651EB749A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-0.10836653386454187</c:v>
                </c:pt>
                <c:pt idx="1">
                  <c:v>0.2618354932557525</c:v>
                </c:pt>
                <c:pt idx="2">
                  <c:v>0.29690265486725664</c:v>
                </c:pt>
                <c:pt idx="3">
                  <c:v>0.22665400443178219</c:v>
                </c:pt>
                <c:pt idx="4">
                  <c:v>-0.44477434679334915</c:v>
                </c:pt>
                <c:pt idx="5">
                  <c:v>-0.288536366357378</c:v>
                </c:pt>
                <c:pt idx="6">
                  <c:v>-0.21354656632173097</c:v>
                </c:pt>
                <c:pt idx="7">
                  <c:v>-9.8916761687571242E-2</c:v>
                </c:pt>
                <c:pt idx="8">
                  <c:v>-0.10274756725815681</c:v>
                </c:pt>
                <c:pt idx="9">
                  <c:v>0.13499570077386069</c:v>
                </c:pt>
                <c:pt idx="10">
                  <c:v>-0.28777292576419211</c:v>
                </c:pt>
                <c:pt idx="11">
                  <c:v>0.23518059001929981</c:v>
                </c:pt>
                <c:pt idx="12">
                  <c:v>-2.9705386458425798E-2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68-4655-BD0E-D3A651EB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BE-4BFC-91E4-473EA3D6E3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4437</c:v>
                </c:pt>
                <c:pt idx="1">
                  <c:v>3476</c:v>
                </c:pt>
                <c:pt idx="2">
                  <c:v>4140</c:v>
                </c:pt>
                <c:pt idx="3">
                  <c:v>2900</c:v>
                </c:pt>
                <c:pt idx="4">
                  <c:v>2779</c:v>
                </c:pt>
                <c:pt idx="5">
                  <c:v>2823</c:v>
                </c:pt>
                <c:pt idx="6">
                  <c:v>2338</c:v>
                </c:pt>
                <c:pt idx="7">
                  <c:v>3196</c:v>
                </c:pt>
                <c:pt idx="8">
                  <c:v>2946</c:v>
                </c:pt>
                <c:pt idx="9">
                  <c:v>2763</c:v>
                </c:pt>
                <c:pt idx="10">
                  <c:v>3908</c:v>
                </c:pt>
                <c:pt idx="11">
                  <c:v>3115</c:v>
                </c:pt>
                <c:pt idx="12">
                  <c:v>38821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E-4BFC-91E4-473EA3D6E348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BE-4BFC-91E4-473EA3D6E348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2563</c:v>
                </c:pt>
                <c:pt idx="1">
                  <c:v>2789</c:v>
                </c:pt>
                <c:pt idx="2">
                  <c:v>3577</c:v>
                </c:pt>
                <c:pt idx="3">
                  <c:v>2979</c:v>
                </c:pt>
                <c:pt idx="4">
                  <c:v>2392</c:v>
                </c:pt>
                <c:pt idx="5">
                  <c:v>2523</c:v>
                </c:pt>
                <c:pt idx="6">
                  <c:v>2342</c:v>
                </c:pt>
                <c:pt idx="7">
                  <c:v>3343</c:v>
                </c:pt>
                <c:pt idx="8">
                  <c:v>3143</c:v>
                </c:pt>
                <c:pt idx="9">
                  <c:v>3407</c:v>
                </c:pt>
                <c:pt idx="10">
                  <c:v>3973</c:v>
                </c:pt>
                <c:pt idx="11">
                  <c:v>4607</c:v>
                </c:pt>
                <c:pt idx="12">
                  <c:v>37638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BE-4BFC-91E4-473EA3D6E348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BE-4BFC-91E4-473EA3D6E3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6858</c:v>
                </c:pt>
                <c:pt idx="1">
                  <c:v>4457</c:v>
                </c:pt>
                <c:pt idx="2">
                  <c:v>4813</c:v>
                </c:pt>
                <c:pt idx="3">
                  <c:v>4396</c:v>
                </c:pt>
                <c:pt idx="4">
                  <c:v>3579</c:v>
                </c:pt>
                <c:pt idx="5">
                  <c:v>3022</c:v>
                </c:pt>
                <c:pt idx="6">
                  <c:v>2765</c:v>
                </c:pt>
                <c:pt idx="7">
                  <c:v>3033</c:v>
                </c:pt>
                <c:pt idx="8">
                  <c:v>3673</c:v>
                </c:pt>
                <c:pt idx="9">
                  <c:v>4198</c:v>
                </c:pt>
                <c:pt idx="10">
                  <c:v>4299</c:v>
                </c:pt>
                <c:pt idx="11">
                  <c:v>5428</c:v>
                </c:pt>
                <c:pt idx="12">
                  <c:v>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BE-4BFC-91E4-473EA3D6E348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BE-4BFC-91E4-473EA3D6E3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BE-4BFC-91E4-473EA3D6E34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4426</c:v>
                </c:pt>
                <c:pt idx="1">
                  <c:v>4712</c:v>
                </c:pt>
                <c:pt idx="2">
                  <c:v>5785</c:v>
                </c:pt>
                <c:pt idx="3">
                  <c:v>3828</c:v>
                </c:pt>
                <c:pt idx="4">
                  <c:v>1833</c:v>
                </c:pt>
                <c:pt idx="5">
                  <c:v>2354</c:v>
                </c:pt>
                <c:pt idx="6">
                  <c:v>2458</c:v>
                </c:pt>
                <c:pt idx="7">
                  <c:v>3098</c:v>
                </c:pt>
                <c:pt idx="8">
                  <c:v>3065</c:v>
                </c:pt>
                <c:pt idx="9">
                  <c:v>3898</c:v>
                </c:pt>
                <c:pt idx="10">
                  <c:v>3199</c:v>
                </c:pt>
                <c:pt idx="11">
                  <c:v>4419</c:v>
                </c:pt>
                <c:pt idx="12">
                  <c:v>43075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BE-4BFC-91E4-473EA3D6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BE-4BFC-91E4-473EA3D6E3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BE-4BFC-91E4-473EA3D6E3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BE-4BFC-91E4-473EA3D6E3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BE-4BFC-91E4-473EA3D6E3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E-4BFC-91E4-473EA3D6E3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E-4BFC-91E4-473EA3D6E3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E-4BFC-91E4-473EA3D6E3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E-4BFC-91E4-473EA3D6E3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E-4BFC-91E4-473EA3D6E3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E-4BFC-91E4-473EA3D6E3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E-4BFC-91E4-473EA3D6E3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E-4BFC-91E4-473EA3D6E3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BE-4BFC-91E4-473EA3D6E348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-0.35462233887430739</c:v>
                </c:pt>
                <c:pt idx="1">
                  <c:v>5.7213372223468673E-2</c:v>
                </c:pt>
                <c:pt idx="2">
                  <c:v>0.20195304383960111</c:v>
                </c:pt>
                <c:pt idx="3">
                  <c:v>-0.12920837124658779</c:v>
                </c:pt>
                <c:pt idx="4">
                  <c:v>-0.48784576697401505</c:v>
                </c:pt>
                <c:pt idx="5">
                  <c:v>-0.22104566512243551</c:v>
                </c:pt>
                <c:pt idx="6">
                  <c:v>-0.1110307414104883</c:v>
                </c:pt>
                <c:pt idx="7">
                  <c:v>2.1430926475436873E-2</c:v>
                </c:pt>
                <c:pt idx="8">
                  <c:v>-0.16553226245575825</c:v>
                </c:pt>
                <c:pt idx="9">
                  <c:v>-7.1462601238685086E-2</c:v>
                </c:pt>
                <c:pt idx="10">
                  <c:v>-0.25587345894394042</c:v>
                </c:pt>
                <c:pt idx="11">
                  <c:v>-0.1858879882092852</c:v>
                </c:pt>
                <c:pt idx="12">
                  <c:v>-0.14738425605193883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BE-4BFC-91E4-473EA3D6E348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-2.4791525805724079E-3</c:v>
                </c:pt>
                <c:pt idx="1">
                  <c:v>0.35558112773302653</c:v>
                </c:pt>
                <c:pt idx="2">
                  <c:v>0.39734299516908211</c:v>
                </c:pt>
                <c:pt idx="3">
                  <c:v>0.32000000000000006</c:v>
                </c:pt>
                <c:pt idx="4">
                  <c:v>-0.34041021950341854</c:v>
                </c:pt>
                <c:pt idx="5">
                  <c:v>-0.1661353170386114</c:v>
                </c:pt>
                <c:pt idx="6">
                  <c:v>5.1325919589392699E-2</c:v>
                </c:pt>
                <c:pt idx="7">
                  <c:v>-3.0663329161451869E-2</c:v>
                </c:pt>
                <c:pt idx="8">
                  <c:v>4.039375424304148E-2</c:v>
                </c:pt>
                <c:pt idx="9">
                  <c:v>0.41078537821208827</c:v>
                </c:pt>
                <c:pt idx="10">
                  <c:v>-0.18142272262026615</c:v>
                </c:pt>
                <c:pt idx="11">
                  <c:v>0.41861958266452648</c:v>
                </c:pt>
                <c:pt idx="12">
                  <c:v>0.1095798665670642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BE-4BFC-91E4-473EA3D6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43737</c:v>
                </c:pt>
                <c:pt idx="1">
                  <c:v>51166</c:v>
                </c:pt>
                <c:pt idx="2">
                  <c:v>37751</c:v>
                </c:pt>
                <c:pt idx="3">
                  <c:v>20161</c:v>
                </c:pt>
                <c:pt idx="4">
                  <c:v>12633</c:v>
                </c:pt>
                <c:pt idx="5">
                  <c:v>45076</c:v>
                </c:pt>
                <c:pt idx="6">
                  <c:v>47034</c:v>
                </c:pt>
                <c:pt idx="7">
                  <c:v>54314</c:v>
                </c:pt>
                <c:pt idx="8">
                  <c:v>54379</c:v>
                </c:pt>
                <c:pt idx="9">
                  <c:v>47521</c:v>
                </c:pt>
                <c:pt idx="10">
                  <c:v>61676</c:v>
                </c:pt>
                <c:pt idx="11">
                  <c:v>53070</c:v>
                </c:pt>
                <c:pt idx="12">
                  <c:v>52756</c:v>
                </c:pt>
                <c:pt idx="13">
                  <c:v>52703</c:v>
                </c:pt>
                <c:pt idx="14">
                  <c:v>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018-A638-5B45AE6E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0.15856533601758893</c:v>
                </c:pt>
                <c:pt idx="1">
                  <c:v>1.5378701453300927</c:v>
                </c:pt>
                <c:pt idx="2">
                  <c:v>0.87247656366251669</c:v>
                </c:pt>
                <c:pt idx="3">
                  <c:v>0.59589962795852136</c:v>
                </c:pt>
                <c:pt idx="4">
                  <c:v>-0.71973999467565886</c:v>
                </c:pt>
                <c:pt idx="5">
                  <c:v>-4.1629459539907265E-2</c:v>
                </c:pt>
                <c:pt idx="6">
                  <c:v>-0.13403542364767829</c:v>
                </c:pt>
                <c:pt idx="7">
                  <c:v>-1.1953143676787237E-3</c:v>
                </c:pt>
                <c:pt idx="8">
                  <c:v>0.14431514488331465</c:v>
                </c:pt>
                <c:pt idx="9">
                  <c:v>-0.22950580452688241</c:v>
                </c:pt>
                <c:pt idx="10">
                  <c:v>0.16216318070472968</c:v>
                </c:pt>
                <c:pt idx="11">
                  <c:v>5.9519296383350184E-3</c:v>
                </c:pt>
                <c:pt idx="12">
                  <c:v>1.0056353528262729E-3</c:v>
                </c:pt>
                <c:pt idx="13">
                  <c:v>4.8106753639328703E-2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018-A638-5B45AE6E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43075</c:v>
                </c:pt>
                <c:pt idx="1">
                  <c:v>50521</c:v>
                </c:pt>
                <c:pt idx="2">
                  <c:v>37638</c:v>
                </c:pt>
                <c:pt idx="3">
                  <c:v>20161</c:v>
                </c:pt>
                <c:pt idx="4">
                  <c:v>10755</c:v>
                </c:pt>
                <c:pt idx="5">
                  <c:v>38821</c:v>
                </c:pt>
                <c:pt idx="6">
                  <c:v>40967</c:v>
                </c:pt>
                <c:pt idx="7">
                  <c:v>47192</c:v>
                </c:pt>
                <c:pt idx="8">
                  <c:v>48495</c:v>
                </c:pt>
                <c:pt idx="9">
                  <c:v>42315</c:v>
                </c:pt>
                <c:pt idx="10">
                  <c:v>56193</c:v>
                </c:pt>
                <c:pt idx="11">
                  <c:v>48450</c:v>
                </c:pt>
                <c:pt idx="12">
                  <c:v>49117</c:v>
                </c:pt>
                <c:pt idx="13">
                  <c:v>48734</c:v>
                </c:pt>
                <c:pt idx="14">
                  <c:v>47403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C-401E-B104-D3A67799C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0.14445507200170038</c:v>
                </c:pt>
                <c:pt idx="1">
                  <c:v>1.505877684638659</c:v>
                </c:pt>
                <c:pt idx="2">
                  <c:v>0.86687168295223449</c:v>
                </c:pt>
                <c:pt idx="3">
                  <c:v>0.87456996745699667</c:v>
                </c:pt>
                <c:pt idx="4">
                  <c:v>-0.722959223100899</c:v>
                </c:pt>
                <c:pt idx="5">
                  <c:v>-5.2383625845192516E-2</c:v>
                </c:pt>
                <c:pt idx="6">
                  <c:v>-0.13190795050008475</c:v>
                </c:pt>
                <c:pt idx="7">
                  <c:v>-2.6868749355603683E-2</c:v>
                </c:pt>
                <c:pt idx="8">
                  <c:v>0.14604750088621055</c:v>
                </c:pt>
                <c:pt idx="9">
                  <c:v>-0.24697026320004267</c:v>
                </c:pt>
                <c:pt idx="10">
                  <c:v>0.15981424148606815</c:v>
                </c:pt>
                <c:pt idx="11">
                  <c:v>-1.3579819614390143E-2</c:v>
                </c:pt>
                <c:pt idx="12">
                  <c:v>7.8589896171050722E-3</c:v>
                </c:pt>
                <c:pt idx="13">
                  <c:v>2.8078391662974989E-2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C-401E-B104-D3A67799C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30-46BB-8CB4-CE1A5666DC1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30-46BB-8CB4-CE1A5666DC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30-46BB-8CB4-CE1A5666DC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30-46BB-8CB4-CE1A5666DC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30-46BB-8CB4-CE1A5666DC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30-46BB-8CB4-CE1A5666DC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30-46BB-8CB4-CE1A5666DC1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30-46BB-8CB4-CE1A5666D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51166</c:v>
                </c:pt>
                <c:pt idx="1">
                  <c:v>20250</c:v>
                </c:pt>
                <c:pt idx="2">
                  <c:v>30916</c:v>
                </c:pt>
                <c:pt idx="3">
                  <c:v>9308</c:v>
                </c:pt>
                <c:pt idx="4">
                  <c:v>6211</c:v>
                </c:pt>
                <c:pt idx="5">
                  <c:v>2942</c:v>
                </c:pt>
                <c:pt idx="6">
                  <c:v>832</c:v>
                </c:pt>
                <c:pt idx="7">
                  <c:v>709</c:v>
                </c:pt>
                <c:pt idx="8">
                  <c:v>243</c:v>
                </c:pt>
                <c:pt idx="9">
                  <c:v>195</c:v>
                </c:pt>
                <c:pt idx="10">
                  <c:v>10476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30-46BB-8CB4-CE1A5666DC1E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0.3553548250377474</c:v>
                </c:pt>
                <c:pt idx="1">
                  <c:v>1.9946761313220942</c:v>
                </c:pt>
                <c:pt idx="2">
                  <c:v>-2.3556745942108215E-3</c:v>
                </c:pt>
                <c:pt idx="3">
                  <c:v>-0.1008500772797527</c:v>
                </c:pt>
                <c:pt idx="4">
                  <c:v>-8.8092791073263843E-2</c:v>
                </c:pt>
                <c:pt idx="5">
                  <c:v>7.1376547705753746E-2</c:v>
                </c:pt>
                <c:pt idx="6">
                  <c:v>-4.1474654377880227E-2</c:v>
                </c:pt>
                <c:pt idx="7">
                  <c:v>7.9147640791476404E-2</c:v>
                </c:pt>
                <c:pt idx="8">
                  <c:v>0.78676470588235303</c:v>
                </c:pt>
                <c:pt idx="9">
                  <c:v>0.27450980392156854</c:v>
                </c:pt>
                <c:pt idx="10">
                  <c:v>0.13058493416792571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30-46BB-8CB4-CE1A5666DC1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30-46BB-8CB4-CE1A5666DC1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30-46BB-8CB4-CE1A5666DC1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730-46BB-8CB4-CE1A5666DC1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730-46BB-8CB4-CE1A5666DC1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730-46BB-8CB4-CE1A5666DC1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30-46BB-8CB4-CE1A5666DC1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730-46BB-8CB4-CE1A5666DC1E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0.39577062893327603</c:v>
                </c:pt>
                <c:pt idx="2">
                  <c:v>0.60422937106672403</c:v>
                </c:pt>
                <c:pt idx="3">
                  <c:v>0.18191767970918188</c:v>
                </c:pt>
                <c:pt idx="4">
                  <c:v>0.12138920376812727</c:v>
                </c:pt>
                <c:pt idx="5">
                  <c:v>5.7499120509713481E-2</c:v>
                </c:pt>
                <c:pt idx="6">
                  <c:v>1.6260798186295587E-2</c:v>
                </c:pt>
                <c:pt idx="7">
                  <c:v>1.3856858069811984E-2</c:v>
                </c:pt>
                <c:pt idx="8">
                  <c:v>4.7492475471993117E-3</c:v>
                </c:pt>
                <c:pt idx="9">
                  <c:v>3.8111245749130281E-3</c:v>
                </c:pt>
                <c:pt idx="10">
                  <c:v>0.20474533870148146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30-46BB-8CB4-CE1A5666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7-4D66-837A-25C6F7A2761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67-4D66-837A-25C6F7A276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67-4D66-837A-25C6F7A276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67-4D66-837A-25C6F7A276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67-4D66-837A-25C6F7A276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67-4D66-837A-25C6F7A276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67-4D66-837A-25C6F7A276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67-4D66-837A-25C6F7A276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4890</c:v>
                </c:pt>
                <c:pt idx="1">
                  <c:v>1022</c:v>
                </c:pt>
                <c:pt idx="2">
                  <c:v>3868</c:v>
                </c:pt>
                <c:pt idx="3">
                  <c:v>1063</c:v>
                </c:pt>
                <c:pt idx="4">
                  <c:v>884</c:v>
                </c:pt>
                <c:pt idx="5">
                  <c:v>170</c:v>
                </c:pt>
                <c:pt idx="6">
                  <c:v>123</c:v>
                </c:pt>
                <c:pt idx="7">
                  <c:v>127</c:v>
                </c:pt>
                <c:pt idx="8">
                  <c:v>36</c:v>
                </c:pt>
                <c:pt idx="9">
                  <c:v>45</c:v>
                </c:pt>
                <c:pt idx="10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67-4D66-837A-25C6F7A27612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-0.17579639305578965</c:v>
                </c:pt>
                <c:pt idx="1">
                  <c:v>-0.50604156597390038</c:v>
                </c:pt>
                <c:pt idx="2">
                  <c:v>1.0351966873705098E-3</c:v>
                </c:pt>
                <c:pt idx="3">
                  <c:v>7.0493454179254789E-2</c:v>
                </c:pt>
                <c:pt idx="4">
                  <c:v>-0.1273445212240869</c:v>
                </c:pt>
                <c:pt idx="5">
                  <c:v>-0.45686900958466459</c:v>
                </c:pt>
                <c:pt idx="6">
                  <c:v>0.29473684210526319</c:v>
                </c:pt>
                <c:pt idx="7">
                  <c:v>0.38043478260869557</c:v>
                </c:pt>
                <c:pt idx="8">
                  <c:v>-0.21739130434782605</c:v>
                </c:pt>
                <c:pt idx="9">
                  <c:v>0.60714285714285721</c:v>
                </c:pt>
                <c:pt idx="10">
                  <c:v>0.10591900311526481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67-4D66-837A-25C6F7A2761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567-4D66-837A-25C6F7A276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567-4D66-837A-25C6F7A276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567-4D66-837A-25C6F7A276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567-4D66-837A-25C6F7A276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567-4D66-837A-25C6F7A276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567-4D66-837A-25C6F7A276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567-4D66-837A-25C6F7A27612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0.20899795501022495</c:v>
                </c:pt>
                <c:pt idx="2">
                  <c:v>0.791002044989775</c:v>
                </c:pt>
                <c:pt idx="3">
                  <c:v>0.21738241308793457</c:v>
                </c:pt>
                <c:pt idx="4">
                  <c:v>0.18077709611451942</c:v>
                </c:pt>
                <c:pt idx="5">
                  <c:v>3.4764826175869123E-2</c:v>
                </c:pt>
                <c:pt idx="6">
                  <c:v>2.5153374233128835E-2</c:v>
                </c:pt>
                <c:pt idx="7">
                  <c:v>2.5971370143149285E-2</c:v>
                </c:pt>
                <c:pt idx="8">
                  <c:v>7.3619631901840491E-3</c:v>
                </c:pt>
                <c:pt idx="9">
                  <c:v>9.202453987730062E-3</c:v>
                </c:pt>
                <c:pt idx="10">
                  <c:v>0.29038854805725972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567-4D66-837A-25C6F7A2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7-4A60-B48C-D64AC992309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7-4A60-B48C-D64AC99230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D7-4A60-B48C-D64AC99230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D7-4A60-B48C-D64AC99230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D7-4A60-B48C-D64AC99230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7-4A60-B48C-D64AC99230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D7-4A60-B48C-D64AC992309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D7-4A60-B48C-D64AC99230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43737</c:v>
                </c:pt>
                <c:pt idx="1">
                  <c:v>11054</c:v>
                </c:pt>
                <c:pt idx="2">
                  <c:v>32683</c:v>
                </c:pt>
                <c:pt idx="3">
                  <c:v>11037</c:v>
                </c:pt>
                <c:pt idx="4">
                  <c:v>6595</c:v>
                </c:pt>
                <c:pt idx="5">
                  <c:v>2300</c:v>
                </c:pt>
                <c:pt idx="6">
                  <c:v>1093</c:v>
                </c:pt>
                <c:pt idx="7">
                  <c:v>810</c:v>
                </c:pt>
                <c:pt idx="8">
                  <c:v>141</c:v>
                </c:pt>
                <c:pt idx="9">
                  <c:v>156</c:v>
                </c:pt>
                <c:pt idx="10">
                  <c:v>10551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D7-4A60-B48C-D64AC992309A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-0.14519407418989172</c:v>
                </c:pt>
                <c:pt idx="1">
                  <c:v>-0.45412345679012345</c:v>
                </c:pt>
                <c:pt idx="2">
                  <c:v>5.7154871264070373E-2</c:v>
                </c:pt>
                <c:pt idx="3">
                  <c:v>0.18575418994413417</c:v>
                </c:pt>
                <c:pt idx="4">
                  <c:v>6.1825792947995506E-2</c:v>
                </c:pt>
                <c:pt idx="5">
                  <c:v>-0.21821889870836164</c:v>
                </c:pt>
                <c:pt idx="6">
                  <c:v>0.31370192307692313</c:v>
                </c:pt>
                <c:pt idx="7">
                  <c:v>0.14245416078984485</c:v>
                </c:pt>
                <c:pt idx="8">
                  <c:v>-0.41975308641975306</c:v>
                </c:pt>
                <c:pt idx="9">
                  <c:v>-0.19999999999999996</c:v>
                </c:pt>
                <c:pt idx="10">
                  <c:v>7.1592210767468245E-3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D7-4A60-B48C-D64AC992309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D7-4A60-B48C-D64AC992309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D7-4A60-B48C-D64AC992309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D7-4A60-B48C-D64AC992309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D7-4A60-B48C-D64AC992309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D7-4A60-B48C-D64AC992309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D7-4A60-B48C-D64AC992309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D7-4A60-B48C-D64AC992309A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0.25273795642133662</c:v>
                </c:pt>
                <c:pt idx="2">
                  <c:v>0.74726204357866333</c:v>
                </c:pt>
                <c:pt idx="3">
                  <c:v>0.25234926949722203</c:v>
                </c:pt>
                <c:pt idx="4">
                  <c:v>0.15078766261974988</c:v>
                </c:pt>
                <c:pt idx="5">
                  <c:v>5.2587054439033311E-2</c:v>
                </c:pt>
                <c:pt idx="6">
                  <c:v>2.4990282826897137E-2</c:v>
                </c:pt>
                <c:pt idx="7">
                  <c:v>1.8519788737224777E-2</c:v>
                </c:pt>
                <c:pt idx="8">
                  <c:v>3.2238150764798681E-3</c:v>
                </c:pt>
                <c:pt idx="9">
                  <c:v>3.5667741271692161E-3</c:v>
                </c:pt>
                <c:pt idx="10">
                  <c:v>0.24123739625488716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FD7-4A60-B48C-D64AC992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7-4E67-816A-F0AD2799566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7-4E67-816A-F0AD279956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07-4E67-816A-F0AD279956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07-4E67-816A-F0AD279956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07-4E67-816A-F0AD279956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07-4E67-816A-F0AD2799566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07-4E67-816A-F0AD279956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A07-4E67-816A-F0AD27995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43075</c:v>
                </c:pt>
                <c:pt idx="1">
                  <c:v>10886</c:v>
                </c:pt>
                <c:pt idx="2">
                  <c:v>32189</c:v>
                </c:pt>
                <c:pt idx="3">
                  <c:v>10942</c:v>
                </c:pt>
                <c:pt idx="4">
                  <c:v>6432</c:v>
                </c:pt>
                <c:pt idx="5">
                  <c:v>2287</c:v>
                </c:pt>
                <c:pt idx="6">
                  <c:v>1078</c:v>
                </c:pt>
                <c:pt idx="7">
                  <c:v>802</c:v>
                </c:pt>
                <c:pt idx="8">
                  <c:v>141</c:v>
                </c:pt>
                <c:pt idx="9">
                  <c:v>154</c:v>
                </c:pt>
                <c:pt idx="10">
                  <c:v>10353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07-4E67-816A-F0AD2799566D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-0.14738425605193883</c:v>
                </c:pt>
                <c:pt idx="1">
                  <c:v>-0.45781452335890027</c:v>
                </c:pt>
                <c:pt idx="2">
                  <c:v>5.7353086095325745E-2</c:v>
                </c:pt>
                <c:pt idx="3">
                  <c:v>0.18330269276522104</c:v>
                </c:pt>
                <c:pt idx="4">
                  <c:v>5.9986816084377059E-2</c:v>
                </c:pt>
                <c:pt idx="5">
                  <c:v>-0.21327829377364982</c:v>
                </c:pt>
                <c:pt idx="6">
                  <c:v>0.33746898263027303</c:v>
                </c:pt>
                <c:pt idx="7">
                  <c:v>0.17423133235724753</c:v>
                </c:pt>
                <c:pt idx="8">
                  <c:v>-0.41004184100418406</c:v>
                </c:pt>
                <c:pt idx="9">
                  <c:v>-0.21025641025641029</c:v>
                </c:pt>
                <c:pt idx="10">
                  <c:v>5.3408428821131171E-3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07-4E67-816A-F0AD2799566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07-4E67-816A-F0AD2799566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07-4E67-816A-F0AD2799566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07-4E67-816A-F0AD2799566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07-4E67-816A-F0AD2799566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A07-4E67-816A-F0AD2799566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A07-4E67-816A-F0AD2799566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A07-4E67-816A-F0AD2799566D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0.25272199651770166</c:v>
                </c:pt>
                <c:pt idx="2">
                  <c:v>0.74727800348229834</c:v>
                </c:pt>
                <c:pt idx="3">
                  <c:v>0.25402205455600696</c:v>
                </c:pt>
                <c:pt idx="4">
                  <c:v>0.14932095182820662</c:v>
                </c:pt>
                <c:pt idx="5">
                  <c:v>5.3093441671503191E-2</c:v>
                </c:pt>
                <c:pt idx="6">
                  <c:v>2.5026117237376667E-2</c:v>
                </c:pt>
                <c:pt idx="7">
                  <c:v>1.8618688334300637E-2</c:v>
                </c:pt>
                <c:pt idx="8">
                  <c:v>3.2733604178757981E-3</c:v>
                </c:pt>
                <c:pt idx="9">
                  <c:v>3.5751596053395242E-3</c:v>
                </c:pt>
                <c:pt idx="10">
                  <c:v>0.24034822983168891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A07-4E67-816A-F0AD2799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E-4726-8804-76BF9C0A9E9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DE-4726-8804-76BF9C0A9E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E-4726-8804-76BF9C0A9E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E-4726-8804-76BF9C0A9E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E-4726-8804-76BF9C0A9E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E-4726-8804-76BF9C0A9E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DDE-4726-8804-76BF9C0A9E9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DDE-4726-8804-76BF9C0A9E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4890</c:v>
                </c:pt>
                <c:pt idx="1">
                  <c:v>1022</c:v>
                </c:pt>
                <c:pt idx="2">
                  <c:v>3868</c:v>
                </c:pt>
                <c:pt idx="3">
                  <c:v>1063</c:v>
                </c:pt>
                <c:pt idx="4">
                  <c:v>884</c:v>
                </c:pt>
                <c:pt idx="5">
                  <c:v>170</c:v>
                </c:pt>
                <c:pt idx="6">
                  <c:v>123</c:v>
                </c:pt>
                <c:pt idx="7">
                  <c:v>127</c:v>
                </c:pt>
                <c:pt idx="8">
                  <c:v>36</c:v>
                </c:pt>
                <c:pt idx="9">
                  <c:v>45</c:v>
                </c:pt>
                <c:pt idx="10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DE-4726-8804-76BF9C0A9E98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-0.17579639305578965</c:v>
                </c:pt>
                <c:pt idx="1">
                  <c:v>-0.50604156597390038</c:v>
                </c:pt>
                <c:pt idx="2">
                  <c:v>1.0351966873705098E-3</c:v>
                </c:pt>
                <c:pt idx="3">
                  <c:v>7.0493454179254789E-2</c:v>
                </c:pt>
                <c:pt idx="4">
                  <c:v>-0.1273445212240869</c:v>
                </c:pt>
                <c:pt idx="5">
                  <c:v>-0.45686900958466459</c:v>
                </c:pt>
                <c:pt idx="6">
                  <c:v>0.29473684210526319</c:v>
                </c:pt>
                <c:pt idx="7">
                  <c:v>0.38043478260869557</c:v>
                </c:pt>
                <c:pt idx="8">
                  <c:v>-0.21739130434782605</c:v>
                </c:pt>
                <c:pt idx="9">
                  <c:v>0.60714285714285721</c:v>
                </c:pt>
                <c:pt idx="10">
                  <c:v>0.10591900311526481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DE-4726-8804-76BF9C0A9E9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DDE-4726-8804-76BF9C0A9E9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DE-4726-8804-76BF9C0A9E9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DDE-4726-8804-76BF9C0A9E9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E-4726-8804-76BF9C0A9E9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DDE-4726-8804-76BF9C0A9E9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DDE-4726-8804-76BF9C0A9E9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DDE-4726-8804-76BF9C0A9E98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0.20899795501022495</c:v>
                </c:pt>
                <c:pt idx="2">
                  <c:v>0.791002044989775</c:v>
                </c:pt>
                <c:pt idx="3">
                  <c:v>0.21738241308793457</c:v>
                </c:pt>
                <c:pt idx="4">
                  <c:v>0.18077709611451942</c:v>
                </c:pt>
                <c:pt idx="5">
                  <c:v>3.4764826175869123E-2</c:v>
                </c:pt>
                <c:pt idx="6">
                  <c:v>2.5153374233128835E-2</c:v>
                </c:pt>
                <c:pt idx="7">
                  <c:v>2.5971370143149285E-2</c:v>
                </c:pt>
                <c:pt idx="8">
                  <c:v>7.3619631901840491E-3</c:v>
                </c:pt>
                <c:pt idx="9">
                  <c:v>9.202453987730062E-3</c:v>
                </c:pt>
                <c:pt idx="10">
                  <c:v>0.29038854805725972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DDE-4726-8804-76BF9C0A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0-482C-9343-2E65B5E8C67A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10-482C-9343-2E65B5E8C6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10-482C-9343-2E65B5E8C6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10-482C-9343-2E65B5E8C6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10-482C-9343-2E65B5E8C67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10-482C-9343-2E65B5E8C67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10-482C-9343-2E65B5E8C67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10-482C-9343-2E65B5E8C6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48434</c:v>
                </c:pt>
                <c:pt idx="1">
                  <c:v>11472</c:v>
                </c:pt>
                <c:pt idx="2">
                  <c:v>7412</c:v>
                </c:pt>
                <c:pt idx="3">
                  <c:v>4060</c:v>
                </c:pt>
                <c:pt idx="4">
                  <c:v>36962</c:v>
                </c:pt>
                <c:pt idx="5">
                  <c:v>12917</c:v>
                </c:pt>
                <c:pt idx="6">
                  <c:v>7606</c:v>
                </c:pt>
                <c:pt idx="7">
                  <c:v>2426</c:v>
                </c:pt>
                <c:pt idx="8">
                  <c:v>1228</c:v>
                </c:pt>
                <c:pt idx="9">
                  <c:v>902</c:v>
                </c:pt>
                <c:pt idx="10">
                  <c:v>160</c:v>
                </c:pt>
                <c:pt idx="11">
                  <c:v>171</c:v>
                </c:pt>
                <c:pt idx="12">
                  <c:v>11552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10-482C-9343-2E65B5E8C67A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-0.1253453724604966</c:v>
                </c:pt>
                <c:pt idx="1">
                  <c:v>-0.44944089840188128</c:v>
                </c:pt>
                <c:pt idx="2">
                  <c:v>-0.50891141588816002</c:v>
                </c:pt>
                <c:pt idx="3">
                  <c:v>-0.29317548746518107</c:v>
                </c:pt>
                <c:pt idx="4">
                  <c:v>7.0183565927384395E-2</c:v>
                </c:pt>
                <c:pt idx="5">
                  <c:v>0.19281558777357088</c:v>
                </c:pt>
                <c:pt idx="6">
                  <c:v>6.9009135628952833E-2</c:v>
                </c:pt>
                <c:pt idx="7">
                  <c:v>-0.21335927367055774</c:v>
                </c:pt>
                <c:pt idx="8">
                  <c:v>0.39229024943310664</c:v>
                </c:pt>
                <c:pt idx="9">
                  <c:v>0.18997361477572561</c:v>
                </c:pt>
                <c:pt idx="10">
                  <c:v>-0.39393939393939392</c:v>
                </c:pt>
                <c:pt idx="11">
                  <c:v>-0.21198156682027647</c:v>
                </c:pt>
                <c:pt idx="12">
                  <c:v>1.4312055492141651E-2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10-482C-9343-2E65B5E8C67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10-482C-9343-2E65B5E8C6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10-482C-9343-2E65B5E8C6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10-482C-9343-2E65B5E8C6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10-482C-9343-2E65B5E8C67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10-482C-9343-2E65B5E8C67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10-482C-9343-2E65B5E8C67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10-482C-9343-2E65B5E8C67A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0.23685840525250856</c:v>
                </c:pt>
                <c:pt idx="2">
                  <c:v>0.15303299335177767</c:v>
                </c:pt>
                <c:pt idx="3">
                  <c:v>8.3825411900730895E-2</c:v>
                </c:pt>
                <c:pt idx="4">
                  <c:v>0.76314159474749144</c:v>
                </c:pt>
                <c:pt idx="5">
                  <c:v>0.26669281909402487</c:v>
                </c:pt>
                <c:pt idx="6">
                  <c:v>0.15703844406821654</c:v>
                </c:pt>
                <c:pt idx="7">
                  <c:v>5.0088780608663334E-2</c:v>
                </c:pt>
                <c:pt idx="8">
                  <c:v>2.5354090101994468E-2</c:v>
                </c:pt>
                <c:pt idx="9">
                  <c:v>1.8623281166122971E-2</c:v>
                </c:pt>
                <c:pt idx="10">
                  <c:v>3.3034645084031879E-3</c:v>
                </c:pt>
                <c:pt idx="11">
                  <c:v>3.530577693355907E-3</c:v>
                </c:pt>
                <c:pt idx="12">
                  <c:v>0.23851013750671016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010-482C-9343-2E65B5E8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E-4884-9C78-3DCE7F3BFF6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24581</c:v>
                </c:pt>
                <c:pt idx="1">
                  <c:v>19884</c:v>
                </c:pt>
                <c:pt idx="2">
                  <c:v>24109</c:v>
                </c:pt>
                <c:pt idx="3">
                  <c:v>14923</c:v>
                </c:pt>
                <c:pt idx="4">
                  <c:v>15812</c:v>
                </c:pt>
                <c:pt idx="5">
                  <c:v>18125</c:v>
                </c:pt>
                <c:pt idx="6">
                  <c:v>16944</c:v>
                </c:pt>
                <c:pt idx="7">
                  <c:v>16598</c:v>
                </c:pt>
                <c:pt idx="8">
                  <c:v>20450</c:v>
                </c:pt>
                <c:pt idx="9">
                  <c:v>18601</c:v>
                </c:pt>
                <c:pt idx="10">
                  <c:v>22771</c:v>
                </c:pt>
                <c:pt idx="11">
                  <c:v>21989</c:v>
                </c:pt>
                <c:pt idx="12">
                  <c:v>234787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E-4884-9C78-3DCE7F3BFF6E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7E-4884-9C78-3DCE7F3BFF6E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13922</c:v>
                </c:pt>
                <c:pt idx="1">
                  <c:v>13217</c:v>
                </c:pt>
                <c:pt idx="2">
                  <c:v>17020</c:v>
                </c:pt>
                <c:pt idx="3">
                  <c:v>12113</c:v>
                </c:pt>
                <c:pt idx="4">
                  <c:v>11098</c:v>
                </c:pt>
                <c:pt idx="5">
                  <c:v>11814</c:v>
                </c:pt>
                <c:pt idx="6">
                  <c:v>11471</c:v>
                </c:pt>
                <c:pt idx="7">
                  <c:v>14845</c:v>
                </c:pt>
                <c:pt idx="8">
                  <c:v>13618</c:v>
                </c:pt>
                <c:pt idx="9">
                  <c:v>14638</c:v>
                </c:pt>
                <c:pt idx="10">
                  <c:v>16513</c:v>
                </c:pt>
                <c:pt idx="11">
                  <c:v>18070</c:v>
                </c:pt>
                <c:pt idx="12">
                  <c:v>168339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7E-4884-9C78-3DCE7F3BFF6E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E-4884-9C78-3DCE7F3BFF6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7E-4884-9C78-3DCE7F3BFF6E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E7E-4884-9C78-3DCE7F3BFF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E7E-4884-9C78-3DCE7F3BFF6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21297</c:v>
                </c:pt>
                <c:pt idx="1">
                  <c:v>18659</c:v>
                </c:pt>
                <c:pt idx="2">
                  <c:v>20797</c:v>
                </c:pt>
                <c:pt idx="3">
                  <c:v>14586</c:v>
                </c:pt>
                <c:pt idx="4">
                  <c:v>7817</c:v>
                </c:pt>
                <c:pt idx="5">
                  <c:v>12283</c:v>
                </c:pt>
                <c:pt idx="6">
                  <c:v>12513</c:v>
                </c:pt>
                <c:pt idx="7">
                  <c:v>16653</c:v>
                </c:pt>
                <c:pt idx="8">
                  <c:v>17692</c:v>
                </c:pt>
                <c:pt idx="9">
                  <c:v>17886</c:v>
                </c:pt>
                <c:pt idx="10">
                  <c:v>15945</c:v>
                </c:pt>
                <c:pt idx="11">
                  <c:v>18514</c:v>
                </c:pt>
                <c:pt idx="12">
                  <c:v>194642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7E-4884-9C78-3DCE7F3B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7E-4884-9C78-3DCE7F3BFF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7E-4884-9C78-3DCE7F3BFF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7E-4884-9C78-3DCE7F3BFF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7E-4884-9C78-3DCE7F3BFF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E-4884-9C78-3DCE7F3BFF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E-4884-9C78-3DCE7F3BFF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E-4884-9C78-3DCE7F3BFF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E-4884-9C78-3DCE7F3BFF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E-4884-9C78-3DCE7F3BFF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E-4884-9C78-3DCE7F3BFF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E-4884-9C78-3DCE7F3BFF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E-4884-9C78-3DCE7F3BFF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E-4884-9C78-3DCE7F3BFF6E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0.18435101768435103</c:v>
                </c:pt>
                <c:pt idx="1">
                  <c:v>0.1531425746245596</c:v>
                </c:pt>
                <c:pt idx="2">
                  <c:v>0.13837648475559683</c:v>
                </c:pt>
                <c:pt idx="3">
                  <c:v>0.11199207135778</c:v>
                </c:pt>
                <c:pt idx="4">
                  <c:v>-0.27216014897579144</c:v>
                </c:pt>
                <c:pt idx="5">
                  <c:v>0.10319741332854315</c:v>
                </c:pt>
                <c:pt idx="6">
                  <c:v>0.1901274491154652</c:v>
                </c:pt>
                <c:pt idx="7">
                  <c:v>0.32915635725117731</c:v>
                </c:pt>
                <c:pt idx="8">
                  <c:v>0.28800232964472916</c:v>
                </c:pt>
                <c:pt idx="9">
                  <c:v>4.2108809162877403E-3</c:v>
                </c:pt>
                <c:pt idx="10">
                  <c:v>-0.20651903458571785</c:v>
                </c:pt>
                <c:pt idx="11">
                  <c:v>-7.090881718271691E-2</c:v>
                </c:pt>
                <c:pt idx="12">
                  <c:v>6.925591232455286E-2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7E-4884-9C78-3DCE7F3BFF6E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-0.1335991212725276</c:v>
                </c:pt>
                <c:pt idx="1">
                  <c:v>-6.1607322470327852E-2</c:v>
                </c:pt>
                <c:pt idx="2">
                  <c:v>-0.1373760836202248</c:v>
                </c:pt>
                <c:pt idx="3">
                  <c:v>-2.2582590631910482E-2</c:v>
                </c:pt>
                <c:pt idx="4">
                  <c:v>-0.50562863647862377</c:v>
                </c:pt>
                <c:pt idx="5">
                  <c:v>-0.32231724137931039</c:v>
                </c:pt>
                <c:pt idx="6">
                  <c:v>-0.26150849858356939</c:v>
                </c:pt>
                <c:pt idx="7">
                  <c:v>3.3136522472587693E-3</c:v>
                </c:pt>
                <c:pt idx="8">
                  <c:v>-0.13486552567237164</c:v>
                </c:pt>
                <c:pt idx="9">
                  <c:v>-3.8438793613246647E-2</c:v>
                </c:pt>
                <c:pt idx="10">
                  <c:v>-0.29976724781520359</c:v>
                </c:pt>
                <c:pt idx="11">
                  <c:v>-0.15803356223566334</c:v>
                </c:pt>
                <c:pt idx="12">
                  <c:v>-0.17098476491458214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E7E-4884-9C78-3DCE7F3BF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8-4076-A1A2-4971F461B6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2210</c:v>
                </c:pt>
                <c:pt idx="1">
                  <c:v>1915</c:v>
                </c:pt>
                <c:pt idx="2">
                  <c:v>2142</c:v>
                </c:pt>
                <c:pt idx="3">
                  <c:v>2852</c:v>
                </c:pt>
                <c:pt idx="4">
                  <c:v>2250</c:v>
                </c:pt>
                <c:pt idx="5">
                  <c:v>2571</c:v>
                </c:pt>
                <c:pt idx="6">
                  <c:v>2710</c:v>
                </c:pt>
                <c:pt idx="7">
                  <c:v>3536</c:v>
                </c:pt>
                <c:pt idx="8">
                  <c:v>4209</c:v>
                </c:pt>
                <c:pt idx="9">
                  <c:v>3643</c:v>
                </c:pt>
                <c:pt idx="10">
                  <c:v>1754</c:v>
                </c:pt>
                <c:pt idx="11">
                  <c:v>1177</c:v>
                </c:pt>
                <c:pt idx="12">
                  <c:v>30969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8-4076-A1A2-4971F461B6F7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58-4076-A1A2-4971F461B6F7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942</c:v>
                </c:pt>
                <c:pt idx="1">
                  <c:v>610</c:v>
                </c:pt>
                <c:pt idx="2">
                  <c:v>1784</c:v>
                </c:pt>
                <c:pt idx="3">
                  <c:v>903</c:v>
                </c:pt>
                <c:pt idx="4">
                  <c:v>1407</c:v>
                </c:pt>
                <c:pt idx="5">
                  <c:v>1369</c:v>
                </c:pt>
                <c:pt idx="6">
                  <c:v>1203</c:v>
                </c:pt>
                <c:pt idx="7">
                  <c:v>3184</c:v>
                </c:pt>
                <c:pt idx="8">
                  <c:v>1825</c:v>
                </c:pt>
                <c:pt idx="9">
                  <c:v>2115</c:v>
                </c:pt>
                <c:pt idx="10">
                  <c:v>2957</c:v>
                </c:pt>
                <c:pt idx="11">
                  <c:v>2919</c:v>
                </c:pt>
                <c:pt idx="12">
                  <c:v>21218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58-4076-A1A2-4971F461B6F7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58-4076-A1A2-4971F461B6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6722</c:v>
                </c:pt>
                <c:pt idx="1">
                  <c:v>3306</c:v>
                </c:pt>
                <c:pt idx="2">
                  <c:v>3072</c:v>
                </c:pt>
                <c:pt idx="3">
                  <c:v>3399</c:v>
                </c:pt>
                <c:pt idx="4">
                  <c:v>3612</c:v>
                </c:pt>
                <c:pt idx="5">
                  <c:v>2638</c:v>
                </c:pt>
                <c:pt idx="6">
                  <c:v>2644</c:v>
                </c:pt>
                <c:pt idx="7">
                  <c:v>2887</c:v>
                </c:pt>
                <c:pt idx="8">
                  <c:v>3190</c:v>
                </c:pt>
                <c:pt idx="9">
                  <c:v>2565</c:v>
                </c:pt>
                <c:pt idx="10">
                  <c:v>2171</c:v>
                </c:pt>
                <c:pt idx="11">
                  <c:v>4029</c:v>
                </c:pt>
                <c:pt idx="12">
                  <c:v>40235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58-4076-A1A2-4971F461B6F7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58-4076-A1A2-4971F461B6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58-4076-A1A2-4971F461B6F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1440</c:v>
                </c:pt>
                <c:pt idx="1">
                  <c:v>2089</c:v>
                </c:pt>
                <c:pt idx="2">
                  <c:v>4827</c:v>
                </c:pt>
                <c:pt idx="3">
                  <c:v>2132</c:v>
                </c:pt>
                <c:pt idx="4">
                  <c:v>1512</c:v>
                </c:pt>
                <c:pt idx="5">
                  <c:v>1891</c:v>
                </c:pt>
                <c:pt idx="6">
                  <c:v>2110</c:v>
                </c:pt>
                <c:pt idx="7">
                  <c:v>2116</c:v>
                </c:pt>
                <c:pt idx="8">
                  <c:v>2770</c:v>
                </c:pt>
                <c:pt idx="9">
                  <c:v>2189</c:v>
                </c:pt>
                <c:pt idx="10">
                  <c:v>682</c:v>
                </c:pt>
                <c:pt idx="11">
                  <c:v>2061</c:v>
                </c:pt>
                <c:pt idx="12">
                  <c:v>25819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58-4076-A1A2-4971F461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58-4076-A1A2-4971F461B6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58-4076-A1A2-4971F461B6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58-4076-A1A2-4971F461B6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58-4076-A1A2-4971F461B6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58-4076-A1A2-4971F461B6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58-4076-A1A2-4971F461B6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58-4076-A1A2-4971F461B6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58-4076-A1A2-4971F461B6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58-4076-A1A2-4971F461B6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58-4076-A1A2-4971F461B6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58-4076-A1A2-4971F461B6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58-4076-A1A2-4971F461B6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58-4076-A1A2-4971F461B6F7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-0.78577804224933057</c:v>
                </c:pt>
                <c:pt idx="1">
                  <c:v>-0.36811857229280098</c:v>
                </c:pt>
                <c:pt idx="2">
                  <c:v>0.5712890625</c:v>
                </c:pt>
                <c:pt idx="3">
                  <c:v>-0.37275669314504267</c:v>
                </c:pt>
                <c:pt idx="4">
                  <c:v>-0.58139534883720922</c:v>
                </c:pt>
                <c:pt idx="5">
                  <c:v>-0.28316906747536008</c:v>
                </c:pt>
                <c:pt idx="6">
                  <c:v>-0.20196671709531011</c:v>
                </c:pt>
                <c:pt idx="7">
                  <c:v>-0.26705923103567719</c:v>
                </c:pt>
                <c:pt idx="8">
                  <c:v>-0.13166144200626961</c:v>
                </c:pt>
                <c:pt idx="9">
                  <c:v>-0.14658869395711505</c:v>
                </c:pt>
                <c:pt idx="10">
                  <c:v>-0.6858590511285122</c:v>
                </c:pt>
                <c:pt idx="11">
                  <c:v>-0.4884586746090841</c:v>
                </c:pt>
                <c:pt idx="12">
                  <c:v>-0.35829501677643838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58-4076-A1A2-4971F461B6F7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-0.34841628959276016</c:v>
                </c:pt>
                <c:pt idx="1">
                  <c:v>9.0861618798955712E-2</c:v>
                </c:pt>
                <c:pt idx="2">
                  <c:v>1.2535014005602241</c:v>
                </c:pt>
                <c:pt idx="3">
                  <c:v>-0.25245441795231416</c:v>
                </c:pt>
                <c:pt idx="4">
                  <c:v>-0.32799999999999996</c:v>
                </c:pt>
                <c:pt idx="5">
                  <c:v>-0.26448852586542204</c:v>
                </c:pt>
                <c:pt idx="6">
                  <c:v>-0.22140221402214022</c:v>
                </c:pt>
                <c:pt idx="7">
                  <c:v>-0.40158371040723984</c:v>
                </c:pt>
                <c:pt idx="8">
                  <c:v>-0.34188643383226425</c:v>
                </c:pt>
                <c:pt idx="9">
                  <c:v>-0.39912160307438926</c:v>
                </c:pt>
                <c:pt idx="10">
                  <c:v>-0.61117445838084383</c:v>
                </c:pt>
                <c:pt idx="11">
                  <c:v>0.75106202209005946</c:v>
                </c:pt>
                <c:pt idx="12">
                  <c:v>-0.16629532758565013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658-4076-A1A2-4971F461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6-4EA5-B7C1-446CCA5ACB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1334</c:v>
                </c:pt>
                <c:pt idx="1">
                  <c:v>1064</c:v>
                </c:pt>
                <c:pt idx="2">
                  <c:v>1309</c:v>
                </c:pt>
                <c:pt idx="3">
                  <c:v>1046</c:v>
                </c:pt>
                <c:pt idx="4">
                  <c:v>1367</c:v>
                </c:pt>
                <c:pt idx="5">
                  <c:v>1374</c:v>
                </c:pt>
                <c:pt idx="6">
                  <c:v>1777</c:v>
                </c:pt>
                <c:pt idx="7">
                  <c:v>1555</c:v>
                </c:pt>
                <c:pt idx="8">
                  <c:v>2661</c:v>
                </c:pt>
                <c:pt idx="9">
                  <c:v>2962</c:v>
                </c:pt>
                <c:pt idx="10">
                  <c:v>933</c:v>
                </c:pt>
                <c:pt idx="11">
                  <c:v>626</c:v>
                </c:pt>
                <c:pt idx="12">
                  <c:v>18008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6-4EA5-B7C1-446CCA5ACB1C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46-4EA5-B7C1-446CCA5ACB1C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843</c:v>
                </c:pt>
                <c:pt idx="1">
                  <c:v>552</c:v>
                </c:pt>
                <c:pt idx="2">
                  <c:v>1584</c:v>
                </c:pt>
                <c:pt idx="3">
                  <c:v>851</c:v>
                </c:pt>
                <c:pt idx="4">
                  <c:v>944</c:v>
                </c:pt>
                <c:pt idx="5">
                  <c:v>862</c:v>
                </c:pt>
                <c:pt idx="6">
                  <c:v>739</c:v>
                </c:pt>
                <c:pt idx="7">
                  <c:v>1413</c:v>
                </c:pt>
                <c:pt idx="8">
                  <c:v>1401</c:v>
                </c:pt>
                <c:pt idx="9">
                  <c:v>1534</c:v>
                </c:pt>
                <c:pt idx="10">
                  <c:v>1893</c:v>
                </c:pt>
                <c:pt idx="11">
                  <c:v>1612</c:v>
                </c:pt>
                <c:pt idx="12">
                  <c:v>14228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46-4EA5-B7C1-446CCA5ACB1C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46-4EA5-B7C1-446CCA5ACB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1740</c:v>
                </c:pt>
                <c:pt idx="1">
                  <c:v>1148</c:v>
                </c:pt>
                <c:pt idx="2">
                  <c:v>1437</c:v>
                </c:pt>
                <c:pt idx="3">
                  <c:v>1028</c:v>
                </c:pt>
                <c:pt idx="4">
                  <c:v>841</c:v>
                </c:pt>
                <c:pt idx="5">
                  <c:v>1029</c:v>
                </c:pt>
                <c:pt idx="6">
                  <c:v>857</c:v>
                </c:pt>
                <c:pt idx="7">
                  <c:v>1437</c:v>
                </c:pt>
                <c:pt idx="8">
                  <c:v>925</c:v>
                </c:pt>
                <c:pt idx="9">
                  <c:v>1410</c:v>
                </c:pt>
                <c:pt idx="10">
                  <c:v>1531</c:v>
                </c:pt>
                <c:pt idx="11">
                  <c:v>1688</c:v>
                </c:pt>
                <c:pt idx="12">
                  <c:v>15071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46-4EA5-B7C1-446CCA5ACB1C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46-4EA5-B7C1-446CCA5ACB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846-4EA5-B7C1-446CCA5ACB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940</c:v>
                </c:pt>
                <c:pt idx="1">
                  <c:v>1412</c:v>
                </c:pt>
                <c:pt idx="2">
                  <c:v>1780</c:v>
                </c:pt>
                <c:pt idx="3">
                  <c:v>652</c:v>
                </c:pt>
                <c:pt idx="4">
                  <c:v>401</c:v>
                </c:pt>
                <c:pt idx="5">
                  <c:v>1248</c:v>
                </c:pt>
                <c:pt idx="6">
                  <c:v>786</c:v>
                </c:pt>
                <c:pt idx="7">
                  <c:v>1083</c:v>
                </c:pt>
                <c:pt idx="8">
                  <c:v>779</c:v>
                </c:pt>
                <c:pt idx="9">
                  <c:v>775</c:v>
                </c:pt>
                <c:pt idx="10">
                  <c:v>566</c:v>
                </c:pt>
                <c:pt idx="11">
                  <c:v>1073</c:v>
                </c:pt>
                <c:pt idx="12">
                  <c:v>11495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46-4EA5-B7C1-446CCA5A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46-4EA5-B7C1-446CCA5ACB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46-4EA5-B7C1-446CCA5ACB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46-4EA5-B7C1-446CCA5ACB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46-4EA5-B7C1-446CCA5ACB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46-4EA5-B7C1-446CCA5ACB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46-4EA5-B7C1-446CCA5ACB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46-4EA5-B7C1-446CCA5ACB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46-4EA5-B7C1-446CCA5ACB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46-4EA5-B7C1-446CCA5ACB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46-4EA5-B7C1-446CCA5ACB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46-4EA5-B7C1-446CCA5ACB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46-4EA5-B7C1-446CCA5ACB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46-4EA5-B7C1-446CCA5ACB1C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-0.45977011494252873</c:v>
                </c:pt>
                <c:pt idx="1">
                  <c:v>0.2299651567944252</c:v>
                </c:pt>
                <c:pt idx="2">
                  <c:v>0.23869171885873341</c:v>
                </c:pt>
                <c:pt idx="3">
                  <c:v>-0.36575875486381326</c:v>
                </c:pt>
                <c:pt idx="4">
                  <c:v>-0.52318668252080858</c:v>
                </c:pt>
                <c:pt idx="5">
                  <c:v>0.2128279883381925</c:v>
                </c:pt>
                <c:pt idx="6">
                  <c:v>-8.2847141190198315E-2</c:v>
                </c:pt>
                <c:pt idx="7">
                  <c:v>-0.24634655532359084</c:v>
                </c:pt>
                <c:pt idx="8">
                  <c:v>-0.15783783783783789</c:v>
                </c:pt>
                <c:pt idx="9">
                  <c:v>-0.45035460992907805</c:v>
                </c:pt>
                <c:pt idx="10">
                  <c:v>-0.63030698889614634</c:v>
                </c:pt>
                <c:pt idx="11">
                  <c:v>-0.36433649289099523</c:v>
                </c:pt>
                <c:pt idx="12">
                  <c:v>-0.23727688939021963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46-4EA5-B7C1-446CCA5ACB1C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-0.29535232383808097</c:v>
                </c:pt>
                <c:pt idx="1">
                  <c:v>0.3270676691729324</c:v>
                </c:pt>
                <c:pt idx="2">
                  <c:v>0.35981665393430107</c:v>
                </c:pt>
                <c:pt idx="3">
                  <c:v>-0.37667304015296366</c:v>
                </c:pt>
                <c:pt idx="4">
                  <c:v>-0.70665691294806143</c:v>
                </c:pt>
                <c:pt idx="5">
                  <c:v>-9.1703056768558944E-2</c:v>
                </c:pt>
                <c:pt idx="6">
                  <c:v>-0.55768148564997189</c:v>
                </c:pt>
                <c:pt idx="7">
                  <c:v>-0.3035369774919614</c:v>
                </c:pt>
                <c:pt idx="8">
                  <c:v>-0.70725291243893273</c:v>
                </c:pt>
                <c:pt idx="9">
                  <c:v>-0.73835246455097914</c:v>
                </c:pt>
                <c:pt idx="10">
                  <c:v>-0.39335476956055737</c:v>
                </c:pt>
                <c:pt idx="11">
                  <c:v>0.71405750798722045</c:v>
                </c:pt>
                <c:pt idx="12">
                  <c:v>-0.36167258996001772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846-4EA5-B7C1-446CCA5A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F0-490A-8EC6-C7411B5AA70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876</c:v>
                </c:pt>
                <c:pt idx="1">
                  <c:v>851</c:v>
                </c:pt>
                <c:pt idx="2">
                  <c:v>833</c:v>
                </c:pt>
                <c:pt idx="3">
                  <c:v>1806</c:v>
                </c:pt>
                <c:pt idx="4">
                  <c:v>883</c:v>
                </c:pt>
                <c:pt idx="5">
                  <c:v>1197</c:v>
                </c:pt>
                <c:pt idx="6">
                  <c:v>933</c:v>
                </c:pt>
                <c:pt idx="7">
                  <c:v>1981</c:v>
                </c:pt>
                <c:pt idx="8">
                  <c:v>1548</c:v>
                </c:pt>
                <c:pt idx="9">
                  <c:v>681</c:v>
                </c:pt>
                <c:pt idx="10">
                  <c:v>821</c:v>
                </c:pt>
                <c:pt idx="11">
                  <c:v>551</c:v>
                </c:pt>
                <c:pt idx="12">
                  <c:v>12961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90A-8EC6-C7411B5AA70D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F0-490A-8EC6-C7411B5AA70D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99</c:v>
                </c:pt>
                <c:pt idx="1">
                  <c:v>58</c:v>
                </c:pt>
                <c:pt idx="2">
                  <c:v>200</c:v>
                </c:pt>
                <c:pt idx="3">
                  <c:v>52</c:v>
                </c:pt>
                <c:pt idx="4">
                  <c:v>463</c:v>
                </c:pt>
                <c:pt idx="5">
                  <c:v>507</c:v>
                </c:pt>
                <c:pt idx="6">
                  <c:v>464</c:v>
                </c:pt>
                <c:pt idx="7">
                  <c:v>1771</c:v>
                </c:pt>
                <c:pt idx="8">
                  <c:v>424</c:v>
                </c:pt>
                <c:pt idx="9">
                  <c:v>581</c:v>
                </c:pt>
                <c:pt idx="10">
                  <c:v>1064</c:v>
                </c:pt>
                <c:pt idx="11">
                  <c:v>1307</c:v>
                </c:pt>
                <c:pt idx="12">
                  <c:v>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F0-490A-8EC6-C7411B5AA70D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F0-490A-8EC6-C7411B5AA70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4982</c:v>
                </c:pt>
                <c:pt idx="1">
                  <c:v>2158</c:v>
                </c:pt>
                <c:pt idx="2">
                  <c:v>1635</c:v>
                </c:pt>
                <c:pt idx="3">
                  <c:v>2371</c:v>
                </c:pt>
                <c:pt idx="4">
                  <c:v>2771</c:v>
                </c:pt>
                <c:pt idx="5">
                  <c:v>1609</c:v>
                </c:pt>
                <c:pt idx="6">
                  <c:v>1787</c:v>
                </c:pt>
                <c:pt idx="7">
                  <c:v>1450</c:v>
                </c:pt>
                <c:pt idx="8">
                  <c:v>2265</c:v>
                </c:pt>
                <c:pt idx="9">
                  <c:v>1155</c:v>
                </c:pt>
                <c:pt idx="10">
                  <c:v>640</c:v>
                </c:pt>
                <c:pt idx="11">
                  <c:v>2341</c:v>
                </c:pt>
                <c:pt idx="12">
                  <c:v>25164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F0-490A-8EC6-C7411B5AA70D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F0-490A-8EC6-C7411B5AA7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F0-490A-8EC6-C7411B5AA70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500</c:v>
                </c:pt>
                <c:pt idx="1">
                  <c:v>677</c:v>
                </c:pt>
                <c:pt idx="2">
                  <c:v>3047</c:v>
                </c:pt>
                <c:pt idx="3">
                  <c:v>1480</c:v>
                </c:pt>
                <c:pt idx="4">
                  <c:v>1111</c:v>
                </c:pt>
                <c:pt idx="5">
                  <c:v>643</c:v>
                </c:pt>
                <c:pt idx="6">
                  <c:v>1324</c:v>
                </c:pt>
                <c:pt idx="7">
                  <c:v>1033</c:v>
                </c:pt>
                <c:pt idx="8">
                  <c:v>1991</c:v>
                </c:pt>
                <c:pt idx="9">
                  <c:v>1414</c:v>
                </c:pt>
                <c:pt idx="10">
                  <c:v>116</c:v>
                </c:pt>
                <c:pt idx="11">
                  <c:v>988</c:v>
                </c:pt>
                <c:pt idx="12">
                  <c:v>14324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F0-490A-8EC6-C7411B5A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0-490A-8EC6-C7411B5AA7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F0-490A-8EC6-C7411B5AA7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F0-490A-8EC6-C7411B5AA7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F0-490A-8EC6-C7411B5AA7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F0-490A-8EC6-C7411B5AA7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F0-490A-8EC6-C7411B5AA7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F0-490A-8EC6-C7411B5AA7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F0-490A-8EC6-C7411B5AA7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F0-490A-8EC6-C7411B5AA7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F0-490A-8EC6-C7411B5AA7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F0-490A-8EC6-C7411B5AA7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F0-490A-8EC6-C7411B5AA7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F0-490A-8EC6-C7411B5AA70D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-0.89963869931754314</c:v>
                </c:pt>
                <c:pt idx="1">
                  <c:v>-0.68628359592215016</c:v>
                </c:pt>
                <c:pt idx="2">
                  <c:v>0.8636085626911314</c:v>
                </c:pt>
                <c:pt idx="3">
                  <c:v>-0.37579080556727118</c:v>
                </c:pt>
                <c:pt idx="4">
                  <c:v>-0.59906171057380009</c:v>
                </c:pt>
                <c:pt idx="5">
                  <c:v>-0.60037290242386576</c:v>
                </c:pt>
                <c:pt idx="6">
                  <c:v>-0.25909345271404594</c:v>
                </c:pt>
                <c:pt idx="7">
                  <c:v>-0.28758620689655168</c:v>
                </c:pt>
                <c:pt idx="8">
                  <c:v>-0.12097130242825604</c:v>
                </c:pt>
                <c:pt idx="9">
                  <c:v>0.22424242424242413</c:v>
                </c:pt>
                <c:pt idx="10">
                  <c:v>-0.81874999999999998</c:v>
                </c:pt>
                <c:pt idx="11">
                  <c:v>-0.57795813754805636</c:v>
                </c:pt>
                <c:pt idx="12">
                  <c:v>-0.43077412176124619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F0-490A-8EC6-C7411B5AA70D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-0.42922374429223742</c:v>
                </c:pt>
                <c:pt idx="1">
                  <c:v>-0.20446533490011753</c:v>
                </c:pt>
                <c:pt idx="2">
                  <c:v>2.6578631452581032</c:v>
                </c:pt>
                <c:pt idx="3">
                  <c:v>-0.18050941306755264</c:v>
                </c:pt>
                <c:pt idx="4">
                  <c:v>0.25821064552661377</c:v>
                </c:pt>
                <c:pt idx="5">
                  <c:v>-0.46282372598162069</c:v>
                </c:pt>
                <c:pt idx="6">
                  <c:v>0.41907824222936774</c:v>
                </c:pt>
                <c:pt idx="7">
                  <c:v>-0.47854618879353861</c:v>
                </c:pt>
                <c:pt idx="8">
                  <c:v>0.28617571059431524</c:v>
                </c:pt>
                <c:pt idx="9">
                  <c:v>1.076358296622614</c:v>
                </c:pt>
                <c:pt idx="10">
                  <c:v>-0.85870889159561514</c:v>
                </c:pt>
                <c:pt idx="11">
                  <c:v>0.7931034482758621</c:v>
                </c:pt>
                <c:pt idx="12">
                  <c:v>0.10516163876244122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F0-490A-8EC6-C7411B5A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0-4753-A6D0-D8D3FF3281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22371</c:v>
                </c:pt>
                <c:pt idx="1">
                  <c:v>17969</c:v>
                </c:pt>
                <c:pt idx="2">
                  <c:v>21967</c:v>
                </c:pt>
                <c:pt idx="3">
                  <c:v>12071</c:v>
                </c:pt>
                <c:pt idx="4">
                  <c:v>13562</c:v>
                </c:pt>
                <c:pt idx="5">
                  <c:v>15554</c:v>
                </c:pt>
                <c:pt idx="6">
                  <c:v>14234</c:v>
                </c:pt>
                <c:pt idx="7">
                  <c:v>13062</c:v>
                </c:pt>
                <c:pt idx="8">
                  <c:v>16241</c:v>
                </c:pt>
                <c:pt idx="9">
                  <c:v>14958</c:v>
                </c:pt>
                <c:pt idx="10">
                  <c:v>21017</c:v>
                </c:pt>
                <c:pt idx="11">
                  <c:v>20812</c:v>
                </c:pt>
                <c:pt idx="12">
                  <c:v>203818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0-4753-A6D0-D8D3FF32817E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70-4753-A6D0-D8D3FF32817E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12980</c:v>
                </c:pt>
                <c:pt idx="1">
                  <c:v>12607</c:v>
                </c:pt>
                <c:pt idx="2">
                  <c:v>15236</c:v>
                </c:pt>
                <c:pt idx="3">
                  <c:v>11210</c:v>
                </c:pt>
                <c:pt idx="4">
                  <c:v>9691</c:v>
                </c:pt>
                <c:pt idx="5">
                  <c:v>10445</c:v>
                </c:pt>
                <c:pt idx="6">
                  <c:v>10268</c:v>
                </c:pt>
                <c:pt idx="7">
                  <c:v>11661</c:v>
                </c:pt>
                <c:pt idx="8">
                  <c:v>11793</c:v>
                </c:pt>
                <c:pt idx="9">
                  <c:v>12523</c:v>
                </c:pt>
                <c:pt idx="10">
                  <c:v>13556</c:v>
                </c:pt>
                <c:pt idx="11">
                  <c:v>15151</c:v>
                </c:pt>
                <c:pt idx="12">
                  <c:v>147121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70-4753-A6D0-D8D3FF32817E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70-4753-A6D0-D8D3FF3281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11260</c:v>
                </c:pt>
                <c:pt idx="1">
                  <c:v>12875</c:v>
                </c:pt>
                <c:pt idx="2">
                  <c:v>15197</c:v>
                </c:pt>
                <c:pt idx="3">
                  <c:v>9718</c:v>
                </c:pt>
                <c:pt idx="4">
                  <c:v>7128</c:v>
                </c:pt>
                <c:pt idx="5">
                  <c:v>8496</c:v>
                </c:pt>
                <c:pt idx="6">
                  <c:v>7870</c:v>
                </c:pt>
                <c:pt idx="7">
                  <c:v>9642</c:v>
                </c:pt>
                <c:pt idx="8">
                  <c:v>10546</c:v>
                </c:pt>
                <c:pt idx="9">
                  <c:v>15246</c:v>
                </c:pt>
                <c:pt idx="10">
                  <c:v>17924</c:v>
                </c:pt>
                <c:pt idx="11">
                  <c:v>15898</c:v>
                </c:pt>
                <c:pt idx="12">
                  <c:v>141800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70-4753-A6D0-D8D3FF32817E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70-4753-A6D0-D8D3FF32817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70-4753-A6D0-D8D3FF32817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19857</c:v>
                </c:pt>
                <c:pt idx="1">
                  <c:v>16570</c:v>
                </c:pt>
                <c:pt idx="2">
                  <c:v>15970</c:v>
                </c:pt>
                <c:pt idx="3">
                  <c:v>12454</c:v>
                </c:pt>
                <c:pt idx="4">
                  <c:v>6305</c:v>
                </c:pt>
                <c:pt idx="5">
                  <c:v>10392</c:v>
                </c:pt>
                <c:pt idx="6">
                  <c:v>10403</c:v>
                </c:pt>
                <c:pt idx="7">
                  <c:v>14537</c:v>
                </c:pt>
                <c:pt idx="8">
                  <c:v>14922</c:v>
                </c:pt>
                <c:pt idx="9">
                  <c:v>15697</c:v>
                </c:pt>
                <c:pt idx="10">
                  <c:v>15263</c:v>
                </c:pt>
                <c:pt idx="11">
                  <c:v>16453</c:v>
                </c:pt>
                <c:pt idx="12">
                  <c:v>168823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70-4753-A6D0-D8D3FF32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70-4753-A6D0-D8D3FF32817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70-4753-A6D0-D8D3FF32817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70-4753-A6D0-D8D3FF32817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70-4753-A6D0-D8D3FF32817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70-4753-A6D0-D8D3FF32817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70-4753-A6D0-D8D3FF32817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70-4753-A6D0-D8D3FF32817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70-4753-A6D0-D8D3FF32817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70-4753-A6D0-D8D3FF32817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70-4753-A6D0-D8D3FF32817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70-4753-A6D0-D8D3FF32817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70-4753-A6D0-D8D3FF32817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70-4753-A6D0-D8D3FF32817E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0.76349911190053277</c:v>
                </c:pt>
                <c:pt idx="1">
                  <c:v>0.28699029126213582</c:v>
                </c:pt>
                <c:pt idx="2">
                  <c:v>5.086530236230824E-2</c:v>
                </c:pt>
                <c:pt idx="3">
                  <c:v>0.28153941140152305</c:v>
                </c:pt>
                <c:pt idx="4">
                  <c:v>-0.11546015712682378</c:v>
                </c:pt>
                <c:pt idx="5">
                  <c:v>0.2231638418079096</c:v>
                </c:pt>
                <c:pt idx="6">
                  <c:v>0.32185514612452359</c:v>
                </c:pt>
                <c:pt idx="7">
                  <c:v>0.50767475627463177</c:v>
                </c:pt>
                <c:pt idx="8">
                  <c:v>0.41494405461786465</c:v>
                </c:pt>
                <c:pt idx="9">
                  <c:v>2.9581529581529598E-2</c:v>
                </c:pt>
                <c:pt idx="10">
                  <c:v>-0.14846016514170945</c:v>
                </c:pt>
                <c:pt idx="11">
                  <c:v>3.4910051578814993E-2</c:v>
                </c:pt>
                <c:pt idx="12">
                  <c:v>0.19057122708039498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70-4753-A6D0-D8D3FF32817E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-0.11237763175539761</c:v>
                </c:pt>
                <c:pt idx="1">
                  <c:v>-7.7856308086148407E-2</c:v>
                </c:pt>
                <c:pt idx="2">
                  <c:v>-0.27300040970546724</c:v>
                </c:pt>
                <c:pt idx="3">
                  <c:v>3.1728937122027956E-2</c:v>
                </c:pt>
                <c:pt idx="4">
                  <c:v>-0.53509806813154404</c:v>
                </c:pt>
                <c:pt idx="5">
                  <c:v>-0.3318760447473319</c:v>
                </c:pt>
                <c:pt idx="6">
                  <c:v>-0.26914430237459608</c:v>
                </c:pt>
                <c:pt idx="7">
                  <c:v>0.11292298269790235</c:v>
                </c:pt>
                <c:pt idx="8">
                  <c:v>-8.1214210947601728E-2</c:v>
                </c:pt>
                <c:pt idx="9">
                  <c:v>4.9405000668538479E-2</c:v>
                </c:pt>
                <c:pt idx="10">
                  <c:v>-0.27377836989104054</c:v>
                </c:pt>
                <c:pt idx="11">
                  <c:v>-0.20944647318854503</c:v>
                </c:pt>
                <c:pt idx="12">
                  <c:v>-0.17169729857029314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970-4753-A6D0-D8D3FF32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E-47E5-8B75-B3F6465B74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5883</c:v>
                </c:pt>
                <c:pt idx="1">
                  <c:v>5605</c:v>
                </c:pt>
                <c:pt idx="2">
                  <c:v>6697</c:v>
                </c:pt>
                <c:pt idx="3">
                  <c:v>4032</c:v>
                </c:pt>
                <c:pt idx="4">
                  <c:v>5593</c:v>
                </c:pt>
                <c:pt idx="5">
                  <c:v>5588</c:v>
                </c:pt>
                <c:pt idx="6">
                  <c:v>5743</c:v>
                </c:pt>
                <c:pt idx="7">
                  <c:v>4944</c:v>
                </c:pt>
                <c:pt idx="8">
                  <c:v>7130</c:v>
                </c:pt>
                <c:pt idx="9">
                  <c:v>5839</c:v>
                </c:pt>
                <c:pt idx="10">
                  <c:v>5165</c:v>
                </c:pt>
                <c:pt idx="11">
                  <c:v>5514</c:v>
                </c:pt>
                <c:pt idx="12">
                  <c:v>67733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E-47E5-8B75-B3F6465B74CB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E-47E5-8B75-B3F6465B74CB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4195</c:v>
                </c:pt>
                <c:pt idx="1">
                  <c:v>5743</c:v>
                </c:pt>
                <c:pt idx="2">
                  <c:v>6750</c:v>
                </c:pt>
                <c:pt idx="3">
                  <c:v>5198</c:v>
                </c:pt>
                <c:pt idx="4">
                  <c:v>5387</c:v>
                </c:pt>
                <c:pt idx="5">
                  <c:v>5659</c:v>
                </c:pt>
                <c:pt idx="6">
                  <c:v>5584</c:v>
                </c:pt>
                <c:pt idx="7">
                  <c:v>5102</c:v>
                </c:pt>
                <c:pt idx="8">
                  <c:v>5315</c:v>
                </c:pt>
                <c:pt idx="9">
                  <c:v>5929</c:v>
                </c:pt>
                <c:pt idx="10">
                  <c:v>5060</c:v>
                </c:pt>
                <c:pt idx="11">
                  <c:v>5200</c:v>
                </c:pt>
                <c:pt idx="12">
                  <c:v>65122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E-47E5-8B75-B3F6465B74CB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E-47E5-8B75-B3F6465B74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4671</c:v>
                </c:pt>
                <c:pt idx="1">
                  <c:v>5059</c:v>
                </c:pt>
                <c:pt idx="2">
                  <c:v>5407</c:v>
                </c:pt>
                <c:pt idx="3">
                  <c:v>3130</c:v>
                </c:pt>
                <c:pt idx="4">
                  <c:v>4056</c:v>
                </c:pt>
                <c:pt idx="5">
                  <c:v>4750</c:v>
                </c:pt>
                <c:pt idx="6">
                  <c:v>3580</c:v>
                </c:pt>
                <c:pt idx="7">
                  <c:v>3569</c:v>
                </c:pt>
                <c:pt idx="8">
                  <c:v>5343</c:v>
                </c:pt>
                <c:pt idx="9">
                  <c:v>5420</c:v>
                </c:pt>
                <c:pt idx="10">
                  <c:v>5036</c:v>
                </c:pt>
                <c:pt idx="11">
                  <c:v>5463</c:v>
                </c:pt>
                <c:pt idx="12">
                  <c:v>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E-47E5-8B75-B3F6465B74CB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9E-47E5-8B75-B3F6465B74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9E-47E5-8B75-B3F6465B74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5648</c:v>
                </c:pt>
                <c:pt idx="1">
                  <c:v>5918</c:v>
                </c:pt>
                <c:pt idx="2">
                  <c:v>5789</c:v>
                </c:pt>
                <c:pt idx="3">
                  <c:v>4286</c:v>
                </c:pt>
                <c:pt idx="4">
                  <c:v>4481</c:v>
                </c:pt>
                <c:pt idx="5">
                  <c:v>8026</c:v>
                </c:pt>
                <c:pt idx="6">
                  <c:v>4630</c:v>
                </c:pt>
                <c:pt idx="7">
                  <c:v>6181</c:v>
                </c:pt>
                <c:pt idx="8">
                  <c:v>6777</c:v>
                </c:pt>
                <c:pt idx="9">
                  <c:v>6559</c:v>
                </c:pt>
                <c:pt idx="10">
                  <c:v>5563</c:v>
                </c:pt>
                <c:pt idx="11">
                  <c:v>5875</c:v>
                </c:pt>
                <c:pt idx="12">
                  <c:v>69733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9E-47E5-8B75-B3F6465B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9E-47E5-8B75-B3F6465B74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9E-47E5-8B75-B3F6465B74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9E-47E5-8B75-B3F6465B74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9E-47E5-8B75-B3F6465B74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9E-47E5-8B75-B3F6465B74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E-47E5-8B75-B3F6465B74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9E-47E5-8B75-B3F6465B74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9E-47E5-8B75-B3F6465B74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9E-47E5-8B75-B3F6465B74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9E-47E5-8B75-B3F6465B74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9E-47E5-8B75-B3F6465B74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9E-47E5-8B75-B3F6465B74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9E-47E5-8B75-B3F6465B74CB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0.20916292014557913</c:v>
                </c:pt>
                <c:pt idx="1">
                  <c:v>0.16979640245107719</c:v>
                </c:pt>
                <c:pt idx="2">
                  <c:v>7.0649158498242937E-2</c:v>
                </c:pt>
                <c:pt idx="3">
                  <c:v>0.36932907348242816</c:v>
                </c:pt>
                <c:pt idx="4">
                  <c:v>0.10478303747534512</c:v>
                </c:pt>
                <c:pt idx="5">
                  <c:v>0.6896842105263159</c:v>
                </c:pt>
                <c:pt idx="6">
                  <c:v>0.2932960893854748</c:v>
                </c:pt>
                <c:pt idx="7">
                  <c:v>0.73185766321098344</c:v>
                </c:pt>
                <c:pt idx="8">
                  <c:v>0.26838854576080862</c:v>
                </c:pt>
                <c:pt idx="9">
                  <c:v>0.21014760147601486</c:v>
                </c:pt>
                <c:pt idx="10">
                  <c:v>0.10464654487688652</c:v>
                </c:pt>
                <c:pt idx="11">
                  <c:v>7.541643785465868E-2</c:v>
                </c:pt>
                <c:pt idx="12">
                  <c:v>0.25681277485401188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9E-47E5-8B75-B3F6465B74CB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-3.9945605983341848E-2</c:v>
                </c:pt>
                <c:pt idx="1">
                  <c:v>5.5842997323817922E-2</c:v>
                </c:pt>
                <c:pt idx="2">
                  <c:v>-0.13558309690906378</c:v>
                </c:pt>
                <c:pt idx="3">
                  <c:v>6.2996031746031855E-2</c:v>
                </c:pt>
                <c:pt idx="4">
                  <c:v>-0.19881995351332027</c:v>
                </c:pt>
                <c:pt idx="5">
                  <c:v>0.43629205440229057</c:v>
                </c:pt>
                <c:pt idx="6">
                  <c:v>-0.19380114922514369</c:v>
                </c:pt>
                <c:pt idx="7">
                  <c:v>0.25020226537216828</c:v>
                </c:pt>
                <c:pt idx="8">
                  <c:v>-4.9509116409537146E-2</c:v>
                </c:pt>
                <c:pt idx="9">
                  <c:v>0.1233087857509847</c:v>
                </c:pt>
                <c:pt idx="10">
                  <c:v>7.7057115198451154E-2</c:v>
                </c:pt>
                <c:pt idx="11">
                  <c:v>6.5469713456655754E-2</c:v>
                </c:pt>
                <c:pt idx="12">
                  <c:v>2.9527704368623953E-2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9E-47E5-8B75-B3F6465B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2-4C5D-9FDA-EEB7B3E223E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6844</c:v>
                </c:pt>
                <c:pt idx="1">
                  <c:v>6979</c:v>
                </c:pt>
                <c:pt idx="2">
                  <c:v>9072</c:v>
                </c:pt>
                <c:pt idx="3">
                  <c:v>3673</c:v>
                </c:pt>
                <c:pt idx="4">
                  <c:v>3598</c:v>
                </c:pt>
                <c:pt idx="5">
                  <c:v>4992</c:v>
                </c:pt>
                <c:pt idx="6">
                  <c:v>3591</c:v>
                </c:pt>
                <c:pt idx="7">
                  <c:v>3114</c:v>
                </c:pt>
                <c:pt idx="8">
                  <c:v>5370</c:v>
                </c:pt>
                <c:pt idx="9">
                  <c:v>4551</c:v>
                </c:pt>
                <c:pt idx="10">
                  <c:v>9109</c:v>
                </c:pt>
                <c:pt idx="11">
                  <c:v>9047</c:v>
                </c:pt>
                <c:pt idx="12">
                  <c:v>69940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2-4C5D-9FDA-EEB7B3E223E3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42-4C5D-9FDA-EEB7B3E223E3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4563</c:v>
                </c:pt>
                <c:pt idx="1">
                  <c:v>2880</c:v>
                </c:pt>
                <c:pt idx="2">
                  <c:v>4119</c:v>
                </c:pt>
                <c:pt idx="3">
                  <c:v>2495</c:v>
                </c:pt>
                <c:pt idx="4">
                  <c:v>1509</c:v>
                </c:pt>
                <c:pt idx="5">
                  <c:v>2083</c:v>
                </c:pt>
                <c:pt idx="6">
                  <c:v>1894</c:v>
                </c:pt>
                <c:pt idx="7">
                  <c:v>2314</c:v>
                </c:pt>
                <c:pt idx="8">
                  <c:v>2011</c:v>
                </c:pt>
                <c:pt idx="9">
                  <c:v>2086</c:v>
                </c:pt>
                <c:pt idx="10">
                  <c:v>3576</c:v>
                </c:pt>
                <c:pt idx="11">
                  <c:v>4554</c:v>
                </c:pt>
                <c:pt idx="12">
                  <c:v>34084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42-4C5D-9FDA-EEB7B3E223E3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2-4C5D-9FDA-EEB7B3E223E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1909</c:v>
                </c:pt>
                <c:pt idx="1">
                  <c:v>3000</c:v>
                </c:pt>
                <c:pt idx="2">
                  <c:v>4413</c:v>
                </c:pt>
                <c:pt idx="3">
                  <c:v>2417</c:v>
                </c:pt>
                <c:pt idx="4">
                  <c:v>635</c:v>
                </c:pt>
                <c:pt idx="5">
                  <c:v>1387</c:v>
                </c:pt>
                <c:pt idx="6">
                  <c:v>1550</c:v>
                </c:pt>
                <c:pt idx="7">
                  <c:v>1791</c:v>
                </c:pt>
                <c:pt idx="8">
                  <c:v>2284</c:v>
                </c:pt>
                <c:pt idx="9">
                  <c:v>3442</c:v>
                </c:pt>
                <c:pt idx="10">
                  <c:v>6832</c:v>
                </c:pt>
                <c:pt idx="11">
                  <c:v>4805</c:v>
                </c:pt>
                <c:pt idx="12">
                  <c:v>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42-4C5D-9FDA-EEB7B3E223E3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842-4C5D-9FDA-EEB7B3E223E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842-4C5D-9FDA-EEB7B3E223E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6720</c:v>
                </c:pt>
                <c:pt idx="1">
                  <c:v>4191</c:v>
                </c:pt>
                <c:pt idx="2">
                  <c:v>4701</c:v>
                </c:pt>
                <c:pt idx="3">
                  <c:v>3247</c:v>
                </c:pt>
                <c:pt idx="4">
                  <c:v>365</c:v>
                </c:pt>
                <c:pt idx="5">
                  <c:v>767</c:v>
                </c:pt>
                <c:pt idx="6">
                  <c:v>2203</c:v>
                </c:pt>
                <c:pt idx="7">
                  <c:v>2519</c:v>
                </c:pt>
                <c:pt idx="8">
                  <c:v>2496</c:v>
                </c:pt>
                <c:pt idx="9">
                  <c:v>3103</c:v>
                </c:pt>
                <c:pt idx="10">
                  <c:v>4594</c:v>
                </c:pt>
                <c:pt idx="11">
                  <c:v>4165</c:v>
                </c:pt>
                <c:pt idx="12">
                  <c:v>39071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42-4C5D-9FDA-EEB7B3E2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42-4C5D-9FDA-EEB7B3E223E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42-4C5D-9FDA-EEB7B3E223E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42-4C5D-9FDA-EEB7B3E223E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42-4C5D-9FDA-EEB7B3E223E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42-4C5D-9FDA-EEB7B3E223E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42-4C5D-9FDA-EEB7B3E223E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42-4C5D-9FDA-EEB7B3E223E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42-4C5D-9FDA-EEB7B3E223E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42-4C5D-9FDA-EEB7B3E223E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42-4C5D-9FDA-EEB7B3E223E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42-4C5D-9FDA-EEB7B3E223E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42-4C5D-9FDA-EEB7B3E223E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42-4C5D-9FDA-EEB7B3E223E3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2.5201676270298585</c:v>
                </c:pt>
                <c:pt idx="1">
                  <c:v>0.39700000000000002</c:v>
                </c:pt>
                <c:pt idx="2">
                  <c:v>6.5261726716519419E-2</c:v>
                </c:pt>
                <c:pt idx="3">
                  <c:v>0.3434009102192801</c:v>
                </c:pt>
                <c:pt idx="4">
                  <c:v>-0.42519685039370081</c:v>
                </c:pt>
                <c:pt idx="5">
                  <c:v>-0.44700793078586876</c:v>
                </c:pt>
                <c:pt idx="6">
                  <c:v>0.42129032258064525</c:v>
                </c:pt>
                <c:pt idx="7">
                  <c:v>0.40647682858738143</c:v>
                </c:pt>
                <c:pt idx="8">
                  <c:v>9.2819614711033172E-2</c:v>
                </c:pt>
                <c:pt idx="9">
                  <c:v>-9.8489250435793152E-2</c:v>
                </c:pt>
                <c:pt idx="10">
                  <c:v>-0.32757611241217799</c:v>
                </c:pt>
                <c:pt idx="11">
                  <c:v>-0.13319458896982306</c:v>
                </c:pt>
                <c:pt idx="12">
                  <c:v>0.13364282605541855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42-4C5D-9FDA-EEB7B3E223E3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-1.8118059614260718E-2</c:v>
                </c:pt>
                <c:pt idx="1">
                  <c:v>-0.39948416678607246</c:v>
                </c:pt>
                <c:pt idx="2">
                  <c:v>-0.4818121693121693</c:v>
                </c:pt>
                <c:pt idx="3">
                  <c:v>-0.115981486523278</c:v>
                </c:pt>
                <c:pt idx="4">
                  <c:v>-0.89855475264035578</c:v>
                </c:pt>
                <c:pt idx="5">
                  <c:v>-0.84635416666666663</c:v>
                </c:pt>
                <c:pt idx="6">
                  <c:v>-0.38652186020607071</c:v>
                </c:pt>
                <c:pt idx="7">
                  <c:v>-0.19107257546563905</c:v>
                </c:pt>
                <c:pt idx="8">
                  <c:v>-0.53519553072625703</c:v>
                </c:pt>
                <c:pt idx="9">
                  <c:v>-0.31817183036695229</c:v>
                </c:pt>
                <c:pt idx="10">
                  <c:v>-0.49566362937753872</c:v>
                </c:pt>
                <c:pt idx="11">
                  <c:v>-0.53962639549021774</c:v>
                </c:pt>
                <c:pt idx="12">
                  <c:v>-0.44136402630826421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42-4C5D-9FDA-EEB7B3E2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FF-4E43-A291-D52B9942C53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669</c:v>
                </c:pt>
                <c:pt idx="1">
                  <c:v>473</c:v>
                </c:pt>
                <c:pt idx="2">
                  <c:v>442</c:v>
                </c:pt>
                <c:pt idx="3">
                  <c:v>559</c:v>
                </c:pt>
                <c:pt idx="4">
                  <c:v>684</c:v>
                </c:pt>
                <c:pt idx="5">
                  <c:v>746</c:v>
                </c:pt>
                <c:pt idx="6">
                  <c:v>1064</c:v>
                </c:pt>
                <c:pt idx="7">
                  <c:v>876</c:v>
                </c:pt>
                <c:pt idx="8">
                  <c:v>321</c:v>
                </c:pt>
                <c:pt idx="9">
                  <c:v>336</c:v>
                </c:pt>
                <c:pt idx="10">
                  <c:v>386</c:v>
                </c:pt>
                <c:pt idx="11">
                  <c:v>236</c:v>
                </c:pt>
                <c:pt idx="12">
                  <c:v>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F-4E43-A291-D52B9942C532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FF-4E43-A291-D52B9942C532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274</c:v>
                </c:pt>
                <c:pt idx="1">
                  <c:v>444</c:v>
                </c:pt>
                <c:pt idx="2">
                  <c:v>624</c:v>
                </c:pt>
                <c:pt idx="3">
                  <c:v>540</c:v>
                </c:pt>
                <c:pt idx="4">
                  <c:v>386</c:v>
                </c:pt>
                <c:pt idx="5">
                  <c:v>313</c:v>
                </c:pt>
                <c:pt idx="6">
                  <c:v>423</c:v>
                </c:pt>
                <c:pt idx="7">
                  <c:v>844</c:v>
                </c:pt>
                <c:pt idx="8">
                  <c:v>658</c:v>
                </c:pt>
                <c:pt idx="9">
                  <c:v>562</c:v>
                </c:pt>
                <c:pt idx="10">
                  <c:v>499</c:v>
                </c:pt>
                <c:pt idx="11">
                  <c:v>830</c:v>
                </c:pt>
                <c:pt idx="12">
                  <c:v>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FF-4E43-A291-D52B9942C532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FF-4E43-A291-D52B9942C53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617</c:v>
                </c:pt>
                <c:pt idx="1">
                  <c:v>654</c:v>
                </c:pt>
                <c:pt idx="2">
                  <c:v>785</c:v>
                </c:pt>
                <c:pt idx="3">
                  <c:v>749</c:v>
                </c:pt>
                <c:pt idx="4">
                  <c:v>298</c:v>
                </c:pt>
                <c:pt idx="5">
                  <c:v>385</c:v>
                </c:pt>
                <c:pt idx="6">
                  <c:v>332</c:v>
                </c:pt>
                <c:pt idx="7">
                  <c:v>638</c:v>
                </c:pt>
                <c:pt idx="8">
                  <c:v>379</c:v>
                </c:pt>
                <c:pt idx="9">
                  <c:v>717</c:v>
                </c:pt>
                <c:pt idx="10">
                  <c:v>631</c:v>
                </c:pt>
                <c:pt idx="11">
                  <c:v>599</c:v>
                </c:pt>
                <c:pt idx="12">
                  <c:v>6784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FF-4E43-A291-D52B9942C532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FF-4E43-A291-D52B9942C5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FF-4E43-A291-D52B9942C53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747</c:v>
                </c:pt>
                <c:pt idx="1">
                  <c:v>490</c:v>
                </c:pt>
                <c:pt idx="2">
                  <c:v>707</c:v>
                </c:pt>
                <c:pt idx="3">
                  <c:v>471</c:v>
                </c:pt>
                <c:pt idx="4">
                  <c:v>131</c:v>
                </c:pt>
                <c:pt idx="5">
                  <c:v>222</c:v>
                </c:pt>
                <c:pt idx="6">
                  <c:v>181</c:v>
                </c:pt>
                <c:pt idx="7">
                  <c:v>993</c:v>
                </c:pt>
                <c:pt idx="8">
                  <c:v>1070</c:v>
                </c:pt>
                <c:pt idx="9">
                  <c:v>709</c:v>
                </c:pt>
                <c:pt idx="10">
                  <c:v>478</c:v>
                </c:pt>
                <c:pt idx="11">
                  <c:v>475</c:v>
                </c:pt>
                <c:pt idx="12">
                  <c:v>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FF-4E43-A291-D52B9942C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FF-4E43-A291-D52B9942C5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F-4E43-A291-D52B9942C5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F-4E43-A291-D52B9942C5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F-4E43-A291-D52B9942C5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F-4E43-A291-D52B9942C5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F-4E43-A291-D52B9942C5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F-4E43-A291-D52B9942C5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F-4E43-A291-D52B9942C5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F-4E43-A291-D52B9942C5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F-4E43-A291-D52B9942C5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F-4E43-A291-D52B9942C5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F-4E43-A291-D52B9942C5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F-4E43-A291-D52B9942C532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0.21069692058346834</c:v>
                </c:pt>
                <c:pt idx="1">
                  <c:v>-0.25076452599388377</c:v>
                </c:pt>
                <c:pt idx="2">
                  <c:v>-9.9363057324840742E-2</c:v>
                </c:pt>
                <c:pt idx="3">
                  <c:v>-0.3711615487316422</c:v>
                </c:pt>
                <c:pt idx="4">
                  <c:v>-0.56040268456375841</c:v>
                </c:pt>
                <c:pt idx="5">
                  <c:v>-0.42337662337662341</c:v>
                </c:pt>
                <c:pt idx="6">
                  <c:v>-0.45481927710843373</c:v>
                </c:pt>
                <c:pt idx="7">
                  <c:v>0.55642633228840133</c:v>
                </c:pt>
                <c:pt idx="8">
                  <c:v>1.8232189973614776</c:v>
                </c:pt>
                <c:pt idx="9">
                  <c:v>-1.1157601115760141E-2</c:v>
                </c:pt>
                <c:pt idx="10">
                  <c:v>-0.24247226624405704</c:v>
                </c:pt>
                <c:pt idx="11">
                  <c:v>-0.20701168614357257</c:v>
                </c:pt>
                <c:pt idx="12">
                  <c:v>-1.6214622641509413E-2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FF-4E43-A291-D52B9942C532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0.11659192825112097</c:v>
                </c:pt>
                <c:pt idx="1">
                  <c:v>3.5940803382663811E-2</c:v>
                </c:pt>
                <c:pt idx="2">
                  <c:v>0.59954751131221728</c:v>
                </c:pt>
                <c:pt idx="3">
                  <c:v>-0.15742397137745978</c:v>
                </c:pt>
                <c:pt idx="4">
                  <c:v>-0.80847953216374269</c:v>
                </c:pt>
                <c:pt idx="5">
                  <c:v>-0.7024128686327078</c:v>
                </c:pt>
                <c:pt idx="6">
                  <c:v>-0.82988721804511278</c:v>
                </c:pt>
                <c:pt idx="7">
                  <c:v>0.13356164383561642</c:v>
                </c:pt>
                <c:pt idx="8">
                  <c:v>2.3333333333333335</c:v>
                </c:pt>
                <c:pt idx="9">
                  <c:v>1.1101190476190474</c:v>
                </c:pt>
                <c:pt idx="10">
                  <c:v>0.23834196891191706</c:v>
                </c:pt>
                <c:pt idx="11">
                  <c:v>1.0127118644067798</c:v>
                </c:pt>
                <c:pt idx="12">
                  <c:v>-1.7373380447585407E-2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FF-4E43-A291-D52B9942C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B-4D27-B581-AED27D9234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666</c:v>
                </c:pt>
                <c:pt idx="1">
                  <c:v>786</c:v>
                </c:pt>
                <c:pt idx="2">
                  <c:v>717</c:v>
                </c:pt>
                <c:pt idx="3">
                  <c:v>370</c:v>
                </c:pt>
                <c:pt idx="4">
                  <c:v>246</c:v>
                </c:pt>
                <c:pt idx="5">
                  <c:v>375</c:v>
                </c:pt>
                <c:pt idx="6">
                  <c:v>120</c:v>
                </c:pt>
                <c:pt idx="7">
                  <c:v>116</c:v>
                </c:pt>
                <c:pt idx="8">
                  <c:v>327</c:v>
                </c:pt>
                <c:pt idx="9">
                  <c:v>118</c:v>
                </c:pt>
                <c:pt idx="10">
                  <c:v>306</c:v>
                </c:pt>
                <c:pt idx="11">
                  <c:v>138</c:v>
                </c:pt>
                <c:pt idx="12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B-4D27-B581-AED27D92348A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5B-4D27-B581-AED27D92348A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358</c:v>
                </c:pt>
                <c:pt idx="1">
                  <c:v>221</c:v>
                </c:pt>
                <c:pt idx="2">
                  <c:v>223</c:v>
                </c:pt>
                <c:pt idx="3">
                  <c:v>291</c:v>
                </c:pt>
                <c:pt idx="4">
                  <c:v>106</c:v>
                </c:pt>
                <c:pt idx="5">
                  <c:v>105</c:v>
                </c:pt>
                <c:pt idx="6">
                  <c:v>93</c:v>
                </c:pt>
                <c:pt idx="7">
                  <c:v>313</c:v>
                </c:pt>
                <c:pt idx="8">
                  <c:v>194</c:v>
                </c:pt>
                <c:pt idx="9">
                  <c:v>46</c:v>
                </c:pt>
                <c:pt idx="10">
                  <c:v>81</c:v>
                </c:pt>
                <c:pt idx="11">
                  <c:v>223</c:v>
                </c:pt>
                <c:pt idx="12">
                  <c:v>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5B-4D27-B581-AED27D92348A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B-4D27-B581-AED27D9234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248</c:v>
                </c:pt>
                <c:pt idx="1">
                  <c:v>250</c:v>
                </c:pt>
                <c:pt idx="2">
                  <c:v>394</c:v>
                </c:pt>
                <c:pt idx="3">
                  <c:v>302</c:v>
                </c:pt>
                <c:pt idx="4">
                  <c:v>109</c:v>
                </c:pt>
                <c:pt idx="5">
                  <c:v>133</c:v>
                </c:pt>
                <c:pt idx="6">
                  <c:v>117</c:v>
                </c:pt>
                <c:pt idx="7">
                  <c:v>284</c:v>
                </c:pt>
                <c:pt idx="8">
                  <c:v>55</c:v>
                </c:pt>
                <c:pt idx="9">
                  <c:v>181</c:v>
                </c:pt>
                <c:pt idx="10">
                  <c:v>301</c:v>
                </c:pt>
                <c:pt idx="11">
                  <c:v>254</c:v>
                </c:pt>
                <c:pt idx="12">
                  <c:v>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5B-4D27-B581-AED27D92348A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5B-4D27-B581-AED27D9234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5B-4D27-B581-AED27D9234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659</c:v>
                </c:pt>
                <c:pt idx="1">
                  <c:v>262</c:v>
                </c:pt>
                <c:pt idx="2">
                  <c:v>268</c:v>
                </c:pt>
                <c:pt idx="3">
                  <c:v>249</c:v>
                </c:pt>
                <c:pt idx="4">
                  <c:v>12</c:v>
                </c:pt>
                <c:pt idx="5">
                  <c:v>19</c:v>
                </c:pt>
                <c:pt idx="6">
                  <c:v>10</c:v>
                </c:pt>
                <c:pt idx="7">
                  <c:v>282</c:v>
                </c:pt>
                <c:pt idx="8">
                  <c:v>464</c:v>
                </c:pt>
                <c:pt idx="9">
                  <c:v>440</c:v>
                </c:pt>
                <c:pt idx="10">
                  <c:v>280</c:v>
                </c:pt>
                <c:pt idx="11">
                  <c:v>363</c:v>
                </c:pt>
                <c:pt idx="12">
                  <c:v>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5B-4D27-B581-AED27D923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5B-4D27-B581-AED27D9234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5B-4D27-B581-AED27D9234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5B-4D27-B581-AED27D9234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5B-4D27-B581-AED27D9234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5B-4D27-B581-AED27D9234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5B-4D27-B581-AED27D9234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5B-4D27-B581-AED27D9234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5B-4D27-B581-AED27D9234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5B-4D27-B581-AED27D9234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5B-4D27-B581-AED27D9234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5B-4D27-B581-AED27D9234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5B-4D27-B581-AED27D9234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5B-4D27-B581-AED27D92348A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1.657258064516129</c:v>
                </c:pt>
                <c:pt idx="1">
                  <c:v>4.8000000000000043E-2</c:v>
                </c:pt>
                <c:pt idx="2">
                  <c:v>-0.31979695431472077</c:v>
                </c:pt>
                <c:pt idx="3">
                  <c:v>-0.17549668874172186</c:v>
                </c:pt>
                <c:pt idx="4">
                  <c:v>-0.88990825688073394</c:v>
                </c:pt>
                <c:pt idx="5">
                  <c:v>-0.85714285714285721</c:v>
                </c:pt>
                <c:pt idx="6">
                  <c:v>-0.9145299145299145</c:v>
                </c:pt>
                <c:pt idx="7">
                  <c:v>-7.0422535211267512E-3</c:v>
                </c:pt>
                <c:pt idx="8">
                  <c:v>7.4363636363636356</c:v>
                </c:pt>
                <c:pt idx="9">
                  <c:v>1.430939226519337</c:v>
                </c:pt>
                <c:pt idx="10">
                  <c:v>-6.9767441860465129E-2</c:v>
                </c:pt>
                <c:pt idx="11">
                  <c:v>0.42913385826771644</c:v>
                </c:pt>
                <c:pt idx="12">
                  <c:v>0.25875190258751912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5B-4D27-B581-AED27D92348A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-1.0510510510510551E-2</c:v>
                </c:pt>
                <c:pt idx="1">
                  <c:v>-0.66666666666666674</c:v>
                </c:pt>
                <c:pt idx="2">
                  <c:v>-0.62622036262203629</c:v>
                </c:pt>
                <c:pt idx="3">
                  <c:v>-0.32702702702702702</c:v>
                </c:pt>
                <c:pt idx="4">
                  <c:v>-0.95121951219512191</c:v>
                </c:pt>
                <c:pt idx="5">
                  <c:v>-0.94933333333333336</c:v>
                </c:pt>
                <c:pt idx="6">
                  <c:v>-0.91666666666666663</c:v>
                </c:pt>
                <c:pt idx="7">
                  <c:v>1.4310344827586206</c:v>
                </c:pt>
                <c:pt idx="8">
                  <c:v>0.41896024464831805</c:v>
                </c:pt>
                <c:pt idx="9">
                  <c:v>2.7288135593220337</c:v>
                </c:pt>
                <c:pt idx="10">
                  <c:v>-8.496732026143794E-2</c:v>
                </c:pt>
                <c:pt idx="11">
                  <c:v>1.6304347826086958</c:v>
                </c:pt>
                <c:pt idx="12">
                  <c:v>-0.22800466744457415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5B-4D27-B581-AED27D923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46-4918-8551-ED06A9CB625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496</c:v>
                </c:pt>
                <c:pt idx="1">
                  <c:v>516</c:v>
                </c:pt>
                <c:pt idx="2">
                  <c:v>615</c:v>
                </c:pt>
                <c:pt idx="3">
                  <c:v>305</c:v>
                </c:pt>
                <c:pt idx="4">
                  <c:v>211</c:v>
                </c:pt>
                <c:pt idx="5">
                  <c:v>286</c:v>
                </c:pt>
                <c:pt idx="6">
                  <c:v>158</c:v>
                </c:pt>
                <c:pt idx="7">
                  <c:v>355</c:v>
                </c:pt>
                <c:pt idx="8">
                  <c:v>152</c:v>
                </c:pt>
                <c:pt idx="9">
                  <c:v>273</c:v>
                </c:pt>
                <c:pt idx="10">
                  <c:v>261</c:v>
                </c:pt>
                <c:pt idx="11">
                  <c:v>85</c:v>
                </c:pt>
                <c:pt idx="12">
                  <c:v>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6-4918-8551-ED06A9CB6253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46-4918-8551-ED06A9CB6253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459</c:v>
                </c:pt>
                <c:pt idx="1">
                  <c:v>335</c:v>
                </c:pt>
                <c:pt idx="2">
                  <c:v>257</c:v>
                </c:pt>
                <c:pt idx="3">
                  <c:v>150</c:v>
                </c:pt>
                <c:pt idx="4">
                  <c:v>131</c:v>
                </c:pt>
                <c:pt idx="5">
                  <c:v>154</c:v>
                </c:pt>
                <c:pt idx="6">
                  <c:v>377</c:v>
                </c:pt>
                <c:pt idx="7">
                  <c:v>218</c:v>
                </c:pt>
                <c:pt idx="8">
                  <c:v>101</c:v>
                </c:pt>
                <c:pt idx="9">
                  <c:v>281</c:v>
                </c:pt>
                <c:pt idx="10">
                  <c:v>323</c:v>
                </c:pt>
                <c:pt idx="11">
                  <c:v>267</c:v>
                </c:pt>
                <c:pt idx="12">
                  <c:v>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46-4918-8551-ED06A9CB6253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46-4918-8551-ED06A9CB625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201</c:v>
                </c:pt>
                <c:pt idx="1">
                  <c:v>189</c:v>
                </c:pt>
                <c:pt idx="2">
                  <c:v>324</c:v>
                </c:pt>
                <c:pt idx="3">
                  <c:v>135</c:v>
                </c:pt>
                <c:pt idx="4">
                  <c:v>93</c:v>
                </c:pt>
                <c:pt idx="5">
                  <c:v>117</c:v>
                </c:pt>
                <c:pt idx="6">
                  <c:v>118</c:v>
                </c:pt>
                <c:pt idx="7">
                  <c:v>96</c:v>
                </c:pt>
                <c:pt idx="8">
                  <c:v>141</c:v>
                </c:pt>
                <c:pt idx="9">
                  <c:v>435</c:v>
                </c:pt>
                <c:pt idx="10">
                  <c:v>698</c:v>
                </c:pt>
                <c:pt idx="11">
                  <c:v>264</c:v>
                </c:pt>
                <c:pt idx="12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46-4918-8551-ED06A9CB6253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46-4918-8551-ED06A9CB62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46-4918-8551-ED06A9CB625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520</c:v>
                </c:pt>
                <c:pt idx="1">
                  <c:v>670</c:v>
                </c:pt>
                <c:pt idx="2">
                  <c:v>586</c:v>
                </c:pt>
                <c:pt idx="3">
                  <c:v>430</c:v>
                </c:pt>
                <c:pt idx="4">
                  <c:v>61</c:v>
                </c:pt>
                <c:pt idx="5">
                  <c:v>40</c:v>
                </c:pt>
                <c:pt idx="6">
                  <c:v>232</c:v>
                </c:pt>
                <c:pt idx="7">
                  <c:v>510</c:v>
                </c:pt>
                <c:pt idx="8">
                  <c:v>436</c:v>
                </c:pt>
                <c:pt idx="9">
                  <c:v>490</c:v>
                </c:pt>
                <c:pt idx="10">
                  <c:v>392</c:v>
                </c:pt>
                <c:pt idx="11">
                  <c:v>470</c:v>
                </c:pt>
                <c:pt idx="12">
                  <c:v>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46-4918-8551-ED06A9CB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46-4918-8551-ED06A9CB62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46-4918-8551-ED06A9CB62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46-4918-8551-ED06A9CB62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46-4918-8551-ED06A9CB62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46-4918-8551-ED06A9CB62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46-4918-8551-ED06A9CB62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46-4918-8551-ED06A9CB62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46-4918-8551-ED06A9CB62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46-4918-8551-ED06A9CB62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46-4918-8551-ED06A9CB62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46-4918-8551-ED06A9CB62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46-4918-8551-ED06A9CB62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46-4918-8551-ED06A9CB6253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1.5870646766169156</c:v>
                </c:pt>
                <c:pt idx="1">
                  <c:v>2.5449735449735451</c:v>
                </c:pt>
                <c:pt idx="2">
                  <c:v>0.80864197530864201</c:v>
                </c:pt>
                <c:pt idx="3">
                  <c:v>2.1851851851851851</c:v>
                </c:pt>
                <c:pt idx="4">
                  <c:v>-0.34408602150537637</c:v>
                </c:pt>
                <c:pt idx="5">
                  <c:v>-0.65811965811965811</c:v>
                </c:pt>
                <c:pt idx="6">
                  <c:v>0.96610169491525433</c:v>
                </c:pt>
                <c:pt idx="7">
                  <c:v>4.3125</c:v>
                </c:pt>
                <c:pt idx="8">
                  <c:v>2.0921985815602837</c:v>
                </c:pt>
                <c:pt idx="9">
                  <c:v>0.12643678160919536</c:v>
                </c:pt>
                <c:pt idx="10">
                  <c:v>-0.43839541547277938</c:v>
                </c:pt>
                <c:pt idx="11">
                  <c:v>0.78030303030303028</c:v>
                </c:pt>
                <c:pt idx="12">
                  <c:v>0.72073995019565995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46-4918-8551-ED06A9CB6253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4.8387096774193505E-2</c:v>
                </c:pt>
                <c:pt idx="1">
                  <c:v>0.29844961240310086</c:v>
                </c:pt>
                <c:pt idx="2">
                  <c:v>-4.7154471544715415E-2</c:v>
                </c:pt>
                <c:pt idx="3">
                  <c:v>0.4098360655737705</c:v>
                </c:pt>
                <c:pt idx="4">
                  <c:v>-0.7109004739336493</c:v>
                </c:pt>
                <c:pt idx="5">
                  <c:v>-0.8601398601398601</c:v>
                </c:pt>
                <c:pt idx="6">
                  <c:v>0.46835443037974689</c:v>
                </c:pt>
                <c:pt idx="7">
                  <c:v>0.43661971830985924</c:v>
                </c:pt>
                <c:pt idx="8">
                  <c:v>1.8684210526315788</c:v>
                </c:pt>
                <c:pt idx="9">
                  <c:v>0.79487179487179493</c:v>
                </c:pt>
                <c:pt idx="10">
                  <c:v>0.50191570881226055</c:v>
                </c:pt>
                <c:pt idx="11">
                  <c:v>4.5294117647058822</c:v>
                </c:pt>
                <c:pt idx="12">
                  <c:v>0.30272017236735804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46-4918-8551-ED06A9CB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AF-46E9-85E5-30EA24A635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677</c:v>
                </c:pt>
                <c:pt idx="1">
                  <c:v>168</c:v>
                </c:pt>
                <c:pt idx="2">
                  <c:v>89</c:v>
                </c:pt>
                <c:pt idx="3">
                  <c:v>49</c:v>
                </c:pt>
                <c:pt idx="4">
                  <c:v>7</c:v>
                </c:pt>
                <c:pt idx="5">
                  <c:v>11</c:v>
                </c:pt>
                <c:pt idx="6">
                  <c:v>37</c:v>
                </c:pt>
                <c:pt idx="7">
                  <c:v>38</c:v>
                </c:pt>
                <c:pt idx="8">
                  <c:v>12</c:v>
                </c:pt>
                <c:pt idx="9">
                  <c:v>18</c:v>
                </c:pt>
                <c:pt idx="10">
                  <c:v>395</c:v>
                </c:pt>
                <c:pt idx="11">
                  <c:v>282</c:v>
                </c:pt>
                <c:pt idx="12">
                  <c:v>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F-46E9-85E5-30EA24A63510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AF-46E9-85E5-30EA24A63510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69</c:v>
                </c:pt>
                <c:pt idx="1">
                  <c:v>56</c:v>
                </c:pt>
                <c:pt idx="2">
                  <c:v>56</c:v>
                </c:pt>
                <c:pt idx="3">
                  <c:v>16</c:v>
                </c:pt>
                <c:pt idx="4">
                  <c:v>4</c:v>
                </c:pt>
                <c:pt idx="5">
                  <c:v>0</c:v>
                </c:pt>
                <c:pt idx="6">
                  <c:v>63</c:v>
                </c:pt>
                <c:pt idx="7">
                  <c:v>21</c:v>
                </c:pt>
                <c:pt idx="8">
                  <c:v>13</c:v>
                </c:pt>
                <c:pt idx="9">
                  <c:v>17</c:v>
                </c:pt>
                <c:pt idx="10">
                  <c:v>62</c:v>
                </c:pt>
                <c:pt idx="11">
                  <c:v>177</c:v>
                </c:pt>
                <c:pt idx="1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AF-46E9-85E5-30EA24A63510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AF-46E9-85E5-30EA24A635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111</c:v>
                </c:pt>
                <c:pt idx="1">
                  <c:v>210</c:v>
                </c:pt>
                <c:pt idx="2">
                  <c:v>126</c:v>
                </c:pt>
                <c:pt idx="3">
                  <c:v>29</c:v>
                </c:pt>
                <c:pt idx="4">
                  <c:v>12</c:v>
                </c:pt>
                <c:pt idx="5">
                  <c:v>24</c:v>
                </c:pt>
                <c:pt idx="6">
                  <c:v>14</c:v>
                </c:pt>
                <c:pt idx="7">
                  <c:v>29</c:v>
                </c:pt>
                <c:pt idx="8">
                  <c:v>28</c:v>
                </c:pt>
                <c:pt idx="9">
                  <c:v>20</c:v>
                </c:pt>
                <c:pt idx="10">
                  <c:v>62</c:v>
                </c:pt>
                <c:pt idx="11">
                  <c:v>139</c:v>
                </c:pt>
                <c:pt idx="12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AF-46E9-85E5-30EA24A63510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AF-46E9-85E5-30EA24A635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4AF-46E9-85E5-30EA24A6351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153</c:v>
                </c:pt>
                <c:pt idx="1">
                  <c:v>120</c:v>
                </c:pt>
                <c:pt idx="2">
                  <c:v>82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48</c:v>
                </c:pt>
                <c:pt idx="7">
                  <c:v>35</c:v>
                </c:pt>
                <c:pt idx="8">
                  <c:v>10</c:v>
                </c:pt>
                <c:pt idx="9">
                  <c:v>10</c:v>
                </c:pt>
                <c:pt idx="10">
                  <c:v>31</c:v>
                </c:pt>
                <c:pt idx="11">
                  <c:v>145</c:v>
                </c:pt>
                <c:pt idx="12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F-46E9-85E5-30EA24A6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AF-46E9-85E5-30EA24A635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AF-46E9-85E5-30EA24A635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AF-46E9-85E5-30EA24A635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AF-46E9-85E5-30EA24A635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AF-46E9-85E5-30EA24A635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AF-46E9-85E5-30EA24A635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AF-46E9-85E5-30EA24A635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AF-46E9-85E5-30EA24A635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AF-46E9-85E5-30EA24A635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AF-46E9-85E5-30EA24A635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AF-46E9-85E5-30EA24A635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AF-46E9-85E5-30EA24A635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AF-46E9-85E5-30EA24A63510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0.37837837837837829</c:v>
                </c:pt>
                <c:pt idx="1">
                  <c:v>-0.4285714285714286</c:v>
                </c:pt>
                <c:pt idx="2">
                  <c:v>-0.34920634920634919</c:v>
                </c:pt>
                <c:pt idx="3">
                  <c:v>-0.93103448275862066</c:v>
                </c:pt>
                <c:pt idx="4">
                  <c:v>-1</c:v>
                </c:pt>
                <c:pt idx="5">
                  <c:v>-1</c:v>
                </c:pt>
                <c:pt idx="6">
                  <c:v>2.4285714285714284</c:v>
                </c:pt>
                <c:pt idx="7">
                  <c:v>0.2068965517241379</c:v>
                </c:pt>
                <c:pt idx="8">
                  <c:v>-0.64285714285714279</c:v>
                </c:pt>
                <c:pt idx="9">
                  <c:v>-0.5</c:v>
                </c:pt>
                <c:pt idx="10">
                  <c:v>-0.5</c:v>
                </c:pt>
                <c:pt idx="11">
                  <c:v>4.3165467625899234E-2</c:v>
                </c:pt>
                <c:pt idx="12">
                  <c:v>-0.20895522388059706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F-46E9-85E5-30EA24A63510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-0.77400295420974885</c:v>
                </c:pt>
                <c:pt idx="1">
                  <c:v>-0.2857142857142857</c:v>
                </c:pt>
                <c:pt idx="2">
                  <c:v>-7.8651685393258397E-2</c:v>
                </c:pt>
                <c:pt idx="3">
                  <c:v>-0.95918367346938771</c:v>
                </c:pt>
                <c:pt idx="4">
                  <c:v>-1</c:v>
                </c:pt>
                <c:pt idx="5">
                  <c:v>-1</c:v>
                </c:pt>
                <c:pt idx="6">
                  <c:v>0.29729729729729737</c:v>
                </c:pt>
                <c:pt idx="7">
                  <c:v>-7.8947368421052655E-2</c:v>
                </c:pt>
                <c:pt idx="8">
                  <c:v>-0.16666666666666663</c:v>
                </c:pt>
                <c:pt idx="9">
                  <c:v>-0.44444444444444442</c:v>
                </c:pt>
                <c:pt idx="10">
                  <c:v>-0.92151898734177218</c:v>
                </c:pt>
                <c:pt idx="11">
                  <c:v>-0.48581560283687941</c:v>
                </c:pt>
                <c:pt idx="12">
                  <c:v>-0.64329781267526642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4AF-46E9-85E5-30EA24A6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B-4F07-836E-C2E65AF1A9B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1198</c:v>
                </c:pt>
                <c:pt idx="1">
                  <c:v>215</c:v>
                </c:pt>
                <c:pt idx="2">
                  <c:v>60</c:v>
                </c:pt>
                <c:pt idx="3">
                  <c:v>76</c:v>
                </c:pt>
                <c:pt idx="4">
                  <c:v>46</c:v>
                </c:pt>
                <c:pt idx="5">
                  <c:v>25</c:v>
                </c:pt>
                <c:pt idx="6">
                  <c:v>57</c:v>
                </c:pt>
                <c:pt idx="7">
                  <c:v>36</c:v>
                </c:pt>
                <c:pt idx="8">
                  <c:v>20</c:v>
                </c:pt>
                <c:pt idx="9">
                  <c:v>89</c:v>
                </c:pt>
                <c:pt idx="10">
                  <c:v>637</c:v>
                </c:pt>
                <c:pt idx="11">
                  <c:v>1016</c:v>
                </c:pt>
                <c:pt idx="12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B-4F07-836E-C2E65AF1A9BD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BB-4F07-836E-C2E65AF1A9BD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82</c:v>
                </c:pt>
                <c:pt idx="1">
                  <c:v>102</c:v>
                </c:pt>
                <c:pt idx="2">
                  <c:v>41</c:v>
                </c:pt>
                <c:pt idx="3">
                  <c:v>7</c:v>
                </c:pt>
                <c:pt idx="4">
                  <c:v>10</c:v>
                </c:pt>
                <c:pt idx="5">
                  <c:v>1</c:v>
                </c:pt>
                <c:pt idx="6">
                  <c:v>11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16</c:v>
                </c:pt>
                <c:pt idx="11">
                  <c:v>131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BB-4F07-836E-C2E65AF1A9BD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BB-4F07-836E-C2E65AF1A9B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135</c:v>
                </c:pt>
                <c:pt idx="1">
                  <c:v>147</c:v>
                </c:pt>
                <c:pt idx="2">
                  <c:v>100</c:v>
                </c:pt>
                <c:pt idx="3">
                  <c:v>54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62</c:v>
                </c:pt>
                <c:pt idx="10">
                  <c:v>42</c:v>
                </c:pt>
                <c:pt idx="11">
                  <c:v>73</c:v>
                </c:pt>
                <c:pt idx="12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BB-4F07-836E-C2E65AF1A9BD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BB-4F07-836E-C2E65AF1A9B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BB-4F07-836E-C2E65AF1A9B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49</c:v>
                </c:pt>
                <c:pt idx="1">
                  <c:v>198</c:v>
                </c:pt>
                <c:pt idx="2">
                  <c:v>40</c:v>
                </c:pt>
                <c:pt idx="3">
                  <c:v>77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13</c:v>
                </c:pt>
                <c:pt idx="8">
                  <c:v>9</c:v>
                </c:pt>
                <c:pt idx="9">
                  <c:v>26</c:v>
                </c:pt>
                <c:pt idx="10">
                  <c:v>56</c:v>
                </c:pt>
                <c:pt idx="11">
                  <c:v>164</c:v>
                </c:pt>
                <c:pt idx="12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BB-4F07-836E-C2E65AF1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BB-4F07-836E-C2E65AF1A9B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BB-4F07-836E-C2E65AF1A9B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BB-4F07-836E-C2E65AF1A9B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BB-4F07-836E-C2E65AF1A9B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BB-4F07-836E-C2E65AF1A9B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BB-4F07-836E-C2E65AF1A9B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BB-4F07-836E-C2E65AF1A9B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BB-4F07-836E-C2E65AF1A9B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BB-4F07-836E-C2E65AF1A9B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BB-4F07-836E-C2E65AF1A9B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BB-4F07-836E-C2E65AF1A9B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BB-4F07-836E-C2E65AF1A9B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BB-4F07-836E-C2E65AF1A9BD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-0.63703703703703707</c:v>
                </c:pt>
                <c:pt idx="1">
                  <c:v>0.34693877551020402</c:v>
                </c:pt>
                <c:pt idx="2">
                  <c:v>-0.6</c:v>
                </c:pt>
                <c:pt idx="3">
                  <c:v>0.42592592592592582</c:v>
                </c:pt>
                <c:pt idx="4">
                  <c:v>-1</c:v>
                </c:pt>
                <c:pt idx="5">
                  <c:v>-0.8</c:v>
                </c:pt>
                <c:pt idx="6">
                  <c:v>0</c:v>
                </c:pt>
                <c:pt idx="7">
                  <c:v>-0.1333333333333333</c:v>
                </c:pt>
                <c:pt idx="8">
                  <c:v>0</c:v>
                </c:pt>
                <c:pt idx="9">
                  <c:v>-0.58064516129032251</c:v>
                </c:pt>
                <c:pt idx="10">
                  <c:v>0.33333333333333326</c:v>
                </c:pt>
                <c:pt idx="11">
                  <c:v>1.2465753424657535</c:v>
                </c:pt>
                <c:pt idx="12">
                  <c:v>-3.1496062992125706E-3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BB-4F07-836E-C2E65AF1A9BD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-0.95909849749582632</c:v>
                </c:pt>
                <c:pt idx="1">
                  <c:v>-7.906976744186045E-2</c:v>
                </c:pt>
                <c:pt idx="2">
                  <c:v>-0.33333333333333337</c:v>
                </c:pt>
                <c:pt idx="3">
                  <c:v>1.3157894736842035E-2</c:v>
                </c:pt>
                <c:pt idx="4">
                  <c:v>-1</c:v>
                </c:pt>
                <c:pt idx="5">
                  <c:v>-0.96</c:v>
                </c:pt>
                <c:pt idx="6">
                  <c:v>-1</c:v>
                </c:pt>
                <c:pt idx="7">
                  <c:v>-0.63888888888888884</c:v>
                </c:pt>
                <c:pt idx="8">
                  <c:v>-0.55000000000000004</c:v>
                </c:pt>
                <c:pt idx="9">
                  <c:v>-0.7078651685393258</c:v>
                </c:pt>
                <c:pt idx="10">
                  <c:v>-0.91208791208791207</c:v>
                </c:pt>
                <c:pt idx="11">
                  <c:v>-0.8385826771653544</c:v>
                </c:pt>
                <c:pt idx="12">
                  <c:v>-0.81784172661870502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BB-4F07-836E-C2E65AF1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7-4118-B575-A53D0F352CF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24581</c:v>
                </c:pt>
                <c:pt idx="1">
                  <c:v>19884</c:v>
                </c:pt>
                <c:pt idx="2">
                  <c:v>24109</c:v>
                </c:pt>
                <c:pt idx="3">
                  <c:v>14923</c:v>
                </c:pt>
                <c:pt idx="4">
                  <c:v>15812</c:v>
                </c:pt>
                <c:pt idx="5">
                  <c:v>18125</c:v>
                </c:pt>
                <c:pt idx="6">
                  <c:v>16944</c:v>
                </c:pt>
                <c:pt idx="7">
                  <c:v>16598</c:v>
                </c:pt>
                <c:pt idx="8">
                  <c:v>20450</c:v>
                </c:pt>
                <c:pt idx="9">
                  <c:v>18601</c:v>
                </c:pt>
                <c:pt idx="10">
                  <c:v>22771</c:v>
                </c:pt>
                <c:pt idx="11">
                  <c:v>21989</c:v>
                </c:pt>
                <c:pt idx="12">
                  <c:v>234787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7-4118-B575-A53D0F352CF2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C7-4118-B575-A53D0F352CF2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13922</c:v>
                </c:pt>
                <c:pt idx="1">
                  <c:v>13217</c:v>
                </c:pt>
                <c:pt idx="2">
                  <c:v>17020</c:v>
                </c:pt>
                <c:pt idx="3">
                  <c:v>12113</c:v>
                </c:pt>
                <c:pt idx="4">
                  <c:v>11098</c:v>
                </c:pt>
                <c:pt idx="5">
                  <c:v>11814</c:v>
                </c:pt>
                <c:pt idx="6">
                  <c:v>11471</c:v>
                </c:pt>
                <c:pt idx="7">
                  <c:v>14845</c:v>
                </c:pt>
                <c:pt idx="8">
                  <c:v>13618</c:v>
                </c:pt>
                <c:pt idx="9">
                  <c:v>14638</c:v>
                </c:pt>
                <c:pt idx="10">
                  <c:v>16513</c:v>
                </c:pt>
                <c:pt idx="11">
                  <c:v>18070</c:v>
                </c:pt>
                <c:pt idx="12">
                  <c:v>168339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7-4118-B575-A53D0F352CF2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C7-4118-B575-A53D0F352CF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17982</c:v>
                </c:pt>
                <c:pt idx="1">
                  <c:v>16181</c:v>
                </c:pt>
                <c:pt idx="2">
                  <c:v>18269</c:v>
                </c:pt>
                <c:pt idx="3">
                  <c:v>13117</c:v>
                </c:pt>
                <c:pt idx="4">
                  <c:v>10740</c:v>
                </c:pt>
                <c:pt idx="5">
                  <c:v>11134</c:v>
                </c:pt>
                <c:pt idx="6">
                  <c:v>10514</c:v>
                </c:pt>
                <c:pt idx="7">
                  <c:v>12529</c:v>
                </c:pt>
                <c:pt idx="8">
                  <c:v>13736</c:v>
                </c:pt>
                <c:pt idx="9">
                  <c:v>17811</c:v>
                </c:pt>
                <c:pt idx="10">
                  <c:v>20095</c:v>
                </c:pt>
                <c:pt idx="11">
                  <c:v>19927</c:v>
                </c:pt>
                <c:pt idx="12">
                  <c:v>182035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C7-4118-B575-A53D0F352CF2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C7-4118-B575-A53D0F352C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C7-4118-B575-A53D0F352CF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21297</c:v>
                </c:pt>
                <c:pt idx="1">
                  <c:v>18659</c:v>
                </c:pt>
                <c:pt idx="2">
                  <c:v>20797</c:v>
                </c:pt>
                <c:pt idx="3">
                  <c:v>14586</c:v>
                </c:pt>
                <c:pt idx="4">
                  <c:v>7817</c:v>
                </c:pt>
                <c:pt idx="5">
                  <c:v>12283</c:v>
                </c:pt>
                <c:pt idx="6">
                  <c:v>12513</c:v>
                </c:pt>
                <c:pt idx="7">
                  <c:v>16653</c:v>
                </c:pt>
                <c:pt idx="8">
                  <c:v>17692</c:v>
                </c:pt>
                <c:pt idx="9">
                  <c:v>17886</c:v>
                </c:pt>
                <c:pt idx="10">
                  <c:v>15945</c:v>
                </c:pt>
                <c:pt idx="11">
                  <c:v>18514</c:v>
                </c:pt>
                <c:pt idx="12">
                  <c:v>194642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C7-4118-B575-A53D0F35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C7-4118-B575-A53D0F352C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C7-4118-B575-A53D0F352C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C7-4118-B575-A53D0F352C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C7-4118-B575-A53D0F352C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C7-4118-B575-A53D0F352C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C7-4118-B575-A53D0F352C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C7-4118-B575-A53D0F352C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C7-4118-B575-A53D0F352C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C7-4118-B575-A53D0F352C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7-4118-B575-A53D0F352C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C7-4118-B575-A53D0F352C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C7-4118-B575-A53D0F352C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C7-4118-B575-A53D0F352CF2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0.18435101768435103</c:v>
                </c:pt>
                <c:pt idx="1">
                  <c:v>0.1531425746245596</c:v>
                </c:pt>
                <c:pt idx="2">
                  <c:v>0.13837648475559683</c:v>
                </c:pt>
                <c:pt idx="3">
                  <c:v>0.11199207135778</c:v>
                </c:pt>
                <c:pt idx="4">
                  <c:v>-0.27216014897579144</c:v>
                </c:pt>
                <c:pt idx="5">
                  <c:v>0.10319741332854315</c:v>
                </c:pt>
                <c:pt idx="6">
                  <c:v>0.1901274491154652</c:v>
                </c:pt>
                <c:pt idx="7">
                  <c:v>0.32915635725117731</c:v>
                </c:pt>
                <c:pt idx="8">
                  <c:v>0.28800232964472916</c:v>
                </c:pt>
                <c:pt idx="9">
                  <c:v>4.2108809162877403E-3</c:v>
                </c:pt>
                <c:pt idx="10">
                  <c:v>-0.20651903458571785</c:v>
                </c:pt>
                <c:pt idx="11">
                  <c:v>-7.090881718271691E-2</c:v>
                </c:pt>
                <c:pt idx="12">
                  <c:v>6.925591232455286E-2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C7-4118-B575-A53D0F352CF2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-0.1335991212725276</c:v>
                </c:pt>
                <c:pt idx="1">
                  <c:v>-6.1607322470327852E-2</c:v>
                </c:pt>
                <c:pt idx="2">
                  <c:v>-0.1373760836202248</c:v>
                </c:pt>
                <c:pt idx="3">
                  <c:v>-2.2582590631910482E-2</c:v>
                </c:pt>
                <c:pt idx="4">
                  <c:v>-0.50562863647862377</c:v>
                </c:pt>
                <c:pt idx="5">
                  <c:v>-0.32231724137931039</c:v>
                </c:pt>
                <c:pt idx="6">
                  <c:v>-0.26150849858356939</c:v>
                </c:pt>
                <c:pt idx="7">
                  <c:v>3.3136522472587693E-3</c:v>
                </c:pt>
                <c:pt idx="8">
                  <c:v>-0.13486552567237164</c:v>
                </c:pt>
                <c:pt idx="9">
                  <c:v>-3.8438793613246647E-2</c:v>
                </c:pt>
                <c:pt idx="10">
                  <c:v>-0.29976724781520359</c:v>
                </c:pt>
                <c:pt idx="11">
                  <c:v>-0.15803356223566334</c:v>
                </c:pt>
                <c:pt idx="12">
                  <c:v>-0.17098476491458214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C7-4118-B575-A53D0F35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8C-4D2B-84AB-640BE2FAB9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19126</c:v>
                </c:pt>
                <c:pt idx="1">
                  <c:v>16661</c:v>
                </c:pt>
                <c:pt idx="2">
                  <c:v>20350</c:v>
                </c:pt>
                <c:pt idx="3">
                  <c:v>12915</c:v>
                </c:pt>
                <c:pt idx="4">
                  <c:v>13156</c:v>
                </c:pt>
                <c:pt idx="5">
                  <c:v>15865</c:v>
                </c:pt>
                <c:pt idx="6">
                  <c:v>13461</c:v>
                </c:pt>
                <c:pt idx="7">
                  <c:v>14160</c:v>
                </c:pt>
                <c:pt idx="8">
                  <c:v>16725</c:v>
                </c:pt>
                <c:pt idx="9">
                  <c:v>15154</c:v>
                </c:pt>
                <c:pt idx="10">
                  <c:v>17956</c:v>
                </c:pt>
                <c:pt idx="11">
                  <c:v>17291</c:v>
                </c:pt>
                <c:pt idx="12">
                  <c:v>192820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C-4D2B-84AB-640BE2FAB995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8C-4D2B-84AB-640BE2FAB995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13922</c:v>
                </c:pt>
                <c:pt idx="1">
                  <c:v>13217</c:v>
                </c:pt>
                <c:pt idx="2">
                  <c:v>17020</c:v>
                </c:pt>
                <c:pt idx="3">
                  <c:v>12113</c:v>
                </c:pt>
                <c:pt idx="4">
                  <c:v>11098</c:v>
                </c:pt>
                <c:pt idx="5">
                  <c:v>11814</c:v>
                </c:pt>
                <c:pt idx="6">
                  <c:v>11471</c:v>
                </c:pt>
                <c:pt idx="7">
                  <c:v>14845</c:v>
                </c:pt>
                <c:pt idx="8">
                  <c:v>13618</c:v>
                </c:pt>
                <c:pt idx="9">
                  <c:v>14638</c:v>
                </c:pt>
                <c:pt idx="10">
                  <c:v>16231</c:v>
                </c:pt>
                <c:pt idx="11">
                  <c:v>17723</c:v>
                </c:pt>
                <c:pt idx="12">
                  <c:v>167710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8C-4D2B-84AB-640BE2FAB995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8C-4D2B-84AB-640BE2FAB9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17515</c:v>
                </c:pt>
                <c:pt idx="1">
                  <c:v>15801</c:v>
                </c:pt>
                <c:pt idx="2">
                  <c:v>17964</c:v>
                </c:pt>
                <c:pt idx="3">
                  <c:v>12757</c:v>
                </c:pt>
                <c:pt idx="4">
                  <c:v>10423</c:v>
                </c:pt>
                <c:pt idx="5">
                  <c:v>10883</c:v>
                </c:pt>
                <c:pt idx="6">
                  <c:v>10245</c:v>
                </c:pt>
                <c:pt idx="7">
                  <c:v>12145</c:v>
                </c:pt>
                <c:pt idx="8">
                  <c:v>13480</c:v>
                </c:pt>
                <c:pt idx="9">
                  <c:v>17535</c:v>
                </c:pt>
                <c:pt idx="10">
                  <c:v>19598</c:v>
                </c:pt>
                <c:pt idx="11">
                  <c:v>19489</c:v>
                </c:pt>
                <c:pt idx="12">
                  <c:v>177835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8C-4D2B-84AB-640BE2FAB995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8C-4D2B-84AB-640BE2FAB9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8C-4D2B-84AB-640BE2FAB9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20913</c:v>
                </c:pt>
                <c:pt idx="1">
                  <c:v>18321</c:v>
                </c:pt>
                <c:pt idx="2">
                  <c:v>20362</c:v>
                </c:pt>
                <c:pt idx="3">
                  <c:v>14295</c:v>
                </c:pt>
                <c:pt idx="4">
                  <c:v>7607</c:v>
                </c:pt>
                <c:pt idx="5">
                  <c:v>12135</c:v>
                </c:pt>
                <c:pt idx="6">
                  <c:v>12144</c:v>
                </c:pt>
                <c:pt idx="7">
                  <c:v>16288</c:v>
                </c:pt>
                <c:pt idx="8">
                  <c:v>17349</c:v>
                </c:pt>
                <c:pt idx="9">
                  <c:v>17511</c:v>
                </c:pt>
                <c:pt idx="10">
                  <c:v>15543</c:v>
                </c:pt>
                <c:pt idx="11">
                  <c:v>18180</c:v>
                </c:pt>
                <c:pt idx="12">
                  <c:v>190648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8C-4D2B-84AB-640BE2FA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8C-4D2B-84AB-640BE2FAB9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8C-4D2B-84AB-640BE2FAB9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8C-4D2B-84AB-640BE2FAB9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8C-4D2B-84AB-640BE2FAB9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8C-4D2B-84AB-640BE2FAB9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8C-4D2B-84AB-640BE2FAB9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8C-4D2B-84AB-640BE2FAB9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8C-4D2B-84AB-640BE2FAB9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8C-4D2B-84AB-640BE2FAB9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8C-4D2B-84AB-640BE2FAB9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8C-4D2B-84AB-640BE2FAB9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8C-4D2B-84AB-640BE2FAB9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8C-4D2B-84AB-640BE2FAB995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0.1940051384527548</c:v>
                </c:pt>
                <c:pt idx="1">
                  <c:v>0.15948357698879811</c:v>
                </c:pt>
                <c:pt idx="2">
                  <c:v>0.13348920062346914</c:v>
                </c:pt>
                <c:pt idx="3">
                  <c:v>0.12056126048443994</c:v>
                </c:pt>
                <c:pt idx="4">
                  <c:v>-0.27017173558476448</c:v>
                </c:pt>
                <c:pt idx="5">
                  <c:v>0.11504180832491051</c:v>
                </c:pt>
                <c:pt idx="6">
                  <c:v>0.18535871156661776</c:v>
                </c:pt>
                <c:pt idx="7">
                  <c:v>0.34112803622890087</c:v>
                </c:pt>
                <c:pt idx="8">
                  <c:v>0.28701780415430278</c:v>
                </c:pt>
                <c:pt idx="9">
                  <c:v>-1.3686911890504749E-3</c:v>
                </c:pt>
                <c:pt idx="10">
                  <c:v>-0.20690886825186239</c:v>
                </c:pt>
                <c:pt idx="11">
                  <c:v>-6.7166093693878604E-2</c:v>
                </c:pt>
                <c:pt idx="12">
                  <c:v>7.2049933927517129E-2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8C-4D2B-84AB-640BE2FAB995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9.3433023109902757E-2</c:v>
                </c:pt>
                <c:pt idx="1">
                  <c:v>9.9633875517675996E-2</c:v>
                </c:pt>
                <c:pt idx="2">
                  <c:v>5.8968058968056347E-4</c:v>
                </c:pt>
                <c:pt idx="3">
                  <c:v>0.10685249709639955</c:v>
                </c:pt>
                <c:pt idx="4">
                  <c:v>-0.42178473700212826</c:v>
                </c:pt>
                <c:pt idx="5">
                  <c:v>-0.23510872990860388</c:v>
                </c:pt>
                <c:pt idx="6">
                  <c:v>-9.7838199242255453E-2</c:v>
                </c:pt>
                <c:pt idx="7">
                  <c:v>0.15028248587570614</c:v>
                </c:pt>
                <c:pt idx="8">
                  <c:v>3.7309417040358728E-2</c:v>
                </c:pt>
                <c:pt idx="9">
                  <c:v>0.1555364920153095</c:v>
                </c:pt>
                <c:pt idx="10">
                  <c:v>-0.13438404989975494</c:v>
                </c:pt>
                <c:pt idx="11">
                  <c:v>5.1414030420450008E-2</c:v>
                </c:pt>
                <c:pt idx="12">
                  <c:v>-1.1264391660616102E-2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8C-4D2B-84AB-640BE2FA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0-4D8A-8113-FB03C95639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4.8966135458167335</c:v>
                </c:pt>
                <c:pt idx="1">
                  <c:v>5.2589262099973553</c:v>
                </c:pt>
                <c:pt idx="2">
                  <c:v>5.3338495575221243</c:v>
                </c:pt>
                <c:pt idx="3">
                  <c:v>4.7239632795188351</c:v>
                </c:pt>
                <c:pt idx="4">
                  <c:v>4.6947743467933494</c:v>
                </c:pt>
                <c:pt idx="5">
                  <c:v>5.4250224483687521</c:v>
                </c:pt>
                <c:pt idx="6">
                  <c:v>5.313264346190028</c:v>
                </c:pt>
                <c:pt idx="7">
                  <c:v>4.7314709236031929</c:v>
                </c:pt>
                <c:pt idx="8">
                  <c:v>5.8528906697195193</c:v>
                </c:pt>
                <c:pt idx="9">
                  <c:v>5.3313270278016622</c:v>
                </c:pt>
                <c:pt idx="10">
                  <c:v>4.9718340611353709</c:v>
                </c:pt>
                <c:pt idx="11">
                  <c:v>6.0625861593603529</c:v>
                </c:pt>
                <c:pt idx="12">
                  <c:v>5.2086919868666248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0-4D8A-8113-FB03C95639B9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C0-4D8A-8113-FB03C95639B9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5.4319157237612172</c:v>
                </c:pt>
                <c:pt idx="1">
                  <c:v>4.7389745428468988</c:v>
                </c:pt>
                <c:pt idx="2">
                  <c:v>4.7581772435001399</c:v>
                </c:pt>
                <c:pt idx="3">
                  <c:v>4.0661295736824439</c:v>
                </c:pt>
                <c:pt idx="4">
                  <c:v>4.6396321070234112</c:v>
                </c:pt>
                <c:pt idx="5">
                  <c:v>4.6825208085612369</c:v>
                </c:pt>
                <c:pt idx="6">
                  <c:v>4.897950469684031</c:v>
                </c:pt>
                <c:pt idx="7">
                  <c:v>4.440622195632665</c:v>
                </c:pt>
                <c:pt idx="8">
                  <c:v>4.3328030544066181</c:v>
                </c:pt>
                <c:pt idx="9">
                  <c:v>4.2964484884062228</c:v>
                </c:pt>
                <c:pt idx="10">
                  <c:v>4.1097560975609753</c:v>
                </c:pt>
                <c:pt idx="11">
                  <c:v>3.8652406417112299</c:v>
                </c:pt>
                <c:pt idx="12">
                  <c:v>4.4591931339567168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C0-4D8A-8113-FB03C95639B9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C0-4D8A-8113-FB03C95639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C0-4D8A-8113-FB03C95639B9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C0-4D8A-8113-FB03C95639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C0-4D8A-8113-FB03C95639B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4.758042895442359</c:v>
                </c:pt>
                <c:pt idx="1">
                  <c:v>3.9109201425277718</c:v>
                </c:pt>
                <c:pt idx="2">
                  <c:v>3.5477652678266804</c:v>
                </c:pt>
                <c:pt idx="3">
                  <c:v>3.7641290322580647</c:v>
                </c:pt>
                <c:pt idx="4">
                  <c:v>4.1802139037433159</c:v>
                </c:pt>
                <c:pt idx="5">
                  <c:v>5.1674379469920071</c:v>
                </c:pt>
                <c:pt idx="6">
                  <c:v>4.9892344497607652</c:v>
                </c:pt>
                <c:pt idx="7">
                  <c:v>5.2682695349572919</c:v>
                </c:pt>
                <c:pt idx="8">
                  <c:v>5.6433811802232858</c:v>
                </c:pt>
                <c:pt idx="9">
                  <c:v>4.5166666666666666</c:v>
                </c:pt>
                <c:pt idx="10">
                  <c:v>4.8881054567749844</c:v>
                </c:pt>
                <c:pt idx="11">
                  <c:v>4.1325892857142854</c:v>
                </c:pt>
                <c:pt idx="12">
                  <c:v>4.4502823696184013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C0-4D8A-8113-FB03C956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C0-4D8A-8113-FB03C95639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C0-4D8A-8113-FB03C95639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C0-4D8A-8113-FB03C95639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C0-4D8A-8113-FB03C95639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C0-4D8A-8113-FB03C95639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C0-4D8A-8113-FB03C95639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C0-4D8A-8113-FB03C95639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C0-4D8A-8113-FB03C95639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C0-4D8A-8113-FB03C95639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C0-4D8A-8113-FB03C95639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C0-4D8A-8113-FB03C95639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C0-4D8A-8113-FB03C95639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C0-4D8A-8113-FB03C95639B9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2.1579850585424167</c:v>
                </c:pt>
                <c:pt idx="1">
                  <c:v>0.32629453331199842</c:v>
                </c:pt>
                <c:pt idx="2">
                  <c:v>-0.20125997329788348</c:v>
                </c:pt>
                <c:pt idx="3">
                  <c:v>0.81781276990406671</c:v>
                </c:pt>
                <c:pt idx="4">
                  <c:v>1.2059685423475806</c:v>
                </c:pt>
                <c:pt idx="5">
                  <c:v>1.5525028820569422</c:v>
                </c:pt>
                <c:pt idx="6">
                  <c:v>1.2342344497607654</c:v>
                </c:pt>
                <c:pt idx="7">
                  <c:v>1.2004123921001488</c:v>
                </c:pt>
                <c:pt idx="8">
                  <c:v>1.9647523639404794</c:v>
                </c:pt>
                <c:pt idx="9">
                  <c:v>0.32387005649717526</c:v>
                </c:pt>
                <c:pt idx="10">
                  <c:v>0.28549437111305132</c:v>
                </c:pt>
                <c:pt idx="11">
                  <c:v>0.5042207496618456</c:v>
                </c:pt>
                <c:pt idx="12">
                  <c:v>0.89254871836561644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C0-4D8A-8113-FB03C95639B9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-0.13857065037437444</c:v>
                </c:pt>
                <c:pt idx="1">
                  <c:v>-1.3480060674695835</c:v>
                </c:pt>
                <c:pt idx="2">
                  <c:v>-1.7860842896954439</c:v>
                </c:pt>
                <c:pt idx="3">
                  <c:v>-0.95983424726077038</c:v>
                </c:pt>
                <c:pt idx="4">
                  <c:v>-0.51456044305003346</c:v>
                </c:pt>
                <c:pt idx="5">
                  <c:v>-0.25758450137674505</c:v>
                </c:pt>
                <c:pt idx="6">
                  <c:v>-0.32402989642926272</c:v>
                </c:pt>
                <c:pt idx="7">
                  <c:v>0.53679861135409901</c:v>
                </c:pt>
                <c:pt idx="8">
                  <c:v>-0.20950948949623349</c:v>
                </c:pt>
                <c:pt idx="9">
                  <c:v>-0.81466036113499563</c:v>
                </c:pt>
                <c:pt idx="10">
                  <c:v>-8.3728604360386427E-2</c:v>
                </c:pt>
                <c:pt idx="11">
                  <c:v>-1.9299968736460675</c:v>
                </c:pt>
                <c:pt idx="12">
                  <c:v>-0.75840961724822353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C0-4D8A-8113-FB03C956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2-43AE-92DB-854C6F0FA7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2.1968190854870775</c:v>
                </c:pt>
                <c:pt idx="1">
                  <c:v>2.9192073170731709</c:v>
                </c:pt>
                <c:pt idx="2">
                  <c:v>2.8</c:v>
                </c:pt>
                <c:pt idx="3">
                  <c:v>3.1794871794871793</c:v>
                </c:pt>
                <c:pt idx="4">
                  <c:v>2.7881040892193307</c:v>
                </c:pt>
                <c:pt idx="5">
                  <c:v>2.8534961154273031</c:v>
                </c:pt>
                <c:pt idx="6">
                  <c:v>2.5760456273764261</c:v>
                </c:pt>
                <c:pt idx="7">
                  <c:v>2.6506746626686657</c:v>
                </c:pt>
                <c:pt idx="8">
                  <c:v>3.9263059701492535</c:v>
                </c:pt>
                <c:pt idx="9">
                  <c:v>4.4864532019704431</c:v>
                </c:pt>
                <c:pt idx="10">
                  <c:v>2.477401129943503</c:v>
                </c:pt>
                <c:pt idx="11">
                  <c:v>2.3587174348697393</c:v>
                </c:pt>
                <c:pt idx="12">
                  <c:v>2.9469026548672566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2-43AE-92DB-854C6F0FA7CF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72-43AE-92DB-854C6F0FA7CF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5.8509316770186333</c:v>
                </c:pt>
                <c:pt idx="1">
                  <c:v>5.1260504201680677</c:v>
                </c:pt>
                <c:pt idx="2">
                  <c:v>3.795744680851064</c:v>
                </c:pt>
                <c:pt idx="3">
                  <c:v>3.7468879668049793</c:v>
                </c:pt>
                <c:pt idx="4">
                  <c:v>2.865580448065173</c:v>
                </c:pt>
                <c:pt idx="5">
                  <c:v>2.5684803001876171</c:v>
                </c:pt>
                <c:pt idx="6">
                  <c:v>2.2784090909090908</c:v>
                </c:pt>
                <c:pt idx="7">
                  <c:v>2.7260273972602738</c:v>
                </c:pt>
                <c:pt idx="8">
                  <c:v>3.5299806576402322</c:v>
                </c:pt>
                <c:pt idx="9">
                  <c:v>3.3678343949044587</c:v>
                </c:pt>
                <c:pt idx="10">
                  <c:v>4.3421439060205582</c:v>
                </c:pt>
                <c:pt idx="11">
                  <c:v>2.382857142857143</c:v>
                </c:pt>
                <c:pt idx="12">
                  <c:v>3.1378290446613426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72-43AE-92DB-854C6F0FA7CF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2-43AE-92DB-854C6F0FA7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1.9327199539965498</c:v>
                </c:pt>
                <c:pt idx="1">
                  <c:v>2.0585305105853049</c:v>
                </c:pt>
                <c:pt idx="2">
                  <c:v>2.0065316786414109</c:v>
                </c:pt>
                <c:pt idx="3">
                  <c:v>1.7439712673165726</c:v>
                </c:pt>
                <c:pt idx="4">
                  <c:v>1.7610921501706485</c:v>
                </c:pt>
                <c:pt idx="5">
                  <c:v>1.8193103448275862</c:v>
                </c:pt>
                <c:pt idx="6">
                  <c:v>1.984984984984985</c:v>
                </c:pt>
                <c:pt idx="7">
                  <c:v>2.2466926070038911</c:v>
                </c:pt>
                <c:pt idx="8">
                  <c:v>1.8514219384793964</c:v>
                </c:pt>
                <c:pt idx="9">
                  <c:v>2.3424657534246576</c:v>
                </c:pt>
                <c:pt idx="10">
                  <c:v>2.8416230366492146</c:v>
                </c:pt>
                <c:pt idx="11">
                  <c:v>2.0287009063444108</c:v>
                </c:pt>
                <c:pt idx="12">
                  <c:v>1.9869135802469136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72-43AE-92DB-854C6F0FA7CF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F72-43AE-92DB-854C6F0FA7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72-43AE-92DB-854C6F0FA7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2.4161073825503356</c:v>
                </c:pt>
                <c:pt idx="1">
                  <c:v>2.2608225108225106</c:v>
                </c:pt>
                <c:pt idx="2">
                  <c:v>2.0977835723598437</c:v>
                </c:pt>
                <c:pt idx="3">
                  <c:v>1.7649006622516556</c:v>
                </c:pt>
                <c:pt idx="4">
                  <c:v>2.347826086956522</c:v>
                </c:pt>
                <c:pt idx="5">
                  <c:v>2.9272445820433437</c:v>
                </c:pt>
                <c:pt idx="6">
                  <c:v>2.3681257014590349</c:v>
                </c:pt>
                <c:pt idx="7">
                  <c:v>3.2354740061162079</c:v>
                </c:pt>
                <c:pt idx="8">
                  <c:v>3.154897494305239</c:v>
                </c:pt>
                <c:pt idx="9">
                  <c:v>2.0477081384471467</c:v>
                </c:pt>
                <c:pt idx="10">
                  <c:v>2.6332046332046333</c:v>
                </c:pt>
                <c:pt idx="11">
                  <c:v>2.0945121951219514</c:v>
                </c:pt>
                <c:pt idx="12">
                  <c:v>2.3357155780712864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72-43AE-92DB-854C6F0F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72-43AE-92DB-854C6F0FA7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72-43AE-92DB-854C6F0FA7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72-43AE-92DB-854C6F0FA7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72-43AE-92DB-854C6F0FA7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72-43AE-92DB-854C6F0FA7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72-43AE-92DB-854C6F0FA7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72-43AE-92DB-854C6F0FA7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72-43AE-92DB-854C6F0FA7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72-43AE-92DB-854C6F0FA7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72-43AE-92DB-854C6F0FA7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72-43AE-92DB-854C6F0FA7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72-43AE-92DB-854C6F0FA7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72-43AE-92DB-854C6F0FA7CF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0.4833874285537858</c:v>
                </c:pt>
                <c:pt idx="1">
                  <c:v>0.20229200023720573</c:v>
                </c:pt>
                <c:pt idx="2">
                  <c:v>9.1251893718432786E-2</c:v>
                </c:pt>
                <c:pt idx="3">
                  <c:v>2.0929394935083057E-2</c:v>
                </c:pt>
                <c:pt idx="4">
                  <c:v>0.58673393678587349</c:v>
                </c:pt>
                <c:pt idx="5">
                  <c:v>1.1079342372157575</c:v>
                </c:pt>
                <c:pt idx="6">
                  <c:v>0.3831407164740499</c:v>
                </c:pt>
                <c:pt idx="7">
                  <c:v>0.98878139911231688</c:v>
                </c:pt>
                <c:pt idx="8">
                  <c:v>1.3034755558258426</c:v>
                </c:pt>
                <c:pt idx="9">
                  <c:v>-0.29475761497751085</c:v>
                </c:pt>
                <c:pt idx="10">
                  <c:v>-0.20841840344458129</c:v>
                </c:pt>
                <c:pt idx="11">
                  <c:v>6.5811288777540611E-2</c:v>
                </c:pt>
                <c:pt idx="12">
                  <c:v>0.34880199782437282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72-43AE-92DB-854C6F0FA7CF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0.21928829706325814</c:v>
                </c:pt>
                <c:pt idx="1">
                  <c:v>-0.65838480625066031</c:v>
                </c:pt>
                <c:pt idx="2">
                  <c:v>-0.70221642764015613</c:v>
                </c:pt>
                <c:pt idx="3">
                  <c:v>-1.4145865172355236</c:v>
                </c:pt>
                <c:pt idx="4">
                  <c:v>-0.44027800226280878</c:v>
                </c:pt>
                <c:pt idx="5">
                  <c:v>7.374846661604062E-2</c:v>
                </c:pt>
                <c:pt idx="6">
                  <c:v>-0.20791992591739117</c:v>
                </c:pt>
                <c:pt idx="7">
                  <c:v>0.58479934344754225</c:v>
                </c:pt>
                <c:pt idx="8">
                  <c:v>-0.77140847584401451</c:v>
                </c:pt>
                <c:pt idx="9">
                  <c:v>-2.4387450635232963</c:v>
                </c:pt>
                <c:pt idx="10">
                  <c:v>0.15580350326113024</c:v>
                </c:pt>
                <c:pt idx="11">
                  <c:v>-0.26420523974778787</c:v>
                </c:pt>
                <c:pt idx="12">
                  <c:v>-0.61118707679597017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F72-43AE-92DB-854C6F0FA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9-4CFE-BFDA-4EFC13EE0C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2.7004048582995952</c:v>
                </c:pt>
                <c:pt idx="1">
                  <c:v>3.477124183006536</c:v>
                </c:pt>
                <c:pt idx="2">
                  <c:v>4.2638436482084687</c:v>
                </c:pt>
                <c:pt idx="3">
                  <c:v>3.4183006535947711</c:v>
                </c:pt>
                <c:pt idx="4">
                  <c:v>3.625994694960212</c:v>
                </c:pt>
                <c:pt idx="5">
                  <c:v>4.0411764705882351</c:v>
                </c:pt>
                <c:pt idx="6">
                  <c:v>2.7550387596899224</c:v>
                </c:pt>
                <c:pt idx="7">
                  <c:v>4.3314763231197775</c:v>
                </c:pt>
                <c:pt idx="8">
                  <c:v>6.7027707808564232</c:v>
                </c:pt>
                <c:pt idx="9">
                  <c:v>5.7292069632495162</c:v>
                </c:pt>
                <c:pt idx="10">
                  <c:v>2.9713375796178343</c:v>
                </c:pt>
                <c:pt idx="11">
                  <c:v>3.083743842364532</c:v>
                </c:pt>
                <c:pt idx="12">
                  <c:v>3.9447973713033955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9-4CFE-BFDA-4EFC13EE0CA5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39-4CFE-BFDA-4EFC13EE0CA5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6.7439999999999998</c:v>
                </c:pt>
                <c:pt idx="1">
                  <c:v>6.0659340659340657</c:v>
                </c:pt>
                <c:pt idx="2">
                  <c:v>4.7283582089552239</c:v>
                </c:pt>
                <c:pt idx="3">
                  <c:v>4.0331753554502372</c:v>
                </c:pt>
                <c:pt idx="4">
                  <c:v>3.9170124481327799</c:v>
                </c:pt>
                <c:pt idx="5">
                  <c:v>3.6218487394957983</c:v>
                </c:pt>
                <c:pt idx="6">
                  <c:v>2.88671875</c:v>
                </c:pt>
                <c:pt idx="7">
                  <c:v>4.543408360128617</c:v>
                </c:pt>
                <c:pt idx="8">
                  <c:v>6.0128755364806867</c:v>
                </c:pt>
                <c:pt idx="9">
                  <c:v>6.8482142857142856</c:v>
                </c:pt>
                <c:pt idx="10">
                  <c:v>3.5920303605313091</c:v>
                </c:pt>
                <c:pt idx="11">
                  <c:v>3.5428571428571427</c:v>
                </c:pt>
                <c:pt idx="12">
                  <c:v>4.3818909762858027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39-4CFE-BFDA-4EFC13EE0CA5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39-4CFE-BFDA-4EFC13EE0C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2.3481781376518218</c:v>
                </c:pt>
                <c:pt idx="1">
                  <c:v>2.523076923076923</c:v>
                </c:pt>
                <c:pt idx="2">
                  <c:v>2.3403908794788273</c:v>
                </c:pt>
                <c:pt idx="3">
                  <c:v>2.1551362683438153</c:v>
                </c:pt>
                <c:pt idx="4">
                  <c:v>1.9244851258581235</c:v>
                </c:pt>
                <c:pt idx="5">
                  <c:v>2.751336898395722</c:v>
                </c:pt>
                <c:pt idx="6">
                  <c:v>2.9450171821305844</c:v>
                </c:pt>
                <c:pt idx="7">
                  <c:v>3.6196473551637278</c:v>
                </c:pt>
                <c:pt idx="8">
                  <c:v>2.7448071216617209</c:v>
                </c:pt>
                <c:pt idx="9">
                  <c:v>3.0921052631578947</c:v>
                </c:pt>
                <c:pt idx="10">
                  <c:v>4.0610079575596814</c:v>
                </c:pt>
                <c:pt idx="11">
                  <c:v>3.4948240165631468</c:v>
                </c:pt>
                <c:pt idx="12">
                  <c:v>2.7709137709137708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9-4CFE-BFDA-4EFC13EE0CA5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39-4CFE-BFDA-4EFC13EE0C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39-4CFE-BFDA-4EFC13EE0CA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2.965299684542587</c:v>
                </c:pt>
                <c:pt idx="1">
                  <c:v>2.5487364620938626</c:v>
                </c:pt>
                <c:pt idx="2">
                  <c:v>3.0795847750865053</c:v>
                </c:pt>
                <c:pt idx="3">
                  <c:v>2.7394957983193278</c:v>
                </c:pt>
                <c:pt idx="4">
                  <c:v>3.7476635514018692</c:v>
                </c:pt>
                <c:pt idx="5">
                  <c:v>4.4098939929328624</c:v>
                </c:pt>
                <c:pt idx="6">
                  <c:v>3.1067193675889326</c:v>
                </c:pt>
                <c:pt idx="7">
                  <c:v>3.9816176470588234</c:v>
                </c:pt>
                <c:pt idx="8">
                  <c:v>3.7272727272727271</c:v>
                </c:pt>
                <c:pt idx="9">
                  <c:v>2.6271186440677967</c:v>
                </c:pt>
                <c:pt idx="10">
                  <c:v>2.1853281853281854</c:v>
                </c:pt>
                <c:pt idx="11">
                  <c:v>2.4497716894977168</c:v>
                </c:pt>
                <c:pt idx="12">
                  <c:v>3.022613726005785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39-4CFE-BFDA-4EFC13EE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39-4CFE-BFDA-4EFC13EE0C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39-4CFE-BFDA-4EFC13EE0C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9-4CFE-BFDA-4EFC13EE0C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9-4CFE-BFDA-4EFC13EE0C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9-4CFE-BFDA-4EFC13EE0C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9-4CFE-BFDA-4EFC13EE0C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9-4CFE-BFDA-4EFC13EE0C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9-4CFE-BFDA-4EFC13EE0C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9-4CFE-BFDA-4EFC13EE0C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9-4CFE-BFDA-4EFC13EE0C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39-4CFE-BFDA-4EFC13EE0C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39-4CFE-BFDA-4EFC13EE0C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39-4CFE-BFDA-4EFC13EE0CA5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0.61712154689076515</c:v>
                </c:pt>
                <c:pt idx="1">
                  <c:v>2.5659539016939625E-2</c:v>
                </c:pt>
                <c:pt idx="2">
                  <c:v>0.73919389560767801</c:v>
                </c:pt>
                <c:pt idx="3">
                  <c:v>0.58435952997551244</c:v>
                </c:pt>
                <c:pt idx="4">
                  <c:v>1.8231784255437458</c:v>
                </c:pt>
                <c:pt idx="5">
                  <c:v>1.6585570945371404</c:v>
                </c:pt>
                <c:pt idx="6">
                  <c:v>0.16170218545834825</c:v>
                </c:pt>
                <c:pt idx="7">
                  <c:v>0.36197029189509555</c:v>
                </c:pt>
                <c:pt idx="8">
                  <c:v>0.98246560561100615</c:v>
                </c:pt>
                <c:pt idx="9">
                  <c:v>-0.46498661909009797</c:v>
                </c:pt>
                <c:pt idx="10">
                  <c:v>-1.875679772231496</c:v>
                </c:pt>
                <c:pt idx="11">
                  <c:v>-1.0450523270654299</c:v>
                </c:pt>
                <c:pt idx="12">
                  <c:v>0.25169995509201426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39-4CFE-BFDA-4EFC13EE0CA5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0.26489482624299177</c:v>
                </c:pt>
                <c:pt idx="1">
                  <c:v>-0.92838772091267341</c:v>
                </c:pt>
                <c:pt idx="2">
                  <c:v>-1.1842588731219634</c:v>
                </c:pt>
                <c:pt idx="3">
                  <c:v>-0.67880485527544332</c:v>
                </c:pt>
                <c:pt idx="4">
                  <c:v>0.12166885644165726</c:v>
                </c:pt>
                <c:pt idx="5">
                  <c:v>0.36871752234462729</c:v>
                </c:pt>
                <c:pt idx="6">
                  <c:v>0.35168060789901023</c:v>
                </c:pt>
                <c:pt idx="7">
                  <c:v>-0.34985867606095411</c:v>
                </c:pt>
                <c:pt idx="8">
                  <c:v>-2.9754980535836961</c:v>
                </c:pt>
                <c:pt idx="9">
                  <c:v>-3.1020883191817195</c:v>
                </c:pt>
                <c:pt idx="10">
                  <c:v>-0.78600939428964889</c:v>
                </c:pt>
                <c:pt idx="11">
                  <c:v>-0.63397215286681519</c:v>
                </c:pt>
                <c:pt idx="12">
                  <c:v>-0.92218364529761043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39-4CFE-BFDA-4EFC13EE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4-4D0E-8312-CBF6277411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1.7109375</c:v>
                </c:pt>
                <c:pt idx="1">
                  <c:v>2.4314285714285715</c:v>
                </c:pt>
                <c:pt idx="2">
                  <c:v>1.8187772925764192</c:v>
                </c:pt>
                <c:pt idx="3">
                  <c:v>3.0558375634517767</c:v>
                </c:pt>
                <c:pt idx="4">
                  <c:v>2.0534883720930233</c:v>
                </c:pt>
                <c:pt idx="5">
                  <c:v>2.1336898395721926</c:v>
                </c:pt>
                <c:pt idx="6">
                  <c:v>2.2923832923832923</c:v>
                </c:pt>
                <c:pt idx="7">
                  <c:v>2.0317948717948719</c:v>
                </c:pt>
                <c:pt idx="8">
                  <c:v>2.2933333333333334</c:v>
                </c:pt>
                <c:pt idx="9">
                  <c:v>2.3084745762711862</c:v>
                </c:pt>
                <c:pt idx="10">
                  <c:v>2.0837563451776648</c:v>
                </c:pt>
                <c:pt idx="11">
                  <c:v>1.8614864864864864</c:v>
                </c:pt>
                <c:pt idx="12">
                  <c:v>2.1805181695827724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4-4D0E-8312-CBF6277411DB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A4-4D0E-8312-CBF6277411DB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2.75</c:v>
                </c:pt>
                <c:pt idx="1">
                  <c:v>2.0714285714285716</c:v>
                </c:pt>
                <c:pt idx="2">
                  <c:v>1.4814814814814814</c:v>
                </c:pt>
                <c:pt idx="3">
                  <c:v>1.7333333333333334</c:v>
                </c:pt>
                <c:pt idx="4">
                  <c:v>1.8520000000000001</c:v>
                </c:pt>
                <c:pt idx="5">
                  <c:v>1.7186440677966102</c:v>
                </c:pt>
                <c:pt idx="6">
                  <c:v>1.7058823529411764</c:v>
                </c:pt>
                <c:pt idx="7">
                  <c:v>2.0665110851808635</c:v>
                </c:pt>
                <c:pt idx="8">
                  <c:v>1.4929577464788732</c:v>
                </c:pt>
                <c:pt idx="9">
                  <c:v>1.4381188118811881</c:v>
                </c:pt>
                <c:pt idx="10">
                  <c:v>6.9090909090909092</c:v>
                </c:pt>
                <c:pt idx="11">
                  <c:v>1.6974025974025975</c:v>
                </c:pt>
                <c:pt idx="12">
                  <c:v>1.9886201991465149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4-4D0E-8312-CBF6277411DB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A4-4D0E-8312-CBF6277411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1.8202411399342346</c:v>
                </c:pt>
                <c:pt idx="1">
                  <c:v>1.8748913987836664</c:v>
                </c:pt>
                <c:pt idx="2">
                  <c:v>1.7829880043620501</c:v>
                </c:pt>
                <c:pt idx="3">
                  <c:v>1.6107336956521738</c:v>
                </c:pt>
                <c:pt idx="4">
                  <c:v>1.7168525402726147</c:v>
                </c:pt>
                <c:pt idx="5">
                  <c:v>1.495353159851301</c:v>
                </c:pt>
                <c:pt idx="6">
                  <c:v>1.7166186359269933</c:v>
                </c:pt>
                <c:pt idx="7">
                  <c:v>1.632882882882883</c:v>
                </c:pt>
                <c:pt idx="8">
                  <c:v>1.6341991341991342</c:v>
                </c:pt>
                <c:pt idx="9">
                  <c:v>1.807511737089202</c:v>
                </c:pt>
                <c:pt idx="10">
                  <c:v>1.6537467700258397</c:v>
                </c:pt>
                <c:pt idx="11">
                  <c:v>1.5575515635395876</c:v>
                </c:pt>
                <c:pt idx="12">
                  <c:v>1.6990074944298157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A4-4D0E-8312-CBF6277411DB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A4-4D0E-8312-CBF6277411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A4-4D0E-8312-CBF6277411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1.7921146953405018</c:v>
                </c:pt>
                <c:pt idx="1">
                  <c:v>1.8297297297297297</c:v>
                </c:pt>
                <c:pt idx="2">
                  <c:v>1.7684271619268717</c:v>
                </c:pt>
                <c:pt idx="3">
                  <c:v>1.5257731958762886</c:v>
                </c:pt>
                <c:pt idx="4">
                  <c:v>2.0689013035381749</c:v>
                </c:pt>
                <c:pt idx="5">
                  <c:v>1.7713498622589532</c:v>
                </c:pt>
                <c:pt idx="6">
                  <c:v>2.0752351097178683</c:v>
                </c:pt>
                <c:pt idx="7">
                  <c:v>2.7041884816753927</c:v>
                </c:pt>
                <c:pt idx="8">
                  <c:v>2.9760837070254111</c:v>
                </c:pt>
                <c:pt idx="9">
                  <c:v>1.82687338501292</c:v>
                </c:pt>
                <c:pt idx="10">
                  <c:v>0</c:v>
                </c:pt>
                <c:pt idx="11">
                  <c:v>1.8095238095238095</c:v>
                </c:pt>
                <c:pt idx="12">
                  <c:v>1.9754516618397462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A4-4D0E-8312-CBF62774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A4-4D0E-8312-CBF6277411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A4-4D0E-8312-CBF6277411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A4-4D0E-8312-CBF6277411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A4-4D0E-8312-CBF6277411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A4-4D0E-8312-CBF6277411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A4-4D0E-8312-CBF6277411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A4-4D0E-8312-CBF6277411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A4-4D0E-8312-CBF6277411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A4-4D0E-8312-CBF6277411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A4-4D0E-8312-CBF6277411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A4-4D0E-8312-CBF6277411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A4-4D0E-8312-CBF6277411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A4-4D0E-8312-CBF6277411DB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-2.8126444593732813E-2</c:v>
                </c:pt>
                <c:pt idx="1">
                  <c:v>-4.5161669053936704E-2</c:v>
                </c:pt>
                <c:pt idx="2">
                  <c:v>-1.4560842435178412E-2</c:v>
                </c:pt>
                <c:pt idx="3">
                  <c:v>-8.4960499775885268E-2</c:v>
                </c:pt>
                <c:pt idx="4">
                  <c:v>0.35204876326556023</c:v>
                </c:pt>
                <c:pt idx="5">
                  <c:v>0.27599670240765217</c:v>
                </c:pt>
                <c:pt idx="6">
                  <c:v>0.35861647379087502</c:v>
                </c:pt>
                <c:pt idx="7">
                  <c:v>1.0713055987925098</c:v>
                </c:pt>
                <c:pt idx="8">
                  <c:v>1.3418845728262769</c:v>
                </c:pt>
                <c:pt idx="9">
                  <c:v>1.9361647923717973E-2</c:v>
                </c:pt>
                <c:pt idx="10">
                  <c:v>0</c:v>
                </c:pt>
                <c:pt idx="11">
                  <c:v>0.25197224598422197</c:v>
                </c:pt>
                <c:pt idx="12">
                  <c:v>0.2764441674099305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A4-4D0E-8312-CBF6277411DB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8.1177195340501829E-2</c:v>
                </c:pt>
                <c:pt idx="1">
                  <c:v>-0.6016988416988418</c:v>
                </c:pt>
                <c:pt idx="2">
                  <c:v>-5.035013064954752E-2</c:v>
                </c:pt>
                <c:pt idx="3">
                  <c:v>-1.5300643675754881</c:v>
                </c:pt>
                <c:pt idx="4">
                  <c:v>1.5412931445151656E-2</c:v>
                </c:pt>
                <c:pt idx="5">
                  <c:v>-0.36233997731323941</c:v>
                </c:pt>
                <c:pt idx="6">
                  <c:v>-0.21714818266542402</c:v>
                </c:pt>
                <c:pt idx="7">
                  <c:v>0.67239360988052077</c:v>
                </c:pt>
                <c:pt idx="8">
                  <c:v>0.68275037369207769</c:v>
                </c:pt>
                <c:pt idx="9">
                  <c:v>-0.48160119125826628</c:v>
                </c:pt>
                <c:pt idx="10">
                  <c:v>0</c:v>
                </c:pt>
                <c:pt idx="11">
                  <c:v>-5.1962676962676868E-2</c:v>
                </c:pt>
                <c:pt idx="12">
                  <c:v>-0.20506650774302626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A4-4D0E-8312-CBF62774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5-4DFB-912E-88F678DFB5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5.5732436472346789</c:v>
                </c:pt>
                <c:pt idx="1">
                  <c:v>5.7500799999999996</c:v>
                </c:pt>
                <c:pt idx="2">
                  <c:v>5.850066577896138</c:v>
                </c:pt>
                <c:pt idx="3">
                  <c:v>5.3364279398762156</c:v>
                </c:pt>
                <c:pt idx="4">
                  <c:v>5.2955876610698942</c:v>
                </c:pt>
                <c:pt idx="5">
                  <c:v>6.3745901639344265</c:v>
                </c:pt>
                <c:pt idx="6">
                  <c:v>6.6607393542349085</c:v>
                </c:pt>
                <c:pt idx="7">
                  <c:v>6.0082796688132474</c:v>
                </c:pt>
                <c:pt idx="8">
                  <c:v>6.7056151940545003</c:v>
                </c:pt>
                <c:pt idx="9">
                  <c:v>5.5875980575270825</c:v>
                </c:pt>
                <c:pt idx="10">
                  <c:v>5.4279442148760326</c:v>
                </c:pt>
                <c:pt idx="11">
                  <c:v>6.6534526854219953</c:v>
                </c:pt>
                <c:pt idx="12">
                  <c:v>5.8963172968438107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5-4DFB-912E-88F678DFB52E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B5-4DFB-912E-88F678DFB52E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5.4038301415487098</c:v>
                </c:pt>
                <c:pt idx="1">
                  <c:v>4.7217228464419474</c:v>
                </c:pt>
                <c:pt idx="2">
                  <c:v>4.9037656903765692</c:v>
                </c:pt>
                <c:pt idx="3">
                  <c:v>4.0942293644996344</c:v>
                </c:pt>
                <c:pt idx="4">
                  <c:v>5.09784324039979</c:v>
                </c:pt>
                <c:pt idx="5">
                  <c:v>5.2487437185929648</c:v>
                </c:pt>
                <c:pt idx="6">
                  <c:v>5.6604189636163174</c:v>
                </c:pt>
                <c:pt idx="7">
                  <c:v>5.3613793103448275</c:v>
                </c:pt>
                <c:pt idx="8">
                  <c:v>4.4908606245239913</c:v>
                </c:pt>
                <c:pt idx="9">
                  <c:v>4.5062972292191432</c:v>
                </c:pt>
                <c:pt idx="10">
                  <c:v>4.0623314354210365</c:v>
                </c:pt>
                <c:pt idx="11">
                  <c:v>4.3915942028985508</c:v>
                </c:pt>
                <c:pt idx="12">
                  <c:v>4.7475233147245799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B5-4DFB-912E-88F678DFB52E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5-4DFB-912E-88F678DFB5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3.2751599767306572</c:v>
                </c:pt>
                <c:pt idx="1">
                  <c:v>4.4274415405777168</c:v>
                </c:pt>
                <c:pt idx="2">
                  <c:v>4.5472770795930577</c:v>
                </c:pt>
                <c:pt idx="3">
                  <c:v>3.8825409508589694</c:v>
                </c:pt>
                <c:pt idx="4">
                  <c:v>4.569230769230769</c:v>
                </c:pt>
                <c:pt idx="5">
                  <c:v>5.2122699386503069</c:v>
                </c:pt>
                <c:pt idx="6">
                  <c:v>5.3610354223433241</c:v>
                </c:pt>
                <c:pt idx="7">
                  <c:v>5.371587743732591</c:v>
                </c:pt>
                <c:pt idx="8">
                  <c:v>5.2441571357533565</c:v>
                </c:pt>
                <c:pt idx="9">
                  <c:v>4.8353948620361562</c:v>
                </c:pt>
                <c:pt idx="10">
                  <c:v>4.9761243753470294</c:v>
                </c:pt>
                <c:pt idx="11">
                  <c:v>4.5345122646891047</c:v>
                </c:pt>
                <c:pt idx="12">
                  <c:v>4.5866218139474704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B5-4DFB-912E-88F678DFB52E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B5-4DFB-912E-88F678DFB5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B5-4DFB-912E-88F678DFB5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5.1177835051546392</c:v>
                </c:pt>
                <c:pt idx="1">
                  <c:v>4.3072524044710168</c:v>
                </c:pt>
                <c:pt idx="2">
                  <c:v>4.484695310306094</c:v>
                </c:pt>
                <c:pt idx="3">
                  <c:v>4.6696662917135354</c:v>
                </c:pt>
                <c:pt idx="4">
                  <c:v>5.1427406199021206</c:v>
                </c:pt>
                <c:pt idx="5">
                  <c:v>6.0034662045060658</c:v>
                </c:pt>
                <c:pt idx="6">
                  <c:v>6.433518862090291</c:v>
                </c:pt>
                <c:pt idx="7">
                  <c:v>5.7985640207419227</c:v>
                </c:pt>
                <c:pt idx="8">
                  <c:v>6.6114311032343815</c:v>
                </c:pt>
                <c:pt idx="9">
                  <c:v>5.4296091317883084</c:v>
                </c:pt>
                <c:pt idx="10">
                  <c:v>5.0825840825840825</c:v>
                </c:pt>
                <c:pt idx="11">
                  <c:v>4.7062356979405031</c:v>
                </c:pt>
                <c:pt idx="12">
                  <c:v>5.165468286265031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B5-4DFB-912E-88F678DF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B5-4DFB-912E-88F678DFB5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B5-4DFB-912E-88F678DFB5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B5-4DFB-912E-88F678DFB5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B5-4DFB-912E-88F678DFB5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B5-4DFB-912E-88F678DFB5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B5-4DFB-912E-88F678DFB5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B5-4DFB-912E-88F678DFB5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B5-4DFB-912E-88F678DFB5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B5-4DFB-912E-88F678DFB5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B5-4DFB-912E-88F678DFB5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B5-4DFB-912E-88F678DFB5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B5-4DFB-912E-88F678DFB5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B5-4DFB-912E-88F678DFB52E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1.842623528423982</c:v>
                </c:pt>
                <c:pt idx="1">
                  <c:v>-0.12018913610670001</c:v>
                </c:pt>
                <c:pt idx="2">
                  <c:v>-6.2581769286963684E-2</c:v>
                </c:pt>
                <c:pt idx="3">
                  <c:v>0.78712534085456598</c:v>
                </c:pt>
                <c:pt idx="4">
                  <c:v>0.57350985067135163</c:v>
                </c:pt>
                <c:pt idx="5">
                  <c:v>0.79119626585575897</c:v>
                </c:pt>
                <c:pt idx="6">
                  <c:v>1.0724834397469669</c:v>
                </c:pt>
                <c:pt idx="7">
                  <c:v>0.42697627700933172</c:v>
                </c:pt>
                <c:pt idx="8">
                  <c:v>1.367273967481025</c:v>
                </c:pt>
                <c:pt idx="9">
                  <c:v>0.59421426975215219</c:v>
                </c:pt>
                <c:pt idx="10">
                  <c:v>0.106459707237053</c:v>
                </c:pt>
                <c:pt idx="11">
                  <c:v>0.17172343325139838</c:v>
                </c:pt>
                <c:pt idx="12">
                  <c:v>0.57884647231756059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CB5-4DFB-912E-88F678DFB52E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-0.45546014208003971</c:v>
                </c:pt>
                <c:pt idx="1">
                  <c:v>-1.4428275955289829</c:v>
                </c:pt>
                <c:pt idx="2">
                  <c:v>-1.365371267590044</c:v>
                </c:pt>
                <c:pt idx="3">
                  <c:v>-0.66676164816268013</c:v>
                </c:pt>
                <c:pt idx="4">
                  <c:v>-0.15284704116777359</c:v>
                </c:pt>
                <c:pt idx="5">
                  <c:v>-0.37112395942836063</c:v>
                </c:pt>
                <c:pt idx="6">
                  <c:v>-0.22722049214461748</c:v>
                </c:pt>
                <c:pt idx="7">
                  <c:v>-0.2097156480713247</c:v>
                </c:pt>
                <c:pt idx="8">
                  <c:v>-9.4184090820118804E-2</c:v>
                </c:pt>
                <c:pt idx="9">
                  <c:v>-0.1579889257387741</c:v>
                </c:pt>
                <c:pt idx="10">
                  <c:v>-0.34536013229195017</c:v>
                </c:pt>
                <c:pt idx="11">
                  <c:v>-1.9472169874814922</c:v>
                </c:pt>
                <c:pt idx="12">
                  <c:v>-0.73084901057877971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B5-4DFB-912E-88F678DF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81-457E-899F-6AE262EFBF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6.6101123595505618</c:v>
                </c:pt>
                <c:pt idx="1">
                  <c:v>6.1391018619934279</c:v>
                </c:pt>
                <c:pt idx="2">
                  <c:v>6.6970000000000001</c:v>
                </c:pt>
                <c:pt idx="3">
                  <c:v>6.3296703296703294</c:v>
                </c:pt>
                <c:pt idx="4">
                  <c:v>5.3986486486486482</c:v>
                </c:pt>
                <c:pt idx="5">
                  <c:v>6.5128205128205128</c:v>
                </c:pt>
                <c:pt idx="6">
                  <c:v>7.2512626262626263</c:v>
                </c:pt>
                <c:pt idx="7">
                  <c:v>7.1965065502183405</c:v>
                </c:pt>
                <c:pt idx="8">
                  <c:v>7.5609756097560972</c:v>
                </c:pt>
                <c:pt idx="9">
                  <c:v>6.7502890173410401</c:v>
                </c:pt>
                <c:pt idx="10">
                  <c:v>6.1708482676224614</c:v>
                </c:pt>
                <c:pt idx="11">
                  <c:v>6.749082007343941</c:v>
                </c:pt>
                <c:pt idx="12">
                  <c:v>6.5920194647201944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1-457E-899F-6AE262EFBF80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81-457E-899F-6AE262EFBF80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6.4737654320987659</c:v>
                </c:pt>
                <c:pt idx="1">
                  <c:v>6.0708245243128962</c:v>
                </c:pt>
                <c:pt idx="2">
                  <c:v>6.4224548049476686</c:v>
                </c:pt>
                <c:pt idx="3">
                  <c:v>6.232613908872902</c:v>
                </c:pt>
                <c:pt idx="4">
                  <c:v>6.6919254658385094</c:v>
                </c:pt>
                <c:pt idx="5">
                  <c:v>6.2118551042810095</c:v>
                </c:pt>
                <c:pt idx="6">
                  <c:v>6.6004728132387704</c:v>
                </c:pt>
                <c:pt idx="7">
                  <c:v>6.5917312661498704</c:v>
                </c:pt>
                <c:pt idx="8">
                  <c:v>6.5055079559363529</c:v>
                </c:pt>
                <c:pt idx="9">
                  <c:v>6.4236186348862407</c:v>
                </c:pt>
                <c:pt idx="10">
                  <c:v>5.7239819004524888</c:v>
                </c:pt>
                <c:pt idx="11">
                  <c:v>5.6955093099671412</c:v>
                </c:pt>
                <c:pt idx="12">
                  <c:v>6.2907650695517772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81-457E-899F-6AE262EFBF80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81-457E-899F-6AE262EFBF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4.9533404029692472</c:v>
                </c:pt>
                <c:pt idx="1">
                  <c:v>6.147023086269745</c:v>
                </c:pt>
                <c:pt idx="2">
                  <c:v>5.8707926167209559</c:v>
                </c:pt>
                <c:pt idx="3">
                  <c:v>4.9603803486529321</c:v>
                </c:pt>
                <c:pt idx="4">
                  <c:v>6.0809595202398796</c:v>
                </c:pt>
                <c:pt idx="5">
                  <c:v>6.4102564102564106</c:v>
                </c:pt>
                <c:pt idx="6">
                  <c:v>6.7293233082706765</c:v>
                </c:pt>
                <c:pt idx="7">
                  <c:v>5.8991735537190086</c:v>
                </c:pt>
                <c:pt idx="8">
                  <c:v>6.5317848410757948</c:v>
                </c:pt>
                <c:pt idx="9">
                  <c:v>6.666666666666667</c:v>
                </c:pt>
                <c:pt idx="10">
                  <c:v>5.3460721868365182</c:v>
                </c:pt>
                <c:pt idx="11">
                  <c:v>6.2649082568807337</c:v>
                </c:pt>
                <c:pt idx="12">
                  <c:v>5.960893854748603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81-457E-899F-6AE262EFBF80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81-457E-899F-6AE262EFBF8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81-457E-899F-6AE262EFBF8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6.1592148309705559</c:v>
                </c:pt>
                <c:pt idx="1">
                  <c:v>5.6794625719769671</c:v>
                </c:pt>
                <c:pt idx="2">
                  <c:v>5.6588465298142721</c:v>
                </c:pt>
                <c:pt idx="3">
                  <c:v>5.5662337662337666</c:v>
                </c:pt>
                <c:pt idx="4">
                  <c:v>5.7596401028277633</c:v>
                </c:pt>
                <c:pt idx="5">
                  <c:v>6.6716541978387367</c:v>
                </c:pt>
                <c:pt idx="6">
                  <c:v>6.8389955686853767</c:v>
                </c:pt>
                <c:pt idx="7">
                  <c:v>6.4654811715481175</c:v>
                </c:pt>
                <c:pt idx="8">
                  <c:v>7.954225352112676</c:v>
                </c:pt>
                <c:pt idx="9">
                  <c:v>6.9480932203389827</c:v>
                </c:pt>
                <c:pt idx="10">
                  <c:v>5.9243876464323746</c:v>
                </c:pt>
                <c:pt idx="11">
                  <c:v>6.2767094017094021</c:v>
                </c:pt>
                <c:pt idx="12">
                  <c:v>6.3181118057443149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81-457E-899F-6AE262EF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81-457E-899F-6AE262EFBF8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81-457E-899F-6AE262EFBF8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81-457E-899F-6AE262EFBF8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81-457E-899F-6AE262EFBF8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81-457E-899F-6AE262EFBF8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81-457E-899F-6AE262EFBF8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81-457E-899F-6AE262EFBF8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81-457E-899F-6AE262EFBF8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81-457E-899F-6AE262EFBF8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81-457E-899F-6AE262EFBF8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81-457E-899F-6AE262EFBF8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81-457E-899F-6AE262EFBF8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81-457E-899F-6AE262EFBF80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1.2058744280013087</c:v>
                </c:pt>
                <c:pt idx="1">
                  <c:v>-0.4675605142927779</c:v>
                </c:pt>
                <c:pt idx="2">
                  <c:v>-0.21194608690668382</c:v>
                </c:pt>
                <c:pt idx="3">
                  <c:v>0.60585341758083455</c:v>
                </c:pt>
                <c:pt idx="4">
                  <c:v>-0.32131941741211634</c:v>
                </c:pt>
                <c:pt idx="5">
                  <c:v>0.26139778758232612</c:v>
                </c:pt>
                <c:pt idx="6">
                  <c:v>0.10967226041470024</c:v>
                </c:pt>
                <c:pt idx="7">
                  <c:v>0.56630761782910888</c:v>
                </c:pt>
                <c:pt idx="8">
                  <c:v>1.4224405110368812</c:v>
                </c:pt>
                <c:pt idx="9">
                  <c:v>0.28142655367231573</c:v>
                </c:pt>
                <c:pt idx="10">
                  <c:v>0.5783154595958564</c:v>
                </c:pt>
                <c:pt idx="11">
                  <c:v>1.1801144828668342E-2</c:v>
                </c:pt>
                <c:pt idx="12">
                  <c:v>0.35721795099571185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81-457E-899F-6AE262EFBF80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-0.45089752858000587</c:v>
                </c:pt>
                <c:pt idx="1">
                  <c:v>-0.45963929001646076</c:v>
                </c:pt>
                <c:pt idx="2">
                  <c:v>-1.038153470185728</c:v>
                </c:pt>
                <c:pt idx="3">
                  <c:v>-0.76343656343656274</c:v>
                </c:pt>
                <c:pt idx="4">
                  <c:v>0.36099145417911505</c:v>
                </c:pt>
                <c:pt idx="5">
                  <c:v>0.15883368501822392</c:v>
                </c:pt>
                <c:pt idx="6">
                  <c:v>-0.41226705757724957</c:v>
                </c:pt>
                <c:pt idx="7">
                  <c:v>-0.73102537867022299</c:v>
                </c:pt>
                <c:pt idx="8">
                  <c:v>0.39324974235657884</c:v>
                </c:pt>
                <c:pt idx="9">
                  <c:v>0.19780420299794255</c:v>
                </c:pt>
                <c:pt idx="10">
                  <c:v>-0.24646062119008683</c:v>
                </c:pt>
                <c:pt idx="11">
                  <c:v>-0.47237260563453898</c:v>
                </c:pt>
                <c:pt idx="12">
                  <c:v>-0.27390765897587954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881-457E-899F-6AE262EF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F-4270-8240-70071534C8A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7.4797814207650273</c:v>
                </c:pt>
                <c:pt idx="1">
                  <c:v>7.644030668127054</c:v>
                </c:pt>
                <c:pt idx="2">
                  <c:v>6.6754966887417222</c:v>
                </c:pt>
                <c:pt idx="3">
                  <c:v>6.5124113475177303</c:v>
                </c:pt>
                <c:pt idx="4">
                  <c:v>7.0826771653543306</c:v>
                </c:pt>
                <c:pt idx="5">
                  <c:v>7.9744408945686898</c:v>
                </c:pt>
                <c:pt idx="6">
                  <c:v>9.0911392405063296</c:v>
                </c:pt>
                <c:pt idx="7">
                  <c:v>7.208333333333333</c:v>
                </c:pt>
                <c:pt idx="8">
                  <c:v>8.0995475113122168</c:v>
                </c:pt>
                <c:pt idx="9">
                  <c:v>5.5096852300242132</c:v>
                </c:pt>
                <c:pt idx="10">
                  <c:v>5.9226267880364105</c:v>
                </c:pt>
                <c:pt idx="11">
                  <c:v>7.9220665499124348</c:v>
                </c:pt>
                <c:pt idx="12">
                  <c:v>7.0782309482845864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9F-4270-8240-70071534C8A6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9F-4270-8240-70071534C8A6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6.0197889182058049</c:v>
                </c:pt>
                <c:pt idx="1">
                  <c:v>4.6829268292682924</c:v>
                </c:pt>
                <c:pt idx="2">
                  <c:v>4.9566787003610111</c:v>
                </c:pt>
                <c:pt idx="3">
                  <c:v>3.0840543881334983</c:v>
                </c:pt>
                <c:pt idx="4">
                  <c:v>4.9153094462540716</c:v>
                </c:pt>
                <c:pt idx="5">
                  <c:v>6.785016286644951</c:v>
                </c:pt>
                <c:pt idx="6">
                  <c:v>9.7128205128205121</c:v>
                </c:pt>
                <c:pt idx="7">
                  <c:v>5.5625</c:v>
                </c:pt>
                <c:pt idx="8">
                  <c:v>4.5292792792792795</c:v>
                </c:pt>
                <c:pt idx="9">
                  <c:v>3.7450628366247756</c:v>
                </c:pt>
                <c:pt idx="10">
                  <c:v>4.5094577553593949</c:v>
                </c:pt>
                <c:pt idx="11">
                  <c:v>5.8459563543003847</c:v>
                </c:pt>
                <c:pt idx="12">
                  <c:v>5.0042578182352075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9F-4270-8240-70071534C8A6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9F-4270-8240-70071534C8A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3.2913793103448277</c:v>
                </c:pt>
                <c:pt idx="1">
                  <c:v>5.4744525547445253</c:v>
                </c:pt>
                <c:pt idx="2">
                  <c:v>5.3882783882783887</c:v>
                </c:pt>
                <c:pt idx="3">
                  <c:v>5.2543478260869563</c:v>
                </c:pt>
                <c:pt idx="4">
                  <c:v>5.0396825396825395</c:v>
                </c:pt>
                <c:pt idx="5">
                  <c:v>6.1919642857142856</c:v>
                </c:pt>
                <c:pt idx="6">
                  <c:v>8.2010582010582009</c:v>
                </c:pt>
                <c:pt idx="7">
                  <c:v>6.5364963503649633</c:v>
                </c:pt>
                <c:pt idx="8">
                  <c:v>6.5821325648414986</c:v>
                </c:pt>
                <c:pt idx="9">
                  <c:v>5.4204724409448817</c:v>
                </c:pt>
                <c:pt idx="10">
                  <c:v>5.9460400348128806</c:v>
                </c:pt>
                <c:pt idx="11">
                  <c:v>5.5872093023255811</c:v>
                </c:pt>
                <c:pt idx="12">
                  <c:v>5.5490259217517304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9F-4270-8240-70071534C8A6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9F-4270-8240-70071534C8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9F-4270-8240-70071534C8A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6.3516068052930059</c:v>
                </c:pt>
                <c:pt idx="1">
                  <c:v>5.4712793733681462</c:v>
                </c:pt>
                <c:pt idx="2">
                  <c:v>5.1773127753303969</c:v>
                </c:pt>
                <c:pt idx="3">
                  <c:v>6.1379962192816633</c:v>
                </c:pt>
                <c:pt idx="4">
                  <c:v>4.8026315789473681</c:v>
                </c:pt>
                <c:pt idx="5">
                  <c:v>5.5179856115107917</c:v>
                </c:pt>
                <c:pt idx="6">
                  <c:v>7.367892976588629</c:v>
                </c:pt>
                <c:pt idx="7">
                  <c:v>6.5090439276485785</c:v>
                </c:pt>
                <c:pt idx="8">
                  <c:v>7.1111111111111107</c:v>
                </c:pt>
                <c:pt idx="9">
                  <c:v>5.5115452930728246</c:v>
                </c:pt>
                <c:pt idx="10">
                  <c:v>6.0606860158311342</c:v>
                </c:pt>
                <c:pt idx="11">
                  <c:v>5.4730617608409986</c:v>
                </c:pt>
                <c:pt idx="12">
                  <c:v>5.9243366186504929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9F-4270-8240-70071534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429F-4270-8240-70071534C8A6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5.9464285714285712</c:v>
                      </c:pt>
                      <c:pt idx="1">
                        <c:v>5.6149425287356323</c:v>
                      </c:pt>
                      <c:pt idx="2">
                        <c:v>5.031358885017422</c:v>
                      </c:pt>
                      <c:pt idx="3">
                        <c:v>6.9824561403508776</c:v>
                      </c:pt>
                      <c:pt idx="4">
                        <c:v>3.7777777777777777</c:v>
                      </c:pt>
                      <c:pt idx="5">
                        <c:v>4.9006622516556293</c:v>
                      </c:pt>
                      <c:pt idx="6">
                        <c:v>6.9013698630136986</c:v>
                      </c:pt>
                      <c:pt idx="7">
                        <c:v>6.7030303030303031</c:v>
                      </c:pt>
                      <c:pt idx="8">
                        <c:v>6.2867132867132867</c:v>
                      </c:pt>
                      <c:pt idx="9">
                        <c:v>5.345505617977528</c:v>
                      </c:pt>
                      <c:pt idx="10">
                        <c:v>6.3265306122448983</c:v>
                      </c:pt>
                      <c:pt idx="11">
                        <c:v>6.7961165048543686</c:v>
                      </c:pt>
                      <c:pt idx="12">
                        <c:v>6.0640776699029129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429F-4270-8240-70071534C8A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9F-4270-8240-70071534C8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9F-4270-8240-70071534C8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F-4270-8240-70071534C8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F-4270-8240-70071534C8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F-4270-8240-70071534C8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F-4270-8240-70071534C8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F-4270-8240-70071534C8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9F-4270-8240-70071534C8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9F-4270-8240-70071534C8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9F-4270-8240-70071534C8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9F-4270-8240-70071534C8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9F-4270-8240-70071534C8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9F-4270-8240-70071534C8A6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3.0602274949481783</c:v>
                </c:pt>
                <c:pt idx="1">
                  <c:v>-3.1731813763791195E-3</c:v>
                </c:pt>
                <c:pt idx="2">
                  <c:v>-0.21096561294799177</c:v>
                </c:pt>
                <c:pt idx="3">
                  <c:v>0.883648393194707</c:v>
                </c:pt>
                <c:pt idx="4">
                  <c:v>-0.2370509607351714</c:v>
                </c:pt>
                <c:pt idx="5">
                  <c:v>-0.67397867420349389</c:v>
                </c:pt>
                <c:pt idx="6">
                  <c:v>-0.83316522446957197</c:v>
                </c:pt>
                <c:pt idx="7">
                  <c:v>-2.7452422716384817E-2</c:v>
                </c:pt>
                <c:pt idx="8">
                  <c:v>0.52897854626961216</c:v>
                </c:pt>
                <c:pt idx="9">
                  <c:v>9.1072852127942916E-2</c:v>
                </c:pt>
                <c:pt idx="10">
                  <c:v>0.11464598101825363</c:v>
                </c:pt>
                <c:pt idx="11">
                  <c:v>-0.1141475414845825</c:v>
                </c:pt>
                <c:pt idx="12">
                  <c:v>0.37531069689876251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29F-4270-8240-70071534C8A6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-1.1281746154720214</c:v>
                </c:pt>
                <c:pt idx="1">
                  <c:v>-2.1727512947589078</c:v>
                </c:pt>
                <c:pt idx="2">
                  <c:v>-1.4981839134113253</c:v>
                </c:pt>
                <c:pt idx="3">
                  <c:v>-0.37441512823606704</c:v>
                </c:pt>
                <c:pt idx="4">
                  <c:v>-2.2800455864069624</c:v>
                </c:pt>
                <c:pt idx="5">
                  <c:v>-2.4564552830578981</c:v>
                </c:pt>
                <c:pt idx="6">
                  <c:v>-1.7232462639177006</c:v>
                </c:pt>
                <c:pt idx="7">
                  <c:v>-0.69928940568475451</c:v>
                </c:pt>
                <c:pt idx="8">
                  <c:v>-0.98843640020110612</c:v>
                </c:pt>
                <c:pt idx="9">
                  <c:v>1.8600630486114156E-3</c:v>
                </c:pt>
                <c:pt idx="10">
                  <c:v>0.13805922779472368</c:v>
                </c:pt>
                <c:pt idx="11">
                  <c:v>-2.4490047890714362</c:v>
                </c:pt>
                <c:pt idx="12">
                  <c:v>-1.1538943296340936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29F-4270-8240-70071534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6-4161-9EE0-0B3067F67C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2.2374581939799332</c:v>
                </c:pt>
                <c:pt idx="1">
                  <c:v>1.9626556016597509</c:v>
                </c:pt>
                <c:pt idx="2">
                  <c:v>2.145631067961165</c:v>
                </c:pt>
                <c:pt idx="3">
                  <c:v>2.7810945273631842</c:v>
                </c:pt>
                <c:pt idx="4">
                  <c:v>3.6</c:v>
                </c:pt>
                <c:pt idx="5">
                  <c:v>5.1448275862068966</c:v>
                </c:pt>
                <c:pt idx="6">
                  <c:v>4.3786008230452671</c:v>
                </c:pt>
                <c:pt idx="7">
                  <c:v>4.4020100502512562</c:v>
                </c:pt>
                <c:pt idx="8">
                  <c:v>3.116504854368932</c:v>
                </c:pt>
                <c:pt idx="9">
                  <c:v>3.5368421052631578</c:v>
                </c:pt>
                <c:pt idx="10">
                  <c:v>2.7769784172661871</c:v>
                </c:pt>
                <c:pt idx="11">
                  <c:v>1.8879999999999999</c:v>
                </c:pt>
                <c:pt idx="12">
                  <c:v>3.1070448307410796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6-4161-9EE0-0B3067F67CB8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66-4161-9EE0-0B3067F67CB8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2.341880341880342</c:v>
                </c:pt>
                <c:pt idx="1">
                  <c:v>3.3383458646616542</c:v>
                </c:pt>
                <c:pt idx="2">
                  <c:v>2.3025830258302582</c:v>
                </c:pt>
                <c:pt idx="3">
                  <c:v>1.7475728155339805</c:v>
                </c:pt>
                <c:pt idx="4">
                  <c:v>2.1685393258426968</c:v>
                </c:pt>
                <c:pt idx="5">
                  <c:v>2.5655737704918034</c:v>
                </c:pt>
                <c:pt idx="6">
                  <c:v>2.5481927710843375</c:v>
                </c:pt>
                <c:pt idx="7">
                  <c:v>3.5762711864406778</c:v>
                </c:pt>
                <c:pt idx="8">
                  <c:v>2.2768166089965396</c:v>
                </c:pt>
                <c:pt idx="9">
                  <c:v>1.8366013071895424</c:v>
                </c:pt>
                <c:pt idx="10">
                  <c:v>1.94921875</c:v>
                </c:pt>
                <c:pt idx="11">
                  <c:v>2.2865013774104681</c:v>
                </c:pt>
                <c:pt idx="12">
                  <c:v>2.3295702840495265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66-4161-9EE0-0B3067F67CB8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66-4161-9EE0-0B3067F67C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1.7729885057471264</c:v>
                </c:pt>
                <c:pt idx="1">
                  <c:v>2.2708333333333335</c:v>
                </c:pt>
                <c:pt idx="2">
                  <c:v>2.3293768545994067</c:v>
                </c:pt>
                <c:pt idx="3">
                  <c:v>2.3777777777777778</c:v>
                </c:pt>
                <c:pt idx="4">
                  <c:v>1.8509316770186335</c:v>
                </c:pt>
                <c:pt idx="5">
                  <c:v>3.08</c:v>
                </c:pt>
                <c:pt idx="6">
                  <c:v>2</c:v>
                </c:pt>
                <c:pt idx="7">
                  <c:v>3.0673076923076925</c:v>
                </c:pt>
                <c:pt idx="8">
                  <c:v>2.4294871794871793</c:v>
                </c:pt>
                <c:pt idx="9">
                  <c:v>2.4305084745762713</c:v>
                </c:pt>
                <c:pt idx="10">
                  <c:v>2.6737288135593222</c:v>
                </c:pt>
                <c:pt idx="11">
                  <c:v>1.9511400651465798</c:v>
                </c:pt>
                <c:pt idx="12">
                  <c:v>2.3059143439836847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66-4161-9EE0-0B3067F67CB8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66-4161-9EE0-0B3067F67C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66-4161-9EE0-0B3067F67CB8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2.7564575645756459</c:v>
                </c:pt>
                <c:pt idx="1">
                  <c:v>1.6279069767441861</c:v>
                </c:pt>
                <c:pt idx="2">
                  <c:v>2.2954545454545454</c:v>
                </c:pt>
                <c:pt idx="3">
                  <c:v>2.1906976744186046</c:v>
                </c:pt>
                <c:pt idx="4">
                  <c:v>1.8714285714285714</c:v>
                </c:pt>
                <c:pt idx="5">
                  <c:v>3.1714285714285713</c:v>
                </c:pt>
                <c:pt idx="6">
                  <c:v>3.290909090909091</c:v>
                </c:pt>
                <c:pt idx="7">
                  <c:v>4.3552631578947372</c:v>
                </c:pt>
                <c:pt idx="8">
                  <c:v>5.2709359605911326</c:v>
                </c:pt>
                <c:pt idx="9">
                  <c:v>2.9541666666666666</c:v>
                </c:pt>
                <c:pt idx="10">
                  <c:v>2.6408839779005526</c:v>
                </c:pt>
                <c:pt idx="11">
                  <c:v>3.0063291139240507</c:v>
                </c:pt>
                <c:pt idx="12">
                  <c:v>2.9017391304347826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66-4161-9EE0-0B3067F6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66-4161-9EE0-0B3067F67C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66-4161-9EE0-0B3067F67C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66-4161-9EE0-0B3067F67C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66-4161-9EE0-0B3067F67C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66-4161-9EE0-0B3067F67C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66-4161-9EE0-0B3067F67C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66-4161-9EE0-0B3067F67C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66-4161-9EE0-0B3067F67C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66-4161-9EE0-0B3067F67C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66-4161-9EE0-0B3067F67C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66-4161-9EE0-0B3067F67C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66-4161-9EE0-0B3067F67C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66-4161-9EE0-0B3067F67CB8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0.98346905882851954</c:v>
                </c:pt>
                <c:pt idx="1">
                  <c:v>-0.64292635658914743</c:v>
                </c:pt>
                <c:pt idx="2">
                  <c:v>-3.3922309144861273E-2</c:v>
                </c:pt>
                <c:pt idx="3">
                  <c:v>-0.18708010335917313</c:v>
                </c:pt>
                <c:pt idx="4">
                  <c:v>2.049689440993796E-2</c:v>
                </c:pt>
                <c:pt idx="5">
                  <c:v>9.1428571428571193E-2</c:v>
                </c:pt>
                <c:pt idx="6">
                  <c:v>1.290909090909091</c:v>
                </c:pt>
                <c:pt idx="7">
                  <c:v>1.2879554655870447</c:v>
                </c:pt>
                <c:pt idx="8">
                  <c:v>2.8414487811039533</c:v>
                </c:pt>
                <c:pt idx="9">
                  <c:v>0.52365819209039532</c:v>
                </c:pt>
                <c:pt idx="10">
                  <c:v>-3.2844835658769611E-2</c:v>
                </c:pt>
                <c:pt idx="11">
                  <c:v>1.0551890487774709</c:v>
                </c:pt>
                <c:pt idx="12">
                  <c:v>0.59582478645109793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66-4161-9EE0-0B3067F67CB8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0.51899937059571277</c:v>
                </c:pt>
                <c:pt idx="1">
                  <c:v>-0.3347486249155649</c:v>
                </c:pt>
                <c:pt idx="2">
                  <c:v>0.14982347749338043</c:v>
                </c:pt>
                <c:pt idx="3">
                  <c:v>-0.59039685294457955</c:v>
                </c:pt>
                <c:pt idx="4">
                  <c:v>-1.7285714285714286</c:v>
                </c:pt>
                <c:pt idx="5">
                  <c:v>-1.9733990147783254</c:v>
                </c:pt>
                <c:pt idx="6">
                  <c:v>-1.0876917321361761</c:v>
                </c:pt>
                <c:pt idx="7">
                  <c:v>-4.6746892356519076E-2</c:v>
                </c:pt>
                <c:pt idx="8">
                  <c:v>2.1544311062222006</c:v>
                </c:pt>
                <c:pt idx="9">
                  <c:v>-0.58267543859649118</c:v>
                </c:pt>
                <c:pt idx="10">
                  <c:v>-0.13609443936563448</c:v>
                </c:pt>
                <c:pt idx="11">
                  <c:v>1.1183291139240508</c:v>
                </c:pt>
                <c:pt idx="12">
                  <c:v>-0.20530570030629702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66-4161-9EE0-0B3067F6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EB-4B4C-8ECA-F8622AB4BA1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7.3186813186813184</c:v>
                </c:pt>
                <c:pt idx="1">
                  <c:v>6.9557522123893802</c:v>
                </c:pt>
                <c:pt idx="2">
                  <c:v>9.3116883116883109</c:v>
                </c:pt>
                <c:pt idx="3">
                  <c:v>5.211267605633803</c:v>
                </c:pt>
                <c:pt idx="4">
                  <c:v>3.967741935483871</c:v>
                </c:pt>
                <c:pt idx="5">
                  <c:v>8.3333333333333339</c:v>
                </c:pt>
                <c:pt idx="6">
                  <c:v>5.4545454545454541</c:v>
                </c:pt>
                <c:pt idx="7">
                  <c:v>4.4615384615384617</c:v>
                </c:pt>
                <c:pt idx="8">
                  <c:v>8.384615384615385</c:v>
                </c:pt>
                <c:pt idx="9">
                  <c:v>2.8095238095238093</c:v>
                </c:pt>
                <c:pt idx="10">
                  <c:v>4.1917808219178081</c:v>
                </c:pt>
                <c:pt idx="11">
                  <c:v>5.52</c:v>
                </c:pt>
                <c:pt idx="12">
                  <c:v>6.2463556851311957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EB-4B4C-8ECA-F8622AB4BA16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EB-4B4C-8ECA-F8622AB4BA16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4.0224719101123592</c:v>
                </c:pt>
                <c:pt idx="1">
                  <c:v>2.0849056603773586</c:v>
                </c:pt>
                <c:pt idx="2">
                  <c:v>3.8448275862068964</c:v>
                </c:pt>
                <c:pt idx="3">
                  <c:v>4.098591549295775</c:v>
                </c:pt>
                <c:pt idx="4">
                  <c:v>5.3</c:v>
                </c:pt>
                <c:pt idx="5">
                  <c:v>2.5609756097560976</c:v>
                </c:pt>
                <c:pt idx="6">
                  <c:v>1.8235294117647058</c:v>
                </c:pt>
                <c:pt idx="7">
                  <c:v>6.520833333333333</c:v>
                </c:pt>
                <c:pt idx="8">
                  <c:v>3.5925925925925926</c:v>
                </c:pt>
                <c:pt idx="9">
                  <c:v>3.8333333333333335</c:v>
                </c:pt>
                <c:pt idx="10">
                  <c:v>1.8409090909090908</c:v>
                </c:pt>
                <c:pt idx="11">
                  <c:v>3.5396825396825395</c:v>
                </c:pt>
                <c:pt idx="12">
                  <c:v>3.4307458143074583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EB-4B4C-8ECA-F8622AB4BA16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EB-4B4C-8ECA-F8622AB4BA1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EB-4B4C-8ECA-F8622AB4BA16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EB-4B4C-8ECA-F8622AB4BA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EB-4B4C-8ECA-F8622AB4BA1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3.9939393939393941</c:v>
                </c:pt>
                <c:pt idx="1">
                  <c:v>2.9772727272727271</c:v>
                </c:pt>
                <c:pt idx="2">
                  <c:v>3.2682926829268291</c:v>
                </c:pt>
                <c:pt idx="3">
                  <c:v>5.5333333333333332</c:v>
                </c:pt>
                <c:pt idx="4">
                  <c:v>1.7142857142857142</c:v>
                </c:pt>
                <c:pt idx="5">
                  <c:v>2.7142857142857144</c:v>
                </c:pt>
                <c:pt idx="6">
                  <c:v>2</c:v>
                </c:pt>
                <c:pt idx="7">
                  <c:v>7.05</c:v>
                </c:pt>
                <c:pt idx="8">
                  <c:v>6.9253731343283578</c:v>
                </c:pt>
                <c:pt idx="9">
                  <c:v>5.0574712643678161</c:v>
                </c:pt>
                <c:pt idx="10">
                  <c:v>2.8571428571428572</c:v>
                </c:pt>
                <c:pt idx="11">
                  <c:v>3.0504201680672267</c:v>
                </c:pt>
                <c:pt idx="12">
                  <c:v>4.0839506172839508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EB-4B4C-8ECA-F8622AB4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EB-4B4C-8ECA-F8622AB4BA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EB-4B4C-8ECA-F8622AB4BA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EB-4B4C-8ECA-F8622AB4BA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EB-4B4C-8ECA-F8622AB4BA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EB-4B4C-8ECA-F8622AB4BA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EB-4B4C-8ECA-F8622AB4BA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EB-4B4C-8ECA-F8622AB4BA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EB-4B4C-8ECA-F8622AB4BA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EB-4B4C-8ECA-F8622AB4BA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EB-4B4C-8ECA-F8622AB4BA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EB-4B4C-8ECA-F8622AB4BA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EB-4B4C-8ECA-F8622AB4BA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EB-4B4C-8ECA-F8622AB4BA16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0.73078149920255209</c:v>
                </c:pt>
                <c:pt idx="1">
                  <c:v>-0.810606060606061</c:v>
                </c:pt>
                <c:pt idx="2">
                  <c:v>-0.87907573812580209</c:v>
                </c:pt>
                <c:pt idx="3">
                  <c:v>1.0258706467661689</c:v>
                </c:pt>
                <c:pt idx="4">
                  <c:v>-0.94425087108013961</c:v>
                </c:pt>
                <c:pt idx="5">
                  <c:v>-1.8719211822660098</c:v>
                </c:pt>
                <c:pt idx="6">
                  <c:v>-2.875</c:v>
                </c:pt>
                <c:pt idx="7">
                  <c:v>2.0675438596491222</c:v>
                </c:pt>
                <c:pt idx="8">
                  <c:v>3.8698175787728024</c:v>
                </c:pt>
                <c:pt idx="9">
                  <c:v>2.6441379310344826</c:v>
                </c:pt>
                <c:pt idx="10">
                  <c:v>-1.5051759834368528</c:v>
                </c:pt>
                <c:pt idx="11">
                  <c:v>0.28955060284983558</c:v>
                </c:pt>
                <c:pt idx="12">
                  <c:v>0.37732156227689861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EB-4B4C-8ECA-F8622AB4BA16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-3.3247419247419243</c:v>
                </c:pt>
                <c:pt idx="1">
                  <c:v>-3.9784794851166532</c:v>
                </c:pt>
                <c:pt idx="2">
                  <c:v>-6.0433956287614823</c:v>
                </c:pt>
                <c:pt idx="3">
                  <c:v>0.32206572769953024</c:v>
                </c:pt>
                <c:pt idx="4">
                  <c:v>-2.2534562211981566</c:v>
                </c:pt>
                <c:pt idx="5">
                  <c:v>-5.6190476190476195</c:v>
                </c:pt>
                <c:pt idx="6">
                  <c:v>-3.4545454545454541</c:v>
                </c:pt>
                <c:pt idx="7">
                  <c:v>2.5884615384615381</c:v>
                </c:pt>
                <c:pt idx="8">
                  <c:v>-1.4592422502870273</c:v>
                </c:pt>
                <c:pt idx="9">
                  <c:v>2.2479474548440068</c:v>
                </c:pt>
                <c:pt idx="10">
                  <c:v>-1.3346379647749509</c:v>
                </c:pt>
                <c:pt idx="11">
                  <c:v>-2.4695798319327729</c:v>
                </c:pt>
                <c:pt idx="12">
                  <c:v>-2.1624050678472448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EB-4B4C-8ECA-F8622AB4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3F-49B4-858E-017AD82E78D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3.4444444444444446</c:v>
                </c:pt>
                <c:pt idx="1">
                  <c:v>8.4590163934426226</c:v>
                </c:pt>
                <c:pt idx="2">
                  <c:v>6.34020618556701</c:v>
                </c:pt>
                <c:pt idx="3">
                  <c:v>5.865384615384615</c:v>
                </c:pt>
                <c:pt idx="4">
                  <c:v>4.7954545454545459</c:v>
                </c:pt>
                <c:pt idx="5">
                  <c:v>7.5263157894736841</c:v>
                </c:pt>
                <c:pt idx="6">
                  <c:v>3.6744186046511627</c:v>
                </c:pt>
                <c:pt idx="7">
                  <c:v>5.546875</c:v>
                </c:pt>
                <c:pt idx="8">
                  <c:v>3.8974358974358974</c:v>
                </c:pt>
                <c:pt idx="9">
                  <c:v>4.7068965517241379</c:v>
                </c:pt>
                <c:pt idx="10">
                  <c:v>5.8</c:v>
                </c:pt>
                <c:pt idx="11">
                  <c:v>1.8478260869565217</c:v>
                </c:pt>
                <c:pt idx="12">
                  <c:v>5.0793433652530782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F-49B4-858E-017AD82E78D3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3F-49B4-858E-017AD82E78D3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4.6836734693877551</c:v>
                </c:pt>
                <c:pt idx="1">
                  <c:v>3.073394495412844</c:v>
                </c:pt>
                <c:pt idx="2">
                  <c:v>3.893939393939394</c:v>
                </c:pt>
                <c:pt idx="3">
                  <c:v>3</c:v>
                </c:pt>
                <c:pt idx="4">
                  <c:v>2.5192307692307692</c:v>
                </c:pt>
                <c:pt idx="5">
                  <c:v>3.4222222222222221</c:v>
                </c:pt>
                <c:pt idx="6">
                  <c:v>5.3098591549295771</c:v>
                </c:pt>
                <c:pt idx="7">
                  <c:v>3.2537313432835822</c:v>
                </c:pt>
                <c:pt idx="8">
                  <c:v>2.1489361702127661</c:v>
                </c:pt>
                <c:pt idx="9">
                  <c:v>2.6509433962264151</c:v>
                </c:pt>
                <c:pt idx="10">
                  <c:v>3.4</c:v>
                </c:pt>
                <c:pt idx="11">
                  <c:v>4.306451612903226</c:v>
                </c:pt>
                <c:pt idx="12">
                  <c:v>3.5172811059907834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3F-49B4-858E-017AD82E78D3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3F-49B4-858E-017AD82E78D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2.5125000000000002</c:v>
                </c:pt>
                <c:pt idx="1">
                  <c:v>2.52</c:v>
                </c:pt>
                <c:pt idx="2">
                  <c:v>3.5217391304347827</c:v>
                </c:pt>
                <c:pt idx="3">
                  <c:v>2.2131147540983607</c:v>
                </c:pt>
                <c:pt idx="4">
                  <c:v>4.0434782608695654</c:v>
                </c:pt>
                <c:pt idx="5">
                  <c:v>3.9</c:v>
                </c:pt>
                <c:pt idx="6">
                  <c:v>3.0256410256410255</c:v>
                </c:pt>
                <c:pt idx="7">
                  <c:v>3.84</c:v>
                </c:pt>
                <c:pt idx="8">
                  <c:v>3.9166666666666665</c:v>
                </c:pt>
                <c:pt idx="9">
                  <c:v>3.2222222222222223</c:v>
                </c:pt>
                <c:pt idx="10">
                  <c:v>4.8137931034482762</c:v>
                </c:pt>
                <c:pt idx="11">
                  <c:v>2.901098901098901</c:v>
                </c:pt>
                <c:pt idx="12">
                  <c:v>3.3786057692307692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3F-49B4-858E-017AD82E78D3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3F-49B4-858E-017AD82E78D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3F-49B4-858E-017AD82E78D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3.9393939393939394</c:v>
                </c:pt>
                <c:pt idx="1">
                  <c:v>4.2948717948717947</c:v>
                </c:pt>
                <c:pt idx="2">
                  <c:v>4.4060150375939848</c:v>
                </c:pt>
                <c:pt idx="3">
                  <c:v>4.134615384615385</c:v>
                </c:pt>
                <c:pt idx="4">
                  <c:v>5.083333333333333</c:v>
                </c:pt>
                <c:pt idx="5">
                  <c:v>3.0769230769230771</c:v>
                </c:pt>
                <c:pt idx="6">
                  <c:v>5.6585365853658534</c:v>
                </c:pt>
                <c:pt idx="7">
                  <c:v>4.9514563106796112</c:v>
                </c:pt>
                <c:pt idx="8">
                  <c:v>5.662337662337662</c:v>
                </c:pt>
                <c:pt idx="9">
                  <c:v>4.9494949494949498</c:v>
                </c:pt>
                <c:pt idx="10">
                  <c:v>3.5636363636363635</c:v>
                </c:pt>
                <c:pt idx="11">
                  <c:v>4.1592920353982299</c:v>
                </c:pt>
                <c:pt idx="12">
                  <c:v>4.425434583714547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3F-49B4-858E-017AD82E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3F-49B4-858E-017AD82E78D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3F-49B4-858E-017AD82E78D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3F-49B4-858E-017AD82E78D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3F-49B4-858E-017AD82E78D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3F-49B4-858E-017AD82E78D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3F-49B4-858E-017AD82E78D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3F-49B4-858E-017AD82E78D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3F-49B4-858E-017AD82E78D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3F-49B4-858E-017AD82E78D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3F-49B4-858E-017AD82E78D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3F-49B4-858E-017AD82E78D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3F-49B4-858E-017AD82E78D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3F-49B4-858E-017AD82E78D3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1.4268939393939393</c:v>
                </c:pt>
                <c:pt idx="1">
                  <c:v>1.7748717948717947</c:v>
                </c:pt>
                <c:pt idx="2">
                  <c:v>0.88427590715920212</c:v>
                </c:pt>
                <c:pt idx="3">
                  <c:v>1.9215006305170244</c:v>
                </c:pt>
                <c:pt idx="4">
                  <c:v>1.0398550724637676</c:v>
                </c:pt>
                <c:pt idx="5">
                  <c:v>-0.82307692307692282</c:v>
                </c:pt>
                <c:pt idx="6">
                  <c:v>2.6328955597248278</c:v>
                </c:pt>
                <c:pt idx="7">
                  <c:v>1.1114563106796114</c:v>
                </c:pt>
                <c:pt idx="8">
                  <c:v>1.7456709956709955</c:v>
                </c:pt>
                <c:pt idx="9">
                  <c:v>1.7272727272727275</c:v>
                </c:pt>
                <c:pt idx="10">
                  <c:v>-1.2501567398119127</c:v>
                </c:pt>
                <c:pt idx="11">
                  <c:v>1.2581931342993289</c:v>
                </c:pt>
                <c:pt idx="12">
                  <c:v>1.0468288144837778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3F-49B4-858E-017AD82E78D3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0.49494949494949481</c:v>
                </c:pt>
                <c:pt idx="1">
                  <c:v>-4.1641445985708279</c:v>
                </c:pt>
                <c:pt idx="2">
                  <c:v>-1.9341911479730252</c:v>
                </c:pt>
                <c:pt idx="3">
                  <c:v>-1.7307692307692299</c:v>
                </c:pt>
                <c:pt idx="4">
                  <c:v>0.28787878787878718</c:v>
                </c:pt>
                <c:pt idx="5">
                  <c:v>-4.4493927125506065</c:v>
                </c:pt>
                <c:pt idx="6">
                  <c:v>1.9841179807146907</c:v>
                </c:pt>
                <c:pt idx="7">
                  <c:v>-0.59541868932038877</c:v>
                </c:pt>
                <c:pt idx="8">
                  <c:v>1.7649017649017646</c:v>
                </c:pt>
                <c:pt idx="9">
                  <c:v>0.24259839777081194</c:v>
                </c:pt>
                <c:pt idx="10">
                  <c:v>-2.2363636363636363</c:v>
                </c:pt>
                <c:pt idx="11">
                  <c:v>2.3114659484417084</c:v>
                </c:pt>
                <c:pt idx="12">
                  <c:v>-0.65390878153853116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3F-49B4-858E-017AD82E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F-49B2-B958-0E1D28E78E8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7.3186813186813184</c:v>
                </c:pt>
                <c:pt idx="1">
                  <c:v>6.9557522123893802</c:v>
                </c:pt>
                <c:pt idx="2">
                  <c:v>9.3116883116883109</c:v>
                </c:pt>
                <c:pt idx="3">
                  <c:v>5.211267605633803</c:v>
                </c:pt>
                <c:pt idx="4">
                  <c:v>3.967741935483871</c:v>
                </c:pt>
                <c:pt idx="5">
                  <c:v>8.3333333333333339</c:v>
                </c:pt>
                <c:pt idx="6">
                  <c:v>5.4545454545454541</c:v>
                </c:pt>
                <c:pt idx="7">
                  <c:v>4.4615384615384617</c:v>
                </c:pt>
                <c:pt idx="8">
                  <c:v>8.384615384615385</c:v>
                </c:pt>
                <c:pt idx="9">
                  <c:v>2.8095238095238093</c:v>
                </c:pt>
                <c:pt idx="10">
                  <c:v>4.1917808219178081</c:v>
                </c:pt>
                <c:pt idx="11">
                  <c:v>5.52</c:v>
                </c:pt>
                <c:pt idx="12">
                  <c:v>6.2463556851311957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F-49B2-B958-0E1D28E78E85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3F-49B2-B958-0E1D28E78E85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4.0224719101123592</c:v>
                </c:pt>
                <c:pt idx="1">
                  <c:v>2.0849056603773586</c:v>
                </c:pt>
                <c:pt idx="2">
                  <c:v>3.8448275862068964</c:v>
                </c:pt>
                <c:pt idx="3">
                  <c:v>4.098591549295775</c:v>
                </c:pt>
                <c:pt idx="4">
                  <c:v>5.3</c:v>
                </c:pt>
                <c:pt idx="5">
                  <c:v>2.5609756097560976</c:v>
                </c:pt>
                <c:pt idx="6">
                  <c:v>1.8235294117647058</c:v>
                </c:pt>
                <c:pt idx="7">
                  <c:v>6.520833333333333</c:v>
                </c:pt>
                <c:pt idx="8">
                  <c:v>3.5925925925925926</c:v>
                </c:pt>
                <c:pt idx="9">
                  <c:v>3.8333333333333335</c:v>
                </c:pt>
                <c:pt idx="10">
                  <c:v>1.8409090909090908</c:v>
                </c:pt>
                <c:pt idx="11">
                  <c:v>3.5396825396825395</c:v>
                </c:pt>
                <c:pt idx="12">
                  <c:v>3.4307458143074583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F-49B2-B958-0E1D28E78E85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3F-49B2-B958-0E1D28E78E8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3.263157894736842</c:v>
                </c:pt>
                <c:pt idx="1">
                  <c:v>3.7878787878787881</c:v>
                </c:pt>
                <c:pt idx="2">
                  <c:v>4.1473684210526311</c:v>
                </c:pt>
                <c:pt idx="3">
                  <c:v>4.5074626865671643</c:v>
                </c:pt>
                <c:pt idx="4">
                  <c:v>2.6585365853658538</c:v>
                </c:pt>
                <c:pt idx="5">
                  <c:v>4.5862068965517242</c:v>
                </c:pt>
                <c:pt idx="6">
                  <c:v>4.875</c:v>
                </c:pt>
                <c:pt idx="7">
                  <c:v>4.9824561403508776</c:v>
                </c:pt>
                <c:pt idx="8">
                  <c:v>3.0555555555555554</c:v>
                </c:pt>
                <c:pt idx="9">
                  <c:v>2.4133333333333336</c:v>
                </c:pt>
                <c:pt idx="10">
                  <c:v>4.36231884057971</c:v>
                </c:pt>
                <c:pt idx="11">
                  <c:v>2.7608695652173911</c:v>
                </c:pt>
                <c:pt idx="12">
                  <c:v>3.7066290550070522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3F-49B2-B958-0E1D28E78E85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3F-49B2-B958-0E1D28E78E8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3F-49B2-B958-0E1D28E78E8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3.9939393939393941</c:v>
                </c:pt>
                <c:pt idx="1">
                  <c:v>2.9772727272727271</c:v>
                </c:pt>
                <c:pt idx="2">
                  <c:v>3.2682926829268291</c:v>
                </c:pt>
                <c:pt idx="3">
                  <c:v>5.5333333333333332</c:v>
                </c:pt>
                <c:pt idx="4">
                  <c:v>1.7142857142857142</c:v>
                </c:pt>
                <c:pt idx="5">
                  <c:v>2.7142857142857144</c:v>
                </c:pt>
                <c:pt idx="6">
                  <c:v>2</c:v>
                </c:pt>
                <c:pt idx="7">
                  <c:v>7.05</c:v>
                </c:pt>
                <c:pt idx="8">
                  <c:v>6.9253731343283578</c:v>
                </c:pt>
                <c:pt idx="9">
                  <c:v>5.0574712643678161</c:v>
                </c:pt>
                <c:pt idx="10">
                  <c:v>2.8571428571428572</c:v>
                </c:pt>
                <c:pt idx="11">
                  <c:v>3.0504201680672267</c:v>
                </c:pt>
                <c:pt idx="12">
                  <c:v>4.0839506172839508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3F-49B2-B958-0E1D28E78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3F-49B2-B958-0E1D28E78E8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3F-49B2-B958-0E1D28E78E8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F-49B2-B958-0E1D28E78E8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F-49B2-B958-0E1D28E78E8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3F-49B2-B958-0E1D28E78E8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3F-49B2-B958-0E1D28E78E8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3F-49B2-B958-0E1D28E78E8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3F-49B2-B958-0E1D28E78E8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3F-49B2-B958-0E1D28E78E8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3F-49B2-B958-0E1D28E78E8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3F-49B2-B958-0E1D28E78E8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3F-49B2-B958-0E1D28E78E8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3F-49B2-B958-0E1D28E78E85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0.73078149920255209</c:v>
                </c:pt>
                <c:pt idx="1">
                  <c:v>-0.810606060606061</c:v>
                </c:pt>
                <c:pt idx="2">
                  <c:v>-0.87907573812580209</c:v>
                </c:pt>
                <c:pt idx="3">
                  <c:v>1.0258706467661689</c:v>
                </c:pt>
                <c:pt idx="4">
                  <c:v>-0.94425087108013961</c:v>
                </c:pt>
                <c:pt idx="5">
                  <c:v>-1.8719211822660098</c:v>
                </c:pt>
                <c:pt idx="6">
                  <c:v>-2.875</c:v>
                </c:pt>
                <c:pt idx="7">
                  <c:v>2.0675438596491222</c:v>
                </c:pt>
                <c:pt idx="8">
                  <c:v>3.8698175787728024</c:v>
                </c:pt>
                <c:pt idx="9">
                  <c:v>2.6441379310344826</c:v>
                </c:pt>
                <c:pt idx="10">
                  <c:v>-1.5051759834368528</c:v>
                </c:pt>
                <c:pt idx="11">
                  <c:v>0.28955060284983558</c:v>
                </c:pt>
                <c:pt idx="12">
                  <c:v>0.37732156227689861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3F-49B2-B958-0E1D28E78E85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-3.3247419247419243</c:v>
                </c:pt>
                <c:pt idx="1">
                  <c:v>-3.9784794851166532</c:v>
                </c:pt>
                <c:pt idx="2">
                  <c:v>-6.0433956287614823</c:v>
                </c:pt>
                <c:pt idx="3">
                  <c:v>0.32206572769953024</c:v>
                </c:pt>
                <c:pt idx="4">
                  <c:v>-2.2534562211981566</c:v>
                </c:pt>
                <c:pt idx="5">
                  <c:v>-5.6190476190476195</c:v>
                </c:pt>
                <c:pt idx="6">
                  <c:v>-3.4545454545454541</c:v>
                </c:pt>
                <c:pt idx="7">
                  <c:v>2.5884615384615381</c:v>
                </c:pt>
                <c:pt idx="8">
                  <c:v>-1.4592422502870273</c:v>
                </c:pt>
                <c:pt idx="9">
                  <c:v>2.2479474548440068</c:v>
                </c:pt>
                <c:pt idx="10">
                  <c:v>-1.3346379647749509</c:v>
                </c:pt>
                <c:pt idx="11">
                  <c:v>-2.4695798319327729</c:v>
                </c:pt>
                <c:pt idx="12">
                  <c:v>-2.1624050678472448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3F-49B2-B958-0E1D28E78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0-451D-820B-38D1DDE285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7.1263157894736846</c:v>
                </c:pt>
                <c:pt idx="1">
                  <c:v>6</c:v>
                </c:pt>
                <c:pt idx="2">
                  <c:v>3.0689655172413794</c:v>
                </c:pt>
                <c:pt idx="3">
                  <c:v>6.125</c:v>
                </c:pt>
                <c:pt idx="4">
                  <c:v>7</c:v>
                </c:pt>
                <c:pt idx="5">
                  <c:v>2.2000000000000002</c:v>
                </c:pt>
                <c:pt idx="6">
                  <c:v>9.25</c:v>
                </c:pt>
                <c:pt idx="7">
                  <c:v>3.1666666666666665</c:v>
                </c:pt>
                <c:pt idx="8">
                  <c:v>0</c:v>
                </c:pt>
                <c:pt idx="9">
                  <c:v>2.25</c:v>
                </c:pt>
                <c:pt idx="10">
                  <c:v>8.2291666666666661</c:v>
                </c:pt>
                <c:pt idx="11">
                  <c:v>6.558139534883721</c:v>
                </c:pt>
                <c:pt idx="12">
                  <c:v>6.3451957295373669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0-451D-820B-38D1DDE285EA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0-451D-820B-38D1DDE285EA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5.3076923076923075</c:v>
                </c:pt>
                <c:pt idx="1">
                  <c:v>5.0909090909090908</c:v>
                </c:pt>
                <c:pt idx="2">
                  <c:v>3.7333333333333334</c:v>
                </c:pt>
                <c:pt idx="3">
                  <c:v>5.333333333333333</c:v>
                </c:pt>
                <c:pt idx="4">
                  <c:v>2</c:v>
                </c:pt>
                <c:pt idx="5">
                  <c:v>0</c:v>
                </c:pt>
                <c:pt idx="6">
                  <c:v>4.8461538461538458</c:v>
                </c:pt>
                <c:pt idx="7">
                  <c:v>4.2</c:v>
                </c:pt>
                <c:pt idx="8">
                  <c:v>0</c:v>
                </c:pt>
                <c:pt idx="9">
                  <c:v>2.125</c:v>
                </c:pt>
                <c:pt idx="10">
                  <c:v>2.9523809523809526</c:v>
                </c:pt>
                <c:pt idx="11">
                  <c:v>3.9333333333333331</c:v>
                </c:pt>
                <c:pt idx="12">
                  <c:v>4.0735294117647056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90-451D-820B-38D1DDE285EA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0-451D-820B-38D1DDE285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2.1346153846153846</c:v>
                </c:pt>
                <c:pt idx="1">
                  <c:v>4.4680851063829783</c:v>
                </c:pt>
                <c:pt idx="2">
                  <c:v>3.9375</c:v>
                </c:pt>
                <c:pt idx="3">
                  <c:v>2.0714285714285716</c:v>
                </c:pt>
                <c:pt idx="4">
                  <c:v>3</c:v>
                </c:pt>
                <c:pt idx="5">
                  <c:v>6</c:v>
                </c:pt>
                <c:pt idx="6">
                  <c:v>4.666666666666667</c:v>
                </c:pt>
                <c:pt idx="7">
                  <c:v>5.8</c:v>
                </c:pt>
                <c:pt idx="8">
                  <c:v>4.666666666666667</c:v>
                </c:pt>
                <c:pt idx="9">
                  <c:v>1.1764705882352942</c:v>
                </c:pt>
                <c:pt idx="10">
                  <c:v>4.1333333333333337</c:v>
                </c:pt>
                <c:pt idx="11">
                  <c:v>3.1590909090909092</c:v>
                </c:pt>
                <c:pt idx="12">
                  <c:v>3.308641975308642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90-451D-820B-38D1DDE285EA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90-451D-820B-38D1DDE285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490-451D-820B-38D1DDE285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4.935483870967742</c:v>
                </c:pt>
                <c:pt idx="1">
                  <c:v>4.615384615384615</c:v>
                </c:pt>
                <c:pt idx="2">
                  <c:v>4.3157894736842106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4.375</c:v>
                </c:pt>
                <c:pt idx="8">
                  <c:v>2.5</c:v>
                </c:pt>
                <c:pt idx="9">
                  <c:v>5</c:v>
                </c:pt>
                <c:pt idx="10">
                  <c:v>3.4444444444444446</c:v>
                </c:pt>
                <c:pt idx="11">
                  <c:v>4.2647058823529411</c:v>
                </c:pt>
                <c:pt idx="12">
                  <c:v>4.5106382978723403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90-451D-820B-38D1DDE2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90-451D-820B-38D1DDE285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90-451D-820B-38D1DDE285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90-451D-820B-38D1DDE285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90-451D-820B-38D1DDE285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90-451D-820B-38D1DDE285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90-451D-820B-38D1DDE285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90-451D-820B-38D1DDE285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90-451D-820B-38D1DDE285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90-451D-820B-38D1DDE285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90-451D-820B-38D1DDE285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90-451D-820B-38D1DDE285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90-451D-820B-38D1DDE285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90-451D-820B-38D1DDE285EA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2.8008684863523574</c:v>
                </c:pt>
                <c:pt idx="1">
                  <c:v>0.14729950900163669</c:v>
                </c:pt>
                <c:pt idx="2">
                  <c:v>0.37828947368421062</c:v>
                </c:pt>
                <c:pt idx="3">
                  <c:v>-1.0714285714285716</c:v>
                </c:pt>
                <c:pt idx="4">
                  <c:v>0</c:v>
                </c:pt>
                <c:pt idx="5">
                  <c:v>0</c:v>
                </c:pt>
                <c:pt idx="6">
                  <c:v>3.333333333333333</c:v>
                </c:pt>
                <c:pt idx="7">
                  <c:v>-1.4249999999999998</c:v>
                </c:pt>
                <c:pt idx="8">
                  <c:v>-2.166666666666667</c:v>
                </c:pt>
                <c:pt idx="9">
                  <c:v>3.8235294117647056</c:v>
                </c:pt>
                <c:pt idx="10">
                  <c:v>-0.68888888888888911</c:v>
                </c:pt>
                <c:pt idx="11">
                  <c:v>1.105614973262032</c:v>
                </c:pt>
                <c:pt idx="12">
                  <c:v>1.2019963225636983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90-451D-820B-38D1DDE285EA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-2.1908319185059426</c:v>
                </c:pt>
                <c:pt idx="1">
                  <c:v>-1.384615384615385</c:v>
                </c:pt>
                <c:pt idx="2">
                  <c:v>1.2468239564428312</c:v>
                </c:pt>
                <c:pt idx="3">
                  <c:v>-5.125</c:v>
                </c:pt>
                <c:pt idx="4">
                  <c:v>0</c:v>
                </c:pt>
                <c:pt idx="5">
                  <c:v>0</c:v>
                </c:pt>
                <c:pt idx="6">
                  <c:v>-1.25</c:v>
                </c:pt>
                <c:pt idx="7">
                  <c:v>1.2083333333333335</c:v>
                </c:pt>
                <c:pt idx="8">
                  <c:v>0</c:v>
                </c:pt>
                <c:pt idx="9">
                  <c:v>2.75</c:v>
                </c:pt>
                <c:pt idx="10">
                  <c:v>-4.7847222222222214</c:v>
                </c:pt>
                <c:pt idx="11">
                  <c:v>-2.2934336525307799</c:v>
                </c:pt>
                <c:pt idx="12">
                  <c:v>-1.8345574316650266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490-451D-820B-38D1DDE2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0-4829-9B35-E489F732A7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8.149659863945578</c:v>
                </c:pt>
                <c:pt idx="1">
                  <c:v>4.3877551020408161</c:v>
                </c:pt>
                <c:pt idx="2">
                  <c:v>2.4</c:v>
                </c:pt>
                <c:pt idx="3">
                  <c:v>5.4285714285714288</c:v>
                </c:pt>
                <c:pt idx="4">
                  <c:v>4.1818181818181817</c:v>
                </c:pt>
                <c:pt idx="5">
                  <c:v>1.3888888888888888</c:v>
                </c:pt>
                <c:pt idx="6">
                  <c:v>2.85</c:v>
                </c:pt>
                <c:pt idx="7">
                  <c:v>3.2727272727272729</c:v>
                </c:pt>
                <c:pt idx="8">
                  <c:v>2.5</c:v>
                </c:pt>
                <c:pt idx="9">
                  <c:v>4.45</c:v>
                </c:pt>
                <c:pt idx="10">
                  <c:v>4.9765625</c:v>
                </c:pt>
                <c:pt idx="11">
                  <c:v>7.2571428571428571</c:v>
                </c:pt>
                <c:pt idx="12">
                  <c:v>5.8798646362098141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0-4829-9B35-E489F732A714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0-4829-9B35-E489F732A714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2.8275862068965516</c:v>
                </c:pt>
                <c:pt idx="1">
                  <c:v>2.6153846153846154</c:v>
                </c:pt>
                <c:pt idx="2">
                  <c:v>3.7272727272727271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1.8333333333333333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1.6</c:v>
                </c:pt>
                <c:pt idx="11">
                  <c:v>3.9696969696969697</c:v>
                </c:pt>
                <c:pt idx="12">
                  <c:v>2.7320261437908497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0-4829-9B35-E489F732A714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0-4829-9B35-E489F732A7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2.8125</c:v>
                </c:pt>
                <c:pt idx="1">
                  <c:v>3.1276595744680851</c:v>
                </c:pt>
                <c:pt idx="2">
                  <c:v>4.166666666666667</c:v>
                </c:pt>
                <c:pt idx="3">
                  <c:v>4.1538461538461542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7.5</c:v>
                </c:pt>
                <c:pt idx="8">
                  <c:v>0</c:v>
                </c:pt>
                <c:pt idx="9">
                  <c:v>3.875</c:v>
                </c:pt>
                <c:pt idx="10">
                  <c:v>3.5</c:v>
                </c:pt>
                <c:pt idx="11">
                  <c:v>2.7037037037037037</c:v>
                </c:pt>
                <c:pt idx="12">
                  <c:v>3.2564102564102564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F0-4829-9B35-E489F732A714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F0-4829-9B35-E489F732A7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EF0-4829-9B35-E489F732A7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3.2666666666666666</c:v>
                </c:pt>
                <c:pt idx="1">
                  <c:v>4.3043478260869561</c:v>
                </c:pt>
                <c:pt idx="2">
                  <c:v>2.5</c:v>
                </c:pt>
                <c:pt idx="3">
                  <c:v>9.625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2.1666666666666665</c:v>
                </c:pt>
                <c:pt idx="8">
                  <c:v>0</c:v>
                </c:pt>
                <c:pt idx="9">
                  <c:v>3.25</c:v>
                </c:pt>
                <c:pt idx="10">
                  <c:v>5.0909090909090908</c:v>
                </c:pt>
                <c:pt idx="11">
                  <c:v>3.6444444444444444</c:v>
                </c:pt>
                <c:pt idx="12">
                  <c:v>4.0576923076923075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F0-4829-9B35-E489F732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F0-4829-9B35-E489F732A7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F0-4829-9B35-E489F732A7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0-4829-9B35-E489F732A7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0-4829-9B35-E489F732A7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0-4829-9B35-E489F732A7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0-4829-9B35-E489F732A7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0-4829-9B35-E489F732A7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0-4829-9B35-E489F732A7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0-4829-9B35-E489F732A7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0-4829-9B35-E489F732A7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0-4829-9B35-E489F732A7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0-4829-9B35-E489F732A7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0-4829-9B35-E489F732A714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0.45416666666666661</c:v>
                </c:pt>
                <c:pt idx="1">
                  <c:v>1.176688251618871</c:v>
                </c:pt>
                <c:pt idx="2">
                  <c:v>-1.666666666666667</c:v>
                </c:pt>
                <c:pt idx="3">
                  <c:v>5.4711538461538458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-5.3333333333333339</c:v>
                </c:pt>
                <c:pt idx="8">
                  <c:v>0</c:v>
                </c:pt>
                <c:pt idx="9">
                  <c:v>-0.625</c:v>
                </c:pt>
                <c:pt idx="10">
                  <c:v>1.5909090909090908</c:v>
                </c:pt>
                <c:pt idx="11">
                  <c:v>0.94074074074074066</c:v>
                </c:pt>
                <c:pt idx="12">
                  <c:v>0.8012820512820511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F0-4829-9B35-E489F732A714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-4.8829931972789113</c:v>
                </c:pt>
                <c:pt idx="1">
                  <c:v>-8.3407275953859994E-2</c:v>
                </c:pt>
                <c:pt idx="2">
                  <c:v>0.10000000000000009</c:v>
                </c:pt>
                <c:pt idx="3">
                  <c:v>4.1964285714285712</c:v>
                </c:pt>
                <c:pt idx="4">
                  <c:v>0</c:v>
                </c:pt>
                <c:pt idx="5">
                  <c:v>-0.38888888888888884</c:v>
                </c:pt>
                <c:pt idx="6">
                  <c:v>0</c:v>
                </c:pt>
                <c:pt idx="7">
                  <c:v>-1.1060606060606064</c:v>
                </c:pt>
                <c:pt idx="8">
                  <c:v>0</c:v>
                </c:pt>
                <c:pt idx="9">
                  <c:v>-1.2000000000000002</c:v>
                </c:pt>
                <c:pt idx="10">
                  <c:v>0.11434659090909083</c:v>
                </c:pt>
                <c:pt idx="11">
                  <c:v>-3.6126984126984127</c:v>
                </c:pt>
                <c:pt idx="12">
                  <c:v>-1.8221723285175067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EF0-4829-9B35-E489F732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33-42CA-A22A-7B68AB5C8C1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4.8966135458167335</c:v>
                </c:pt>
                <c:pt idx="1">
                  <c:v>5.2589262099973553</c:v>
                </c:pt>
                <c:pt idx="2">
                  <c:v>5.3338495575221243</c:v>
                </c:pt>
                <c:pt idx="3">
                  <c:v>4.7239632795188351</c:v>
                </c:pt>
                <c:pt idx="4">
                  <c:v>4.6947743467933494</c:v>
                </c:pt>
                <c:pt idx="5">
                  <c:v>5.4250224483687521</c:v>
                </c:pt>
                <c:pt idx="6">
                  <c:v>5.313264346190028</c:v>
                </c:pt>
                <c:pt idx="7">
                  <c:v>4.7314709236031929</c:v>
                </c:pt>
                <c:pt idx="8">
                  <c:v>5.8528906697195193</c:v>
                </c:pt>
                <c:pt idx="9">
                  <c:v>5.3313270278016622</c:v>
                </c:pt>
                <c:pt idx="10">
                  <c:v>4.9718340611353709</c:v>
                </c:pt>
                <c:pt idx="11">
                  <c:v>6.0625861593603529</c:v>
                </c:pt>
                <c:pt idx="12">
                  <c:v>5.2086919868666248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33-42CA-A22A-7B68AB5C8C12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33-42CA-A22A-7B68AB5C8C12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5.4319157237612172</c:v>
                </c:pt>
                <c:pt idx="1">
                  <c:v>4.7389745428468988</c:v>
                </c:pt>
                <c:pt idx="2">
                  <c:v>4.7581772435001399</c:v>
                </c:pt>
                <c:pt idx="3">
                  <c:v>4.0661295736824439</c:v>
                </c:pt>
                <c:pt idx="4">
                  <c:v>4.6396321070234112</c:v>
                </c:pt>
                <c:pt idx="5">
                  <c:v>4.6825208085612369</c:v>
                </c:pt>
                <c:pt idx="6">
                  <c:v>4.897950469684031</c:v>
                </c:pt>
                <c:pt idx="7">
                  <c:v>4.440622195632665</c:v>
                </c:pt>
                <c:pt idx="8">
                  <c:v>4.3328030544066181</c:v>
                </c:pt>
                <c:pt idx="9">
                  <c:v>4.2964484884062228</c:v>
                </c:pt>
                <c:pt idx="10">
                  <c:v>4.1097560975609753</c:v>
                </c:pt>
                <c:pt idx="11">
                  <c:v>3.8652406417112299</c:v>
                </c:pt>
                <c:pt idx="12">
                  <c:v>4.4591931339567168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33-42CA-A22A-7B68AB5C8C12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33-42CA-A22A-7B68AB5C8C1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2.6000578368999423</c:v>
                </c:pt>
                <c:pt idx="1">
                  <c:v>3.5846256092157733</c:v>
                </c:pt>
                <c:pt idx="2">
                  <c:v>3.7490252411245639</c:v>
                </c:pt>
                <c:pt idx="3">
                  <c:v>2.946316262353998</c:v>
                </c:pt>
                <c:pt idx="4">
                  <c:v>2.9742453613957354</c:v>
                </c:pt>
                <c:pt idx="5">
                  <c:v>3.6149350649350649</c:v>
                </c:pt>
                <c:pt idx="6">
                  <c:v>3.7549999999999999</c:v>
                </c:pt>
                <c:pt idx="7">
                  <c:v>4.0678571428571431</c:v>
                </c:pt>
                <c:pt idx="8">
                  <c:v>3.6786288162828065</c:v>
                </c:pt>
                <c:pt idx="9">
                  <c:v>4.1927966101694913</c:v>
                </c:pt>
                <c:pt idx="10">
                  <c:v>4.6026110856619331</c:v>
                </c:pt>
                <c:pt idx="11">
                  <c:v>3.6283685360524398</c:v>
                </c:pt>
                <c:pt idx="12">
                  <c:v>3.5577336512527848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33-42CA-A22A-7B68AB5C8C12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33-42CA-A22A-7B68AB5C8C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33-42CA-A22A-7B68AB5C8C1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4.758042895442359</c:v>
                </c:pt>
                <c:pt idx="1">
                  <c:v>3.9109201425277718</c:v>
                </c:pt>
                <c:pt idx="2">
                  <c:v>3.5477652678266804</c:v>
                </c:pt>
                <c:pt idx="3">
                  <c:v>3.7641290322580647</c:v>
                </c:pt>
                <c:pt idx="4">
                  <c:v>4.1802139037433159</c:v>
                </c:pt>
                <c:pt idx="5">
                  <c:v>5.1674379469920071</c:v>
                </c:pt>
                <c:pt idx="6">
                  <c:v>4.9892344497607652</c:v>
                </c:pt>
                <c:pt idx="7">
                  <c:v>5.2682695349572919</c:v>
                </c:pt>
                <c:pt idx="8">
                  <c:v>5.6433811802232858</c:v>
                </c:pt>
                <c:pt idx="9">
                  <c:v>4.5166666666666666</c:v>
                </c:pt>
                <c:pt idx="10">
                  <c:v>4.8881054567749844</c:v>
                </c:pt>
                <c:pt idx="11">
                  <c:v>4.1325892857142854</c:v>
                </c:pt>
                <c:pt idx="12">
                  <c:v>4.4502823696184013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33-42CA-A22A-7B68AB5C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33-42CA-A22A-7B68AB5C8C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33-42CA-A22A-7B68AB5C8C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33-42CA-A22A-7B68AB5C8C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33-42CA-A22A-7B68AB5C8C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33-42CA-A22A-7B68AB5C8C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33-42CA-A22A-7B68AB5C8C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33-42CA-A22A-7B68AB5C8C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33-42CA-A22A-7B68AB5C8C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33-42CA-A22A-7B68AB5C8C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33-42CA-A22A-7B68AB5C8C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33-42CA-A22A-7B68AB5C8C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33-42CA-A22A-7B68AB5C8C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33-42CA-A22A-7B68AB5C8C12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2.1579850585424167</c:v>
                </c:pt>
                <c:pt idx="1">
                  <c:v>0.32629453331199842</c:v>
                </c:pt>
                <c:pt idx="2">
                  <c:v>-0.20125997329788348</c:v>
                </c:pt>
                <c:pt idx="3">
                  <c:v>0.81781276990406671</c:v>
                </c:pt>
                <c:pt idx="4">
                  <c:v>1.2059685423475806</c:v>
                </c:pt>
                <c:pt idx="5">
                  <c:v>1.5525028820569422</c:v>
                </c:pt>
                <c:pt idx="6">
                  <c:v>1.2342344497607654</c:v>
                </c:pt>
                <c:pt idx="7">
                  <c:v>1.2004123921001488</c:v>
                </c:pt>
                <c:pt idx="8">
                  <c:v>1.9647523639404794</c:v>
                </c:pt>
                <c:pt idx="9">
                  <c:v>0.32387005649717526</c:v>
                </c:pt>
                <c:pt idx="10">
                  <c:v>0.28549437111305132</c:v>
                </c:pt>
                <c:pt idx="11">
                  <c:v>0.5042207496618456</c:v>
                </c:pt>
                <c:pt idx="12">
                  <c:v>0.89254871836561644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33-42CA-A22A-7B68AB5C8C12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-0.13857065037437444</c:v>
                </c:pt>
                <c:pt idx="1">
                  <c:v>-1.3480060674695835</c:v>
                </c:pt>
                <c:pt idx="2">
                  <c:v>-1.7860842896954439</c:v>
                </c:pt>
                <c:pt idx="3">
                  <c:v>-0.95983424726077038</c:v>
                </c:pt>
                <c:pt idx="4">
                  <c:v>-0.51456044305003346</c:v>
                </c:pt>
                <c:pt idx="5">
                  <c:v>-0.25758450137674505</c:v>
                </c:pt>
                <c:pt idx="6">
                  <c:v>-0.32402989642926272</c:v>
                </c:pt>
                <c:pt idx="7">
                  <c:v>0.53679861135409901</c:v>
                </c:pt>
                <c:pt idx="8">
                  <c:v>-0.20950948949623349</c:v>
                </c:pt>
                <c:pt idx="9">
                  <c:v>-0.81466036113499563</c:v>
                </c:pt>
                <c:pt idx="10">
                  <c:v>-8.3728604360386427E-2</c:v>
                </c:pt>
                <c:pt idx="11">
                  <c:v>-1.9299968736460675</c:v>
                </c:pt>
                <c:pt idx="12">
                  <c:v>-0.75840961724822353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33-42CA-A22A-7B68AB5C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8-4A1D-9A99-17B647BE1A7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4.3105702050935317</c:v>
                </c:pt>
                <c:pt idx="1">
                  <c:v>4.7931530494821635</c:v>
                </c:pt>
                <c:pt idx="2">
                  <c:v>4.9154589371980677</c:v>
                </c:pt>
                <c:pt idx="3">
                  <c:v>4.453448275862069</c:v>
                </c:pt>
                <c:pt idx="4">
                  <c:v>4.7340770061173085</c:v>
                </c:pt>
                <c:pt idx="5">
                  <c:v>5.6199078993978038</c:v>
                </c:pt>
                <c:pt idx="6">
                  <c:v>5.7574850299401197</c:v>
                </c:pt>
                <c:pt idx="7">
                  <c:v>4.4305381727158952</c:v>
                </c:pt>
                <c:pt idx="8">
                  <c:v>5.6771894093686353</c:v>
                </c:pt>
                <c:pt idx="9">
                  <c:v>5.4846181686572564</c:v>
                </c:pt>
                <c:pt idx="10">
                  <c:v>4.5946775844421701</c:v>
                </c:pt>
                <c:pt idx="11">
                  <c:v>5.5508828250401283</c:v>
                </c:pt>
                <c:pt idx="12">
                  <c:v>4.9668993585945751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8-4A1D-9A99-17B647BE1A7A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B8-4A1D-9A99-17B647BE1A7A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5.4319157237612172</c:v>
                </c:pt>
                <c:pt idx="1">
                  <c:v>4.7389745428468988</c:v>
                </c:pt>
                <c:pt idx="2">
                  <c:v>4.7581772435001399</c:v>
                </c:pt>
                <c:pt idx="3">
                  <c:v>4.0661295736824439</c:v>
                </c:pt>
                <c:pt idx="4">
                  <c:v>4.6396321070234112</c:v>
                </c:pt>
                <c:pt idx="5">
                  <c:v>4.6825208085612369</c:v>
                </c:pt>
                <c:pt idx="6">
                  <c:v>4.897950469684031</c:v>
                </c:pt>
                <c:pt idx="7">
                  <c:v>4.440622195632665</c:v>
                </c:pt>
                <c:pt idx="8">
                  <c:v>4.3328030544066181</c:v>
                </c:pt>
                <c:pt idx="9">
                  <c:v>4.2964484884062228</c:v>
                </c:pt>
                <c:pt idx="10">
                  <c:v>4.0853259501636039</c:v>
                </c:pt>
                <c:pt idx="11">
                  <c:v>3.8469719991317559</c:v>
                </c:pt>
                <c:pt idx="12">
                  <c:v>4.4558690684946063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8-4A1D-9A99-17B647BE1A7A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B8-4A1D-9A99-17B647BE1A7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2.5539515893846603</c:v>
                </c:pt>
                <c:pt idx="1">
                  <c:v>3.5452097823648194</c:v>
                </c:pt>
                <c:pt idx="2">
                  <c:v>3.7323914398504052</c:v>
                </c:pt>
                <c:pt idx="3">
                  <c:v>2.9019563239308463</c:v>
                </c:pt>
                <c:pt idx="4">
                  <c:v>2.9122659960882928</c:v>
                </c:pt>
                <c:pt idx="5">
                  <c:v>3.6012574454003969</c:v>
                </c:pt>
                <c:pt idx="6">
                  <c:v>3.7052441229656421</c:v>
                </c:pt>
                <c:pt idx="7">
                  <c:v>4.0042861852950873</c:v>
                </c:pt>
                <c:pt idx="8">
                  <c:v>3.6700245031309557</c:v>
                </c:pt>
                <c:pt idx="9">
                  <c:v>4.1769890424011438</c:v>
                </c:pt>
                <c:pt idx="10">
                  <c:v>4.5587345894394042</c:v>
                </c:pt>
                <c:pt idx="11">
                  <c:v>3.5904568901989684</c:v>
                </c:pt>
                <c:pt idx="12">
                  <c:v>3.5200213772490647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8-4A1D-9A99-17B647BE1A7A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B8-4A1D-9A99-17B647BE1A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0B8-4A1D-9A99-17B647BE1A7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4.7250338906461815</c:v>
                </c:pt>
                <c:pt idx="1">
                  <c:v>3.888157894736842</c:v>
                </c:pt>
                <c:pt idx="2">
                  <c:v>3.5197925669835781</c:v>
                </c:pt>
                <c:pt idx="3">
                  <c:v>3.7343260188087775</c:v>
                </c:pt>
                <c:pt idx="4">
                  <c:v>4.1500272776868519</c:v>
                </c:pt>
                <c:pt idx="5">
                  <c:v>5.1550552251486828</c:v>
                </c:pt>
                <c:pt idx="6">
                  <c:v>4.9406021155410906</c:v>
                </c:pt>
                <c:pt idx="7">
                  <c:v>5.2575855390574562</c:v>
                </c:pt>
                <c:pt idx="8">
                  <c:v>5.6603588907014686</c:v>
                </c:pt>
                <c:pt idx="9">
                  <c:v>4.4923037455105179</c:v>
                </c:pt>
                <c:pt idx="10">
                  <c:v>4.8587058455767425</c:v>
                </c:pt>
                <c:pt idx="11">
                  <c:v>4.1140529531568228</c:v>
                </c:pt>
                <c:pt idx="12">
                  <c:v>4.4259547301218802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B8-4A1D-9A99-17B647BE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B8-4A1D-9A99-17B647BE1A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B8-4A1D-9A99-17B647BE1A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B8-4A1D-9A99-17B647BE1A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B8-4A1D-9A99-17B647BE1A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B8-4A1D-9A99-17B647BE1A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B8-4A1D-9A99-17B647BE1A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B8-4A1D-9A99-17B647BE1A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B8-4A1D-9A99-17B647BE1A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B8-4A1D-9A99-17B647BE1A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B8-4A1D-9A99-17B647BE1A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B8-4A1D-9A99-17B647BE1A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B8-4A1D-9A99-17B647BE1A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B8-4A1D-9A99-17B647BE1A7A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2.1710823012615212</c:v>
                </c:pt>
                <c:pt idx="1">
                  <c:v>0.34294811237202261</c:v>
                </c:pt>
                <c:pt idx="2">
                  <c:v>-0.2125988728668271</c:v>
                </c:pt>
                <c:pt idx="3">
                  <c:v>0.83236969487793111</c:v>
                </c:pt>
                <c:pt idx="4">
                  <c:v>1.237761281598559</c:v>
                </c:pt>
                <c:pt idx="5">
                  <c:v>1.5537977797482858</c:v>
                </c:pt>
                <c:pt idx="6">
                  <c:v>1.2353579925754485</c:v>
                </c:pt>
                <c:pt idx="7">
                  <c:v>1.2532993537623689</c:v>
                </c:pt>
                <c:pt idx="8">
                  <c:v>1.9903343875705128</c:v>
                </c:pt>
                <c:pt idx="9">
                  <c:v>0.31531470310937415</c:v>
                </c:pt>
                <c:pt idx="10">
                  <c:v>0.29997125613733822</c:v>
                </c:pt>
                <c:pt idx="11">
                  <c:v>0.52359606295785444</c:v>
                </c:pt>
                <c:pt idx="12">
                  <c:v>0.90593335287281551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0B8-4A1D-9A99-17B647BE1A7A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0.41446368555264979</c:v>
                </c:pt>
                <c:pt idx="1">
                  <c:v>-0.90499515474532144</c:v>
                </c:pt>
                <c:pt idx="2">
                  <c:v>-1.3956663702144896</c:v>
                </c:pt>
                <c:pt idx="3">
                  <c:v>-0.71912225705329158</c:v>
                </c:pt>
                <c:pt idx="4">
                  <c:v>-0.58404972843045666</c:v>
                </c:pt>
                <c:pt idx="5">
                  <c:v>-0.46485267424912102</c:v>
                </c:pt>
                <c:pt idx="6">
                  <c:v>-0.81688291439902905</c:v>
                </c:pt>
                <c:pt idx="7">
                  <c:v>0.82704736634156095</c:v>
                </c:pt>
                <c:pt idx="8">
                  <c:v>-1.6830518667166672E-2</c:v>
                </c:pt>
                <c:pt idx="9">
                  <c:v>-0.99231442314673846</c:v>
                </c:pt>
                <c:pt idx="10">
                  <c:v>0.26402826113457234</c:v>
                </c:pt>
                <c:pt idx="11">
                  <c:v>-1.4368298718833055</c:v>
                </c:pt>
                <c:pt idx="12">
                  <c:v>-0.54094462847269487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0B8-4A1D-9A99-17B647BE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C-4323-BA50-322DE94B0E6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C-4323-BA50-322DE94B0E67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CC-4323-BA50-322DE94B0E67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CC-4323-BA50-322DE94B0E67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CC-4323-BA50-322DE94B0E6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CC-4323-BA50-322DE94B0E67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CC-4323-BA50-322DE94B0E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CC-4323-BA50-322DE94B0E6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CC-4323-BA50-322DE94B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CC-4323-BA50-322DE94B0E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CC-4323-BA50-322DE94B0E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CC-4323-BA50-322DE94B0E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CC-4323-BA50-322DE94B0E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CC-4323-BA50-322DE94B0E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CC-4323-BA50-322DE94B0E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CC-4323-BA50-322DE94B0E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CC-4323-BA50-322DE94B0E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CC-4323-BA50-322DE94B0E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CC-4323-BA50-322DE94B0E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CC-4323-BA50-322DE94B0E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CC-4323-BA50-322DE94B0E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CC-4323-BA50-322DE94B0E67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CC-4323-BA50-322DE94B0E67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CC-4323-BA50-322DE94B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EB-4F04-8619-90954818B2B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B-4F04-8619-90954818B2BE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EB-4F04-8619-90954818B2BE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EB-4F04-8619-90954818B2BE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EB-4F04-8619-90954818B2B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EB-4F04-8619-90954818B2BE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EB-4F04-8619-90954818B2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EB-4F04-8619-90954818B2B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EB-4F04-8619-90954818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EB-4F04-8619-90954818B2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EB-4F04-8619-90954818B2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B-4F04-8619-90954818B2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B-4F04-8619-90954818B2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B-4F04-8619-90954818B2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B-4F04-8619-90954818B2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B-4F04-8619-90954818B2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B-4F04-8619-90954818B2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B-4F04-8619-90954818B2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B-4F04-8619-90954818B2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B-4F04-8619-90954818B2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B-4F04-8619-90954818B2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EB-4F04-8619-90954818B2BE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EB-4F04-8619-90954818B2BE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AEB-4F04-8619-90954818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1-4E89-BA8A-1A4615415AA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9.3567753001715257</c:v>
                </c:pt>
                <c:pt idx="1">
                  <c:v>10.567213114754098</c:v>
                </c:pt>
                <c:pt idx="2">
                  <c:v>9.8921052631578945</c:v>
                </c:pt>
                <c:pt idx="3">
                  <c:v>7.7528957528957525</c:v>
                </c:pt>
                <c:pt idx="4">
                  <c:v>4.5093378607809846</c:v>
                </c:pt>
                <c:pt idx="5">
                  <c:v>4.3629343629343627</c:v>
                </c:pt>
                <c:pt idx="6">
                  <c:v>4.0928319623971801</c:v>
                </c:pt>
                <c:pt idx="7">
                  <c:v>7.8141025641025639</c:v>
                </c:pt>
                <c:pt idx="8">
                  <c:v>6.7974452554744529</c:v>
                </c:pt>
                <c:pt idx="9">
                  <c:v>4.7479338842975203</c:v>
                </c:pt>
                <c:pt idx="10">
                  <c:v>7.1651785714285712</c:v>
                </c:pt>
                <c:pt idx="11">
                  <c:v>9.17578125</c:v>
                </c:pt>
                <c:pt idx="12">
                  <c:v>6.7093525179856117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1-4E89-BA8A-1A4615415AA9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81-4E89-BA8A-1A4615415AA9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1-4E89-BA8A-1A4615415AA9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81-4E89-BA8A-1A4615415AA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81-4E89-BA8A-1A4615415AA9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81-4E89-BA8A-1A4615415A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81-4E89-BA8A-1A4615415AA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81-4E89-BA8A-1A461541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81-4E89-BA8A-1A4615415A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81-4E89-BA8A-1A4615415A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81-4E89-BA8A-1A4615415A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81-4E89-BA8A-1A4615415A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81-4E89-BA8A-1A4615415A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81-4E89-BA8A-1A4615415A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81-4E89-BA8A-1A4615415A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81-4E89-BA8A-1A4615415A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81-4E89-BA8A-1A4615415A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81-4E89-BA8A-1A4615415A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81-4E89-BA8A-1A4615415A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81-4E89-BA8A-1A4615415A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81-4E89-BA8A-1A4615415AA9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81-4E89-BA8A-1A4615415AA9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81-4E89-BA8A-1A461541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4-4ABB-A6C7-8C8B0134BAE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0.7036</c:v>
                </c:pt>
                <c:pt idx="1">
                  <c:v>0.63009999999999999</c:v>
                </c:pt>
                <c:pt idx="2">
                  <c:v>0.69010000000000005</c:v>
                </c:pt>
                <c:pt idx="3">
                  <c:v>0.44140000000000001</c:v>
                </c:pt>
                <c:pt idx="4">
                  <c:v>0.4526</c:v>
                </c:pt>
                <c:pt idx="5">
                  <c:v>0.53610000000000002</c:v>
                </c:pt>
                <c:pt idx="6">
                  <c:v>0.48499999999999999</c:v>
                </c:pt>
                <c:pt idx="7">
                  <c:v>0.47509999999999997</c:v>
                </c:pt>
                <c:pt idx="8">
                  <c:v>0.60489999999999999</c:v>
                </c:pt>
                <c:pt idx="9">
                  <c:v>0.53239999999999998</c:v>
                </c:pt>
                <c:pt idx="10">
                  <c:v>0.67349999999999999</c:v>
                </c:pt>
                <c:pt idx="11">
                  <c:v>0.62939999999999996</c:v>
                </c:pt>
                <c:pt idx="12">
                  <c:v>0.57076491108653105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4-4ABB-A6C7-8C8B0134BAEF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24-4ABB-A6C7-8C8B0134BAEF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0.56000000000000005</c:v>
                </c:pt>
                <c:pt idx="1">
                  <c:v>0.58860000000000001</c:v>
                </c:pt>
                <c:pt idx="2">
                  <c:v>0.65049999999999997</c:v>
                </c:pt>
                <c:pt idx="3">
                  <c:v>0.47840000000000005</c:v>
                </c:pt>
                <c:pt idx="4">
                  <c:v>0.42420000000000002</c:v>
                </c:pt>
                <c:pt idx="5">
                  <c:v>0.46659999999999996</c:v>
                </c:pt>
                <c:pt idx="6">
                  <c:v>0.43840000000000001</c:v>
                </c:pt>
                <c:pt idx="7">
                  <c:v>0.56740000000000002</c:v>
                </c:pt>
                <c:pt idx="8">
                  <c:v>0.50549999999999995</c:v>
                </c:pt>
                <c:pt idx="9">
                  <c:v>0.52579999999999993</c:v>
                </c:pt>
                <c:pt idx="10">
                  <c:v>0.60350000000000004</c:v>
                </c:pt>
                <c:pt idx="11">
                  <c:v>0.6391</c:v>
                </c:pt>
                <c:pt idx="12">
                  <c:v>0.53778304538949095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24-4ABB-A6C7-8C8B0134BAEF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24-4ABB-A6C7-8C8B0134BAE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0.63600000000000001</c:v>
                </c:pt>
                <c:pt idx="1">
                  <c:v>0.63369999999999993</c:v>
                </c:pt>
                <c:pt idx="2">
                  <c:v>0.6462</c:v>
                </c:pt>
                <c:pt idx="3">
                  <c:v>0.47939999999999999</c:v>
                </c:pt>
                <c:pt idx="4">
                  <c:v>0.37990000000000002</c:v>
                </c:pt>
                <c:pt idx="5">
                  <c:v>0.40689999999999998</c:v>
                </c:pt>
                <c:pt idx="6">
                  <c:v>0.44450000000000001</c:v>
                </c:pt>
                <c:pt idx="7">
                  <c:v>0.44319999999999998</c:v>
                </c:pt>
                <c:pt idx="8">
                  <c:v>0.502</c:v>
                </c:pt>
                <c:pt idx="9">
                  <c:v>0.63</c:v>
                </c:pt>
                <c:pt idx="10">
                  <c:v>0.73450000000000004</c:v>
                </c:pt>
                <c:pt idx="11">
                  <c:v>0.70480000000000009</c:v>
                </c:pt>
                <c:pt idx="12">
                  <c:v>0.55454348826086564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24-4ABB-A6C7-8C8B0134BAEF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24-4ABB-A6C7-8C8B0134BAE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24-4ABB-A6C7-8C8B0134BAE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0.75329999999999997</c:v>
                </c:pt>
                <c:pt idx="1">
                  <c:v>0.70550000000000002</c:v>
                </c:pt>
                <c:pt idx="2">
                  <c:v>0.73560000000000003</c:v>
                </c:pt>
                <c:pt idx="3">
                  <c:v>0.53310000000000002</c:v>
                </c:pt>
                <c:pt idx="4">
                  <c:v>0.27649999999999997</c:v>
                </c:pt>
                <c:pt idx="5">
                  <c:v>0.53659999999999997</c:v>
                </c:pt>
                <c:pt idx="6">
                  <c:v>0.44259999999999999</c:v>
                </c:pt>
                <c:pt idx="7">
                  <c:v>0.58899999999999997</c:v>
                </c:pt>
                <c:pt idx="8">
                  <c:v>0.64379999999999993</c:v>
                </c:pt>
                <c:pt idx="9">
                  <c:v>0.63259999999999994</c:v>
                </c:pt>
                <c:pt idx="10">
                  <c:v>0.58279999999999998</c:v>
                </c:pt>
                <c:pt idx="11">
                  <c:v>0.65489999999999993</c:v>
                </c:pt>
                <c:pt idx="12">
                  <c:v>0.59082327086406716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24-4ABB-A6C7-8C8B0134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24-4ABB-A6C7-8C8B0134BAE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24-4ABB-A6C7-8C8B0134BAE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24-4ABB-A6C7-8C8B0134BAE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24-4ABB-A6C7-8C8B0134BAE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24-4ABB-A6C7-8C8B0134BAE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24-4ABB-A6C7-8C8B0134BAE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24-4ABB-A6C7-8C8B0134BAE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24-4ABB-A6C7-8C8B0134BAE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24-4ABB-A6C7-8C8B0134BAE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24-4ABB-A6C7-8C8B0134BAE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24-4ABB-A6C7-8C8B0134BAE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24-4ABB-A6C7-8C8B0134BAE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24-4ABB-A6C7-8C8B0134BAEF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0.18443396226415087</c:v>
                </c:pt>
                <c:pt idx="1">
                  <c:v>0.11330282468044839</c:v>
                </c:pt>
                <c:pt idx="2">
                  <c:v>0.13834726090993499</c:v>
                </c:pt>
                <c:pt idx="3">
                  <c:v>0.11201501877346698</c:v>
                </c:pt>
                <c:pt idx="4">
                  <c:v>-0.2721768886549093</c:v>
                </c:pt>
                <c:pt idx="5">
                  <c:v>0.31875153600393213</c:v>
                </c:pt>
                <c:pt idx="6">
                  <c:v>-4.2744656917885759E-3</c:v>
                </c:pt>
                <c:pt idx="7">
                  <c:v>0.32897111913357402</c:v>
                </c:pt>
                <c:pt idx="8">
                  <c:v>0.28247011952191214</c:v>
                </c:pt>
                <c:pt idx="9">
                  <c:v>4.1269841269839791E-3</c:v>
                </c:pt>
                <c:pt idx="10">
                  <c:v>-0.2065350578624916</c:v>
                </c:pt>
                <c:pt idx="11">
                  <c:v>-7.080022701475619E-2</c:v>
                </c:pt>
                <c:pt idx="12">
                  <c:v>6.5422790766113792E-2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24-4ABB-A6C7-8C8B0134BAEF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7.0636725412166035E-2</c:v>
                </c:pt>
                <c:pt idx="1">
                  <c:v>0.11966354546897318</c:v>
                </c:pt>
                <c:pt idx="2">
                  <c:v>6.5932473554557225E-2</c:v>
                </c:pt>
                <c:pt idx="3">
                  <c:v>0.20774807430901676</c:v>
                </c:pt>
                <c:pt idx="4">
                  <c:v>-0.38908528501988515</c:v>
                </c:pt>
                <c:pt idx="5">
                  <c:v>9.3266181682505334E-4</c:v>
                </c:pt>
                <c:pt idx="6">
                  <c:v>-8.7422680412371112E-2</c:v>
                </c:pt>
                <c:pt idx="7">
                  <c:v>0.2397390023153021</c:v>
                </c:pt>
                <c:pt idx="8">
                  <c:v>6.4308150107455608E-2</c:v>
                </c:pt>
                <c:pt idx="9">
                  <c:v>0.1882043576258452</c:v>
                </c:pt>
                <c:pt idx="10">
                  <c:v>-0.13466963622865624</c:v>
                </c:pt>
                <c:pt idx="11">
                  <c:v>4.0514775977120943E-2</c:v>
                </c:pt>
                <c:pt idx="12">
                  <c:v>3.514294482355651E-2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024-4ABB-A6C7-8C8B0134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3-4220-BB38-E657D35FE8E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3-4220-BB38-E657D35FE8EF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3-4220-BB38-E657D35FE8E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3-4220-BB38-E657D35FE8EF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3-4220-BB38-E657D35FE8EF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3-4220-BB38-E657D35F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03-4220-BB38-E657D35FE8E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03-4220-BB38-E657D35FE8E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03-4220-BB38-E657D35FE8E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03-4220-BB38-E657D35FE8E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03-4220-BB38-E657D35FE8E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03-4220-BB38-E657D35FE8E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03-4220-BB38-E657D35FE8E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03-4220-BB38-E657D35FE8E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03-4220-BB38-E657D35FE8E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03-4220-BB38-E657D35FE8E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03-4220-BB38-E657D35FE8E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03-4220-BB38-E657D35FE8E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03-4220-BB38-E657D35FE8EF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3-4220-BB38-E657D35FE8EF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03-4220-BB38-E657D35F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5-418D-A2EC-54AFFCBED7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5-418D-A2EC-54AFFCBED728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5-418D-A2EC-54AFFCBED7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5-418D-A2EC-54AFFCBED728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5-418D-A2EC-54AFFCBED7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F5-418D-A2EC-54AFFCBE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F5-418D-A2EC-54AFFCBED7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F5-418D-A2EC-54AFFCBED7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F5-418D-A2EC-54AFFCBED7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F5-418D-A2EC-54AFFCBED7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F5-418D-A2EC-54AFFCBED7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F5-418D-A2EC-54AFFCBED7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F5-418D-A2EC-54AFFCBED7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F5-418D-A2EC-54AFFCBED7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F5-418D-A2EC-54AFFCBED7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F5-418D-A2EC-54AFFCBED7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F5-418D-A2EC-54AFFCBED7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5-418D-A2EC-54AFFCBED7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5-418D-A2EC-54AFFCBED728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F5-418D-A2EC-54AFFCBED728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F5-418D-A2EC-54AFFCBE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CE-4BDD-9A4C-454496C95B3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0.67280000000000006</c:v>
                </c:pt>
                <c:pt idx="1">
                  <c:v>0.64890000000000003</c:v>
                </c:pt>
                <c:pt idx="2">
                  <c:v>0.71589999999999998</c:v>
                </c:pt>
                <c:pt idx="3">
                  <c:v>0.46950000000000003</c:v>
                </c:pt>
                <c:pt idx="4">
                  <c:v>0.46279999999999999</c:v>
                </c:pt>
                <c:pt idx="5">
                  <c:v>0.57669999999999999</c:v>
                </c:pt>
                <c:pt idx="6">
                  <c:v>0.47350000000000003</c:v>
                </c:pt>
                <c:pt idx="7">
                  <c:v>0.49810000000000004</c:v>
                </c:pt>
                <c:pt idx="8">
                  <c:v>0.60799999999999998</c:v>
                </c:pt>
                <c:pt idx="9">
                  <c:v>0.53310000000000002</c:v>
                </c:pt>
                <c:pt idx="10">
                  <c:v>0.65269999999999995</c:v>
                </c:pt>
                <c:pt idx="11">
                  <c:v>0.60829999999999995</c:v>
                </c:pt>
                <c:pt idx="12">
                  <c:v>0.5760893921512974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E-4BDD-9A4C-454496C95B30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CE-4BDD-9A4C-454496C95B30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0.56000000000000005</c:v>
                </c:pt>
                <c:pt idx="1">
                  <c:v>0.58860000000000001</c:v>
                </c:pt>
                <c:pt idx="2">
                  <c:v>0.65049999999999997</c:v>
                </c:pt>
                <c:pt idx="3">
                  <c:v>0.47840000000000005</c:v>
                </c:pt>
                <c:pt idx="4">
                  <c:v>0.42420000000000002</c:v>
                </c:pt>
                <c:pt idx="5">
                  <c:v>0.46659999999999996</c:v>
                </c:pt>
                <c:pt idx="6">
                  <c:v>0.43840000000000001</c:v>
                </c:pt>
                <c:pt idx="7">
                  <c:v>0.56740000000000002</c:v>
                </c:pt>
                <c:pt idx="8">
                  <c:v>0.50549999999999995</c:v>
                </c:pt>
                <c:pt idx="9">
                  <c:v>0.52579999999999993</c:v>
                </c:pt>
                <c:pt idx="10">
                  <c:v>0.60250000000000004</c:v>
                </c:pt>
                <c:pt idx="11">
                  <c:v>0.63659999999999994</c:v>
                </c:pt>
                <c:pt idx="12">
                  <c:v>0.5372393247269116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E-4BDD-9A4C-454496C95B30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CE-4BDD-9A4C-454496C95B3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0.62919999999999998</c:v>
                </c:pt>
                <c:pt idx="1">
                  <c:v>0.62840000000000007</c:v>
                </c:pt>
                <c:pt idx="2">
                  <c:v>0.64529999999999998</c:v>
                </c:pt>
                <c:pt idx="3">
                  <c:v>0.47350000000000003</c:v>
                </c:pt>
                <c:pt idx="4">
                  <c:v>0.37439999999999996</c:v>
                </c:pt>
                <c:pt idx="5">
                  <c:v>0.40399999999999997</c:v>
                </c:pt>
                <c:pt idx="6">
                  <c:v>0.44119999999999998</c:v>
                </c:pt>
                <c:pt idx="7">
                  <c:v>0.43630000000000002</c:v>
                </c:pt>
                <c:pt idx="8">
                  <c:v>0.50039999999999996</c:v>
                </c:pt>
                <c:pt idx="9">
                  <c:v>0.62990000000000002</c:v>
                </c:pt>
                <c:pt idx="10">
                  <c:v>0.72750000000000004</c:v>
                </c:pt>
                <c:pt idx="11">
                  <c:v>0.70010000000000006</c:v>
                </c:pt>
                <c:pt idx="12">
                  <c:v>0.55031548718710444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CE-4BDD-9A4C-454496C95B30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CE-4BDD-9A4C-454496C95B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CCE-4BDD-9A4C-454496C95B3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0.75120000000000009</c:v>
                </c:pt>
                <c:pt idx="1">
                  <c:v>0.72860000000000003</c:v>
                </c:pt>
                <c:pt idx="2">
                  <c:v>0.73140000000000005</c:v>
                </c:pt>
                <c:pt idx="3">
                  <c:v>0.53060000000000007</c:v>
                </c:pt>
                <c:pt idx="4">
                  <c:v>0.27329999999999999</c:v>
                </c:pt>
                <c:pt idx="5">
                  <c:v>0.54010000000000002</c:v>
                </c:pt>
                <c:pt idx="6">
                  <c:v>0.43619999999999998</c:v>
                </c:pt>
                <c:pt idx="7">
                  <c:v>0.58509999999999995</c:v>
                </c:pt>
                <c:pt idx="8">
                  <c:v>0.64400000000000002</c:v>
                </c:pt>
                <c:pt idx="9">
                  <c:v>0.629</c:v>
                </c:pt>
                <c:pt idx="10">
                  <c:v>0.57689999999999997</c:v>
                </c:pt>
                <c:pt idx="11">
                  <c:v>0.65310000000000001</c:v>
                </c:pt>
                <c:pt idx="12">
                  <c:v>0.58806038285245432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CE-4BDD-9A4C-454496C9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CE-4BDD-9A4C-454496C95B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CE-4BDD-9A4C-454496C95B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CE-4BDD-9A4C-454496C95B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CE-4BDD-9A4C-454496C95B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CE-4BDD-9A4C-454496C95B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CE-4BDD-9A4C-454496C95B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CE-4BDD-9A4C-454496C95B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CE-4BDD-9A4C-454496C95B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CE-4BDD-9A4C-454496C95B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CE-4BDD-9A4C-454496C95B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CE-4BDD-9A4C-454496C95B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CE-4BDD-9A4C-454496C95B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CE-4BDD-9A4C-454496C95B30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0.19389701207883037</c:v>
                </c:pt>
                <c:pt idx="1">
                  <c:v>0.15945257797581158</c:v>
                </c:pt>
                <c:pt idx="2">
                  <c:v>0.13342631334263144</c:v>
                </c:pt>
                <c:pt idx="3">
                  <c:v>0.12059134107708558</c:v>
                </c:pt>
                <c:pt idx="4">
                  <c:v>-0.27003205128205121</c:v>
                </c:pt>
                <c:pt idx="5">
                  <c:v>0.33688118811881207</c:v>
                </c:pt>
                <c:pt idx="6">
                  <c:v>-1.1332728921124247E-2</c:v>
                </c:pt>
                <c:pt idx="7">
                  <c:v>0.34104973641989433</c:v>
                </c:pt>
                <c:pt idx="8">
                  <c:v>0.28697042366107128</c:v>
                </c:pt>
                <c:pt idx="9">
                  <c:v>-1.4287982219399753E-3</c:v>
                </c:pt>
                <c:pt idx="10">
                  <c:v>-0.20701030927835062</c:v>
                </c:pt>
                <c:pt idx="11">
                  <c:v>-6.7133266676189129E-2</c:v>
                </c:pt>
                <c:pt idx="12">
                  <c:v>6.8587740203860159E-2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CCE-4BDD-9A4C-454496C95B30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0.11652794292508917</c:v>
                </c:pt>
                <c:pt idx="1">
                  <c:v>0.12282323932809369</c:v>
                </c:pt>
                <c:pt idx="2">
                  <c:v>2.165106858499799E-2</c:v>
                </c:pt>
                <c:pt idx="3">
                  <c:v>0.13013844515441964</c:v>
                </c:pt>
                <c:pt idx="4">
                  <c:v>-0.40946413137424376</c:v>
                </c:pt>
                <c:pt idx="5">
                  <c:v>-6.3464539621987059E-2</c:v>
                </c:pt>
                <c:pt idx="6">
                  <c:v>-7.8775079197465847E-2</c:v>
                </c:pt>
                <c:pt idx="7">
                  <c:v>0.1746637221441476</c:v>
                </c:pt>
                <c:pt idx="8">
                  <c:v>5.9210526315789602E-2</c:v>
                </c:pt>
                <c:pt idx="9">
                  <c:v>0.17989120240105039</c:v>
                </c:pt>
                <c:pt idx="10">
                  <c:v>-0.11613298605791322</c:v>
                </c:pt>
                <c:pt idx="11">
                  <c:v>7.3647871116225616E-2</c:v>
                </c:pt>
                <c:pt idx="12">
                  <c:v>2.0779745060837795E-2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CCE-4BDD-9A4C-454496C9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5-45B4-BDA1-26E48BA7C80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5-45B4-BDA1-26E48BA7C80D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5-45B4-BDA1-26E48BA7C80D}"/>
              </c:ext>
            </c:extLst>
          </c:dPt>
          <c:val>
            <c:numRef>
              <c:f>'tasa de ocupación evol mens'!$I$53:$I$65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B5-45B4-BDA1-26E48BA7C80D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5-45B4-BDA1-26E48BA7C80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B5-45B4-BDA1-26E48BA7C80D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B5-45B4-BDA1-26E48BA7C8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B5-45B4-BDA1-26E48BA7C80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B5-45B4-BDA1-26E48BA7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B5-45B4-BDA1-26E48BA7C8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B5-45B4-BDA1-26E48BA7C8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B5-45B4-BDA1-26E48BA7C8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B5-45B4-BDA1-26E48BA7C8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5-45B4-BDA1-26E48BA7C8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5-45B4-BDA1-26E48BA7C8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5-45B4-BDA1-26E48BA7C8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B5-45B4-BDA1-26E48BA7C8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B5-45B4-BDA1-26E48BA7C8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B5-45B4-BDA1-26E48BA7C8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B5-45B4-BDA1-26E48BA7C8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B5-45B4-BDA1-26E48BA7C8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B5-45B4-BDA1-26E48BA7C80D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B5-45B4-BDA1-26E48BA7C80D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3B5-45B4-BDA1-26E48BA7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5439</c:v>
                </c:pt>
                <c:pt idx="1">
                  <c:v>11905</c:v>
                </c:pt>
                <c:pt idx="2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8-45DE-8DEC-FDCA514B7802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3803</c:v>
                </c:pt>
                <c:pt idx="1">
                  <c:v>5841</c:v>
                </c:pt>
                <c:pt idx="2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8-45DE-8DEC-FDCA514B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58-45DE-8DEC-FDCA514B780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58-45DE-8DEC-FDCA514B780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58-45DE-8DEC-FDCA514B780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8-45DE-8DEC-FDCA514B7802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8-45DE-8DEC-FDCA514B7802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8-45DE-8DEC-FDCA514B7802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8-45DE-8DEC-FDCA514B7802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8-45DE-8DEC-FDCA514B780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8-45DE-8DEC-FDCA514B780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0.34403835715578074</c:v>
                </c:pt>
                <c:pt idx="1">
                  <c:v>0.52840600687533923</c:v>
                </c:pt>
                <c:pt idx="2">
                  <c:v>0.12755563596888003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58-45DE-8DEC-FDCA514B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58-45DE-8DEC-FDCA514B780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58-45DE-8DEC-FDCA514B780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58-45DE-8DEC-FDCA514B780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58-45DE-8DEC-FDCA514B780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58-45DE-8DEC-FDCA514B780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58-45DE-8DEC-FDCA514B7802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8-45DE-8DEC-FDCA514B7802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58-45DE-8DEC-FDCA514B7802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8-45DE-8DEC-FDCA514B7802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8-45DE-8DEC-FDCA514B7802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8-45DE-8DEC-FDCA514B7802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58-45DE-8DEC-FDCA514B780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-0.30079058650487223</c:v>
                </c:pt>
                <c:pt idx="1">
                  <c:v>-0.50936581268374637</c:v>
                </c:pt>
                <c:pt idx="2">
                  <c:v>-0.51479697178251893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58-45DE-8DEC-FDCA514B78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10-4A71-AB1B-04F0E8C494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10-4A71-AB1B-04F0E8C494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10-4A71-AB1B-04F0E8C494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10-4A71-AB1B-04F0E8C494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10-4A71-AB1B-04F0E8C49419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0-4A71-AB1B-04F0E8C49419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0-4A71-AB1B-04F0E8C49419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0-4A71-AB1B-04F0E8C4941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0-4A71-AB1B-04F0E8C4941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0-4A71-AB1B-04F0E8C49419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10-4A71-AB1B-04F0E8C49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3803</c:v>
                </c:pt>
                <c:pt idx="1">
                  <c:v>5841</c:v>
                </c:pt>
                <c:pt idx="2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10-4A71-AB1B-04F0E8C49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E-4615-B9E7-9DADE89CA42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E-4615-B9E7-9DADE89CA42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E-4615-B9E7-9DADE89CA42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E-4615-B9E7-9DADE89CA42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E-4615-B9E7-9DADE89CA42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E-4615-B9E7-9DADE89CA42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E-4615-B9E7-9DADE89CA42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E-4615-B9E7-9DADE89CA42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6E-4615-B9E7-9DADE89CA42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E-4615-B9E7-9DADE89CA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46E-4615-B9E7-9DADE89CA42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E-4615-B9E7-9DADE89CA42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6E-4615-B9E7-9DADE89CA42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6E-4615-B9E7-9DADE89CA42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6E-4615-B9E7-9DADE89CA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46E-4615-B9E7-9DADE89CA42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46E-4615-B9E7-9DADE89CA42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6E-4615-B9E7-9DADE89CA42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6E-4615-B9E7-9DADE89CA42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6E-4615-B9E7-9DADE89CA42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6E-4615-B9E7-9DADE89CA42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6E-4615-B9E7-9DADE89CA42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6E-4615-B9E7-9DADE89CA42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6E-4615-B9E7-9DADE89CA42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6E-4615-B9E7-9DADE89CA42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6E-4615-B9E7-9DADE89CA42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6E-4615-B9E7-9DADE89CA42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6E-4615-B9E7-9DADE89CA42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6E-4615-B9E7-9DADE89CA42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6E-4615-B9E7-9DADE89CA42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6E-4615-B9E7-9DADE89CA42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6E-4615-B9E7-9DADE89CA42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6E-4615-B9E7-9DADE89CA4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46E-4615-B9E7-9DADE89CA42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6E-4615-B9E7-9DADE89CA4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46E-4615-B9E7-9DADE89CA4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46E-4615-B9E7-9DADE89CA4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46E-4615-B9E7-9DADE89CA4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46E-4615-B9E7-9DADE89CA4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46E-4615-B9E7-9DADE89CA4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46E-4615-B9E7-9DADE89CA4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46E-4615-B9E7-9DADE89CA4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46E-4615-B9E7-9DADE89CA4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46E-4615-B9E7-9DADE89CA4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46E-4615-B9E7-9DADE89CA4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46E-4615-B9E7-9DADE89CA42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46E-4615-B9E7-9DADE89CA42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46E-4615-B9E7-9DADE89CA42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46E-4615-B9E7-9DADE89CA42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46E-4615-B9E7-9DADE89CA42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6E-4615-B9E7-9DADE89CA42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6E-4615-B9E7-9DADE89CA42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6E-4615-B9E7-9DADE89CA42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6E-4615-B9E7-9DADE89CA42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6E-4615-B9E7-9DADE89CA42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6E-4615-B9E7-9DADE89CA42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6E-4615-B9E7-9DADE89CA42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6E-4615-B9E7-9DADE89CA42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6E-4615-B9E7-9DADE89CA42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6E-4615-B9E7-9DADE89CA42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46E-4615-B9E7-9DADE89CA42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46E-4615-B9E7-9DADE89CA42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46E-4615-B9E7-9DADE89CA42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46E-4615-B9E7-9DADE89CA42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46E-4615-B9E7-9DADE89CA42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46E-4615-B9E7-9DADE89CA4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46E-4615-B9E7-9DADE89CA42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46E-4615-B9E7-9DADE89CA42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46E-4615-B9E7-9DADE89CA42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46E-4615-B9E7-9DADE89CA42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46E-4615-B9E7-9DADE89CA42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46E-4615-B9E7-9DADE89CA42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46E-4615-B9E7-9DADE89CA42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46E-4615-B9E7-9DADE89CA42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46E-4615-B9E7-9DADE89CA42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46E-4615-B9E7-9DADE89CA42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46E-4615-B9E7-9DADE89CA42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46E-4615-B9E7-9DADE89CA42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46E-4615-B9E7-9DADE89CA42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46E-4615-B9E7-9DADE89CA42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46E-4615-B9E7-9DADE89CA42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46E-4615-B9E7-9DADE89CA42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46E-4615-B9E7-9DADE89CA4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46E-4615-B9E7-9DADE89CA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FC-4EF8-A0A2-E55FADC08C4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FC-4EF8-A0A2-E55FADC08C4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C-4EF8-A0A2-E55FADC08C4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C-4EF8-A0A2-E55FADC08C4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FC-4EF8-A0A2-E55FADC08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1985</c:v>
                </c:pt>
                <c:pt idx="1">
                  <c:v>1212</c:v>
                </c:pt>
                <c:pt idx="2">
                  <c:v>0</c:v>
                </c:pt>
                <c:pt idx="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2-41BB-8536-77C08543CEF5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20078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2-41BB-8536-77C08543CEF5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10886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2-41BB-8536-77C08543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-0.45781452335890027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2-41BB-8536-77C08543CEF5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0.25747949636132605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2-41BB-8536-77C08543CEF5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0.15898989898989899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12-41BB-8536-77C08543CEF5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0.98480188167179306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2-41BB-8536-77C08543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E9-4B81-A035-20CBF91FCC4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9-4B81-A035-20CBF91FCC4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9-4B81-A035-20CBF91FCC4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E9-4B81-A035-20CBF91FCC4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E9-4B81-A035-20CBF91F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502</c:v>
                </c:pt>
                <c:pt idx="1">
                  <c:v>96</c:v>
                </c:pt>
                <c:pt idx="2">
                  <c:v>0</c:v>
                </c:pt>
                <c:pt idx="3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8-489A-9CB2-51B333C9D32C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5378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8-489A-9CB2-51B333C9D32C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3739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8-489A-9CB2-51B333C9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-0.30476013387876533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8-489A-9CB2-51B333C9D32C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-3.2850491464045506E-2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8-489A-9CB2-51B333C9D32C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0.18856015779092702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8-489A-9CB2-51B333C9D32C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0.98317118064685771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48-489A-9CB2-51B333C9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F1-4C7D-AE35-FAE7A99D633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1-4C7D-AE35-FAE7A99D6339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1-4C7D-AE35-FAE7A99D6339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1-4C7D-AE35-FAE7A99D633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1-4C7D-AE35-FAE7A99D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Granadilla de Abona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1483</c:v>
                </c:pt>
                <c:pt idx="1">
                  <c:v>1116</c:v>
                </c:pt>
                <c:pt idx="2">
                  <c:v>0</c:v>
                </c:pt>
                <c:pt idx="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1-44A7-B513-D7EBA3D47FAA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14700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1-44A7-B513-D7EBA3D47FAA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7147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1-44A7-B513-D7EBA3D4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-0.51380952380952383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11-44A7-B513-D7EBA3D47FAA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0.49175537466082231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11-44A7-B513-D7EBA3D47FAA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1</c:v>
                </c:pt>
                <c:pt idx="1">
                  <c:v>0.12795031055900621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11-44A7-B513-D7EBA3D47FAA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0.98565715073782922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11-44A7-B513-D7EBA3D4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1C-40EA-B948-FD3C8C36F6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1C-40EA-B948-FD3C8C36F6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1C-40EA-B948-FD3C8C36F6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1C-40EA-B948-FD3C8C36F69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1C-40EA-B948-FD3C8C36F6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1C-40EA-B948-FD3C8C36F6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1C-40EA-B948-FD3C8C36F69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1C-40EA-B948-FD3C8C36F69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1C-40EA-B948-FD3C8C36F69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1C-40EA-B948-FD3C8C36F69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1C-40EA-B948-FD3C8C36F69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1C-40EA-B948-FD3C8C36F69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1C-40EA-B948-FD3C8C36F69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1C-40EA-B948-FD3C8C36F69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1C-40EA-B948-FD3C8C36F69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1C-40EA-B948-FD3C8C36F69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1C-40EA-B948-FD3C8C36F69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1C-40EA-B948-FD3C8C36F69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1C-40EA-B948-FD3C8C36F69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51C-40EA-B948-FD3C8C36F69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161819</c:v>
                </c:pt>
                <c:pt idx="1">
                  <c:v>114660</c:v>
                </c:pt>
                <c:pt idx="2">
                  <c:v>11054</c:v>
                </c:pt>
                <c:pt idx="3">
                  <c:v>382237</c:v>
                </c:pt>
                <c:pt idx="4">
                  <c:v>49807</c:v>
                </c:pt>
                <c:pt idx="5">
                  <c:v>156566</c:v>
                </c:pt>
                <c:pt idx="6">
                  <c:v>35821</c:v>
                </c:pt>
                <c:pt idx="7">
                  <c:v>29188</c:v>
                </c:pt>
                <c:pt idx="8">
                  <c:v>61312</c:v>
                </c:pt>
                <c:pt idx="9">
                  <c:v>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1C-40EA-B948-FD3C8C36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9-4975-90A5-138482EBEBA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9-4975-90A5-138482EBEBA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9-4975-90A5-138482EBEBA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9-4975-90A5-138482EBEBA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9-4975-90A5-138482EBEBA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9-4975-90A5-138482EBEBA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9-4975-90A5-138482EBEBA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9-4975-90A5-138482EBEBA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C9-4975-90A5-138482EBEBA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9-4975-90A5-138482EBE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5C9-4975-90A5-138482EBEBA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9-4975-90A5-138482EBEBA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9-4975-90A5-138482EBEBA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9-4975-90A5-138482EBEBA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C9-4975-90A5-138482EBE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5C9-4975-90A5-138482EBEBA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5C9-4975-90A5-138482EBEBA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C9-4975-90A5-138482EBEBA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C9-4975-90A5-138482EBEBA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C9-4975-90A5-138482EBEBA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C9-4975-90A5-138482EBEBA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C9-4975-90A5-138482EBEBA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C9-4975-90A5-138482EBEBA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C9-4975-90A5-138482EBEBA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C9-4975-90A5-138482EBEBA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C9-4975-90A5-138482EBEBA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C9-4975-90A5-138482EBEBA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C9-4975-90A5-138482EBEBA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C9-4975-90A5-138482EBEBA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C9-4975-90A5-138482EBEBA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C9-4975-90A5-138482EBEBA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C9-4975-90A5-138482EBEBA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C9-4975-90A5-138482EBEB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5C9-4975-90A5-138482EBEBA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5C9-4975-90A5-138482EBEB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5C9-4975-90A5-138482EBEB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5C9-4975-90A5-138482EBEB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5C9-4975-90A5-138482EBEB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5C9-4975-90A5-138482EBEB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5C9-4975-90A5-138482EBEB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5C9-4975-90A5-138482EBEB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5C9-4975-90A5-138482EBEB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5C9-4975-90A5-138482EBEB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5C9-4975-90A5-138482EBEB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5C9-4975-90A5-138482EBEB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5C9-4975-90A5-138482EBEB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5C9-4975-90A5-138482EBEB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5C9-4975-90A5-138482EBEB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5C9-4975-90A5-138482EBEBA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5C9-4975-90A5-138482EBEB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C9-4975-90A5-138482EBEBA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C9-4975-90A5-138482EBEBA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C9-4975-90A5-138482EBEBA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C9-4975-90A5-138482EBEBA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C9-4975-90A5-138482EBEBA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C9-4975-90A5-138482EBEBA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C9-4975-90A5-138482EBEBA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C9-4975-90A5-138482EBEBA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C9-4975-90A5-138482EBEBA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C9-4975-90A5-138482EBEBA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C9-4975-90A5-138482EBEBA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C9-4975-90A5-138482EBEBA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C9-4975-90A5-138482EBEBA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C9-4975-90A5-138482EBEBA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5C9-4975-90A5-138482EBEBA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C9-4975-90A5-138482EBEB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5C9-4975-90A5-138482EBEBA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C9-4975-90A5-138482EBEBA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5C9-4975-90A5-138482EBEBA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C9-4975-90A5-138482EBEBA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5C9-4975-90A5-138482EBEBA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C9-4975-90A5-138482EBEBA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5C9-4975-90A5-138482EBEBA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C9-4975-90A5-138482EBEBA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C9-4975-90A5-138482EBEBA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C9-4975-90A5-138482EBEBA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5C9-4975-90A5-138482EBEBA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5C9-4975-90A5-138482EBEBA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5C9-4975-90A5-138482EBEBA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5C9-4975-90A5-138482EBEBA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5C9-4975-90A5-138482EBEBA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5C9-4975-90A5-138482EBEBA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5C9-4975-90A5-138482EBEB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5C9-4975-90A5-138482EBE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101575</c:v>
                </c:pt>
                <c:pt idx="1">
                  <c:v>46908</c:v>
                </c:pt>
                <c:pt idx="2">
                  <c:v>2335</c:v>
                </c:pt>
                <c:pt idx="3">
                  <c:v>94044</c:v>
                </c:pt>
                <c:pt idx="4">
                  <c:v>30342</c:v>
                </c:pt>
                <c:pt idx="5">
                  <c:v>52879</c:v>
                </c:pt>
                <c:pt idx="6">
                  <c:v>14777</c:v>
                </c:pt>
                <c:pt idx="7">
                  <c:v>21825</c:v>
                </c:pt>
                <c:pt idx="8">
                  <c:v>22233</c:v>
                </c:pt>
                <c:pt idx="9">
                  <c:v>69757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793-91C0-8E09DEC65A92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181512</c:v>
                </c:pt>
                <c:pt idx="1">
                  <c:v>118966</c:v>
                </c:pt>
                <c:pt idx="2">
                  <c:v>20250</c:v>
                </c:pt>
                <c:pt idx="3">
                  <c:v>341923</c:v>
                </c:pt>
                <c:pt idx="4">
                  <c:v>55684</c:v>
                </c:pt>
                <c:pt idx="5">
                  <c:v>146430</c:v>
                </c:pt>
                <c:pt idx="6">
                  <c:v>37722</c:v>
                </c:pt>
                <c:pt idx="7">
                  <c:v>32018</c:v>
                </c:pt>
                <c:pt idx="8">
                  <c:v>47068</c:v>
                </c:pt>
                <c:pt idx="9">
                  <c:v>59696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793-91C0-8E09DEC65A92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161819</c:v>
                </c:pt>
                <c:pt idx="1">
                  <c:v>114660</c:v>
                </c:pt>
                <c:pt idx="2">
                  <c:v>11054</c:v>
                </c:pt>
                <c:pt idx="3">
                  <c:v>382237</c:v>
                </c:pt>
                <c:pt idx="4">
                  <c:v>49807</c:v>
                </c:pt>
                <c:pt idx="5">
                  <c:v>156566</c:v>
                </c:pt>
                <c:pt idx="6">
                  <c:v>35821</c:v>
                </c:pt>
                <c:pt idx="7">
                  <c:v>29188</c:v>
                </c:pt>
                <c:pt idx="8">
                  <c:v>61312</c:v>
                </c:pt>
                <c:pt idx="9">
                  <c:v>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F-4793-91C0-8E09DEC65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-0.10849420423994005</c:v>
                </c:pt>
                <c:pt idx="1">
                  <c:v>-3.6195215439705497E-2</c:v>
                </c:pt>
                <c:pt idx="2">
                  <c:v>-0.45412345679012345</c:v>
                </c:pt>
                <c:pt idx="3">
                  <c:v>0.1179037385610211</c:v>
                </c:pt>
                <c:pt idx="4">
                  <c:v>-0.10554198692622652</c:v>
                </c:pt>
                <c:pt idx="5">
                  <c:v>6.9220788089872309E-2</c:v>
                </c:pt>
                <c:pt idx="6">
                  <c:v>-5.0394994963151474E-2</c:v>
                </c:pt>
                <c:pt idx="7">
                  <c:v>-8.838778187269658E-2</c:v>
                </c:pt>
                <c:pt idx="8">
                  <c:v>0.30262598793235318</c:v>
                </c:pt>
                <c:pt idx="9">
                  <c:v>-6.2416242294291102E-2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F-4793-91C0-8E09DEC65A92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-0.27431195540547204</c:v>
                </c:pt>
                <c:pt idx="1">
                  <c:v>-0.10295026560996412</c:v>
                </c:pt>
                <c:pt idx="2">
                  <c:v>5.1860310210295912E-2</c:v>
                </c:pt>
                <c:pt idx="3">
                  <c:v>7.2846585439103162E-2</c:v>
                </c:pt>
                <c:pt idx="4">
                  <c:v>0.60621110000322487</c:v>
                </c:pt>
                <c:pt idx="5">
                  <c:v>0.30317457675084492</c:v>
                </c:pt>
                <c:pt idx="6">
                  <c:v>-3.4968614456208358E-2</c:v>
                </c:pt>
                <c:pt idx="7">
                  <c:v>-0.35958926651600587</c:v>
                </c:pt>
                <c:pt idx="8">
                  <c:v>0.46315387552500953</c:v>
                </c:pt>
                <c:pt idx="9">
                  <c:v>3.2504427390791069E-2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FF-4793-91C0-8E09DEC65A92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0.30936360194476831</c:v>
                </c:pt>
                <c:pt idx="1">
                  <c:v>0.10429575872078131</c:v>
                </c:pt>
                <c:pt idx="2">
                  <c:v>6.1851728287231926E-3</c:v>
                </c:pt>
                <c:pt idx="3">
                  <c:v>0.22703082965034405</c:v>
                </c:pt>
                <c:pt idx="4">
                  <c:v>5.5476626919121683E-2</c:v>
                </c:pt>
                <c:pt idx="5">
                  <c:v>0.13064709403087088</c:v>
                </c:pt>
                <c:pt idx="6">
                  <c:v>2.7154783012891398E-2</c:v>
                </c:pt>
                <c:pt idx="7">
                  <c:v>5.6498742348191494E-2</c:v>
                </c:pt>
                <c:pt idx="8">
                  <c:v>3.2876380261926449E-2</c:v>
                </c:pt>
                <c:pt idx="9">
                  <c:v>5.0471010282381254E-2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FF-4793-91C0-8E09DEC65A92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0.15288530035883202</c:v>
                </c:pt>
                <c:pt idx="1">
                  <c:v>0.10832985334938219</c:v>
                </c:pt>
                <c:pt idx="2">
                  <c:v>1.044373102149024E-2</c:v>
                </c:pt>
                <c:pt idx="3">
                  <c:v>0.36113446846945579</c:v>
                </c:pt>
                <c:pt idx="4">
                  <c:v>4.7057256286173722E-2</c:v>
                </c:pt>
                <c:pt idx="5">
                  <c:v>0.14792230786237026</c:v>
                </c:pt>
                <c:pt idx="6">
                  <c:v>3.3843395053446884E-2</c:v>
                </c:pt>
                <c:pt idx="7">
                  <c:v>2.7576589565338983E-2</c:v>
                </c:pt>
                <c:pt idx="8">
                  <c:v>5.7927088510006296E-2</c:v>
                </c:pt>
                <c:pt idx="9">
                  <c:v>5.2880009523503593E-2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FF-4793-91C0-8E09DEC65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7-4564-847E-527BE27220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F7-4564-847E-527BE27220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F7-4564-847E-527BE27220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F7-4564-847E-527BE272200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F7-4564-847E-527BE27220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F7-4564-847E-527BE27220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F7-4564-847E-527BE27220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F7-4564-847E-527BE27220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4F7-4564-847E-527BE27220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4F7-4564-847E-527BE272200B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7-4564-847E-527BE272200B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7-4564-847E-527BE272200B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7-4564-847E-527BE272200B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7-4564-847E-527BE272200B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F7-4564-847E-527BE272200B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F7-4564-847E-527BE272200B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F7-4564-847E-527BE272200B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F7-4564-847E-527BE272200B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F7-4564-847E-527BE272200B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4F7-4564-847E-527BE272200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101169</c:v>
                </c:pt>
                <c:pt idx="1">
                  <c:v>64415</c:v>
                </c:pt>
                <c:pt idx="2">
                  <c:v>3803</c:v>
                </c:pt>
                <c:pt idx="3">
                  <c:v>275953</c:v>
                </c:pt>
                <c:pt idx="4">
                  <c:v>33708</c:v>
                </c:pt>
                <c:pt idx="5">
                  <c:v>80773</c:v>
                </c:pt>
                <c:pt idx="6">
                  <c:v>23944</c:v>
                </c:pt>
                <c:pt idx="7">
                  <c:v>10812</c:v>
                </c:pt>
                <c:pt idx="8">
                  <c:v>23750</c:v>
                </c:pt>
                <c:pt idx="9">
                  <c:v>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F7-4564-847E-527BE272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1-4360-B494-7C7CF09F19A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1-4360-B494-7C7CF09F19A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1-4360-B494-7C7CF09F19A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1-4360-B494-7C7CF09F19A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1-4360-B494-7C7CF09F19A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1-4360-B494-7C7CF09F19A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1-4360-B494-7C7CF09F19A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1-4360-B494-7C7CF09F19A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1-4360-B494-7C7CF09F19A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1-4360-B494-7C7CF09F1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B51-4360-B494-7C7CF09F19A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1-4360-B494-7C7CF09F19A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1-4360-B494-7C7CF09F19A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1-4360-B494-7C7CF09F19A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1-4360-B494-7C7CF09F1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B51-4360-B494-7C7CF09F19A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B51-4360-B494-7C7CF09F19A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51-4360-B494-7C7CF09F19A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1-4360-B494-7C7CF09F19A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51-4360-B494-7C7CF09F19A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1-4360-B494-7C7CF09F19A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51-4360-B494-7C7CF09F19A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1-4360-B494-7C7CF09F19A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51-4360-B494-7C7CF09F19A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51-4360-B494-7C7CF09F19A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51-4360-B494-7C7CF09F19A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1-4360-B494-7C7CF09F19A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51-4360-B494-7C7CF09F19A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1-4360-B494-7C7CF09F19A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51-4360-B494-7C7CF09F19A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51-4360-B494-7C7CF09F19A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51-4360-B494-7C7CF09F19A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51-4360-B494-7C7CF09F19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B51-4360-B494-7C7CF09F19A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51-4360-B494-7C7CF09F19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B51-4360-B494-7C7CF09F19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B51-4360-B494-7C7CF09F19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B51-4360-B494-7C7CF09F19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B51-4360-B494-7C7CF09F19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B51-4360-B494-7C7CF09F19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B51-4360-B494-7C7CF09F19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B51-4360-B494-7C7CF09F19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B51-4360-B494-7C7CF09F19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B51-4360-B494-7C7CF09F19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B51-4360-B494-7C7CF09F19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B51-4360-B494-7C7CF09F19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B51-4360-B494-7C7CF09F19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B51-4360-B494-7C7CF09F19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B51-4360-B494-7C7CF09F19A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B51-4360-B494-7C7CF09F19A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51-4360-B494-7C7CF09F19A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51-4360-B494-7C7CF09F19A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51-4360-B494-7C7CF09F19A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51-4360-B494-7C7CF09F19A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51-4360-B494-7C7CF09F19A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51-4360-B494-7C7CF09F19A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51-4360-B494-7C7CF09F19A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51-4360-B494-7C7CF09F19A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51-4360-B494-7C7CF09F19A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51-4360-B494-7C7CF09F19A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51-4360-B494-7C7CF09F19A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51-4360-B494-7C7CF09F19A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51-4360-B494-7C7CF09F19A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51-4360-B494-7C7CF09F19A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51-4360-B494-7C7CF09F19A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51-4360-B494-7C7CF09F19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B51-4360-B494-7C7CF09F19A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51-4360-B494-7C7CF09F19A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51-4360-B494-7C7CF09F19A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51-4360-B494-7C7CF09F19A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51-4360-B494-7C7CF09F19A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51-4360-B494-7C7CF09F19A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51-4360-B494-7C7CF09F19A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51-4360-B494-7C7CF09F19A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51-4360-B494-7C7CF09F19A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51-4360-B494-7C7CF09F19A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51-4360-B494-7C7CF09F19A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51-4360-B494-7C7CF09F19A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51-4360-B494-7C7CF09F19A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B51-4360-B494-7C7CF09F19A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B51-4360-B494-7C7CF09F19A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B51-4360-B494-7C7CF09F19A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B51-4360-B494-7C7CF09F19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B51-4360-B494-7C7CF09F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43067</c:v>
                </c:pt>
                <c:pt idx="1">
                  <c:v>23619</c:v>
                </c:pt>
                <c:pt idx="2">
                  <c:v>681</c:v>
                </c:pt>
                <c:pt idx="3">
                  <c:v>68651</c:v>
                </c:pt>
                <c:pt idx="4">
                  <c:v>25510</c:v>
                </c:pt>
                <c:pt idx="5">
                  <c:v>28803</c:v>
                </c:pt>
                <c:pt idx="6">
                  <c:v>6752</c:v>
                </c:pt>
                <c:pt idx="7">
                  <c:v>5616</c:v>
                </c:pt>
                <c:pt idx="8">
                  <c:v>14211</c:v>
                </c:pt>
                <c:pt idx="9">
                  <c:v>31376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5A4-ABED-55354FB02576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5A4-ABED-55354FB02576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101169</c:v>
                </c:pt>
                <c:pt idx="1">
                  <c:v>64415</c:v>
                </c:pt>
                <c:pt idx="2">
                  <c:v>3803</c:v>
                </c:pt>
                <c:pt idx="3">
                  <c:v>275953</c:v>
                </c:pt>
                <c:pt idx="4">
                  <c:v>33708</c:v>
                </c:pt>
                <c:pt idx="5">
                  <c:v>80773</c:v>
                </c:pt>
                <c:pt idx="6">
                  <c:v>23944</c:v>
                </c:pt>
                <c:pt idx="7">
                  <c:v>10812</c:v>
                </c:pt>
                <c:pt idx="8">
                  <c:v>23750</c:v>
                </c:pt>
                <c:pt idx="9">
                  <c:v>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5A4-ABED-55354FB0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-4.6816408826245048E-2</c:v>
                </c:pt>
                <c:pt idx="1">
                  <c:v>-3.9499582488369267E-2</c:v>
                </c:pt>
                <c:pt idx="2">
                  <c:v>-0.30079058650487223</c:v>
                </c:pt>
                <c:pt idx="3">
                  <c:v>0.1046073172684332</c:v>
                </c:pt>
                <c:pt idx="4">
                  <c:v>-6.791284149983412E-2</c:v>
                </c:pt>
                <c:pt idx="5">
                  <c:v>5.7776836967213807E-3</c:v>
                </c:pt>
                <c:pt idx="6">
                  <c:v>-6.8254338859055186E-2</c:v>
                </c:pt>
                <c:pt idx="7">
                  <c:v>-4.1489361702127692E-2</c:v>
                </c:pt>
                <c:pt idx="8">
                  <c:v>0.57608334992368437</c:v>
                </c:pt>
                <c:pt idx="9">
                  <c:v>0.17016196683229001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B-45A4-ABED-55354FB02576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-7.9612445414847133E-2</c:v>
                </c:pt>
                <c:pt idx="1">
                  <c:v>-0.15787478265416843</c:v>
                </c:pt>
                <c:pt idx="2">
                  <c:v>-0.16692223439211396</c:v>
                </c:pt>
                <c:pt idx="3">
                  <c:v>-2.9083206963644193E-2</c:v>
                </c:pt>
                <c:pt idx="4">
                  <c:v>0.7626941379490666</c:v>
                </c:pt>
                <c:pt idx="5">
                  <c:v>0.36750414790234642</c:v>
                </c:pt>
                <c:pt idx="6">
                  <c:v>0.33273961928086382</c:v>
                </c:pt>
                <c:pt idx="7">
                  <c:v>-0.4773529269589597</c:v>
                </c:pt>
                <c:pt idx="8">
                  <c:v>0.24007936507936511</c:v>
                </c:pt>
                <c:pt idx="9">
                  <c:v>-0.14534828918842491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9B-45A4-ABED-55354FB02576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0.3146832946001723</c:v>
                </c:pt>
                <c:pt idx="1">
                  <c:v>0.10406164688369382</c:v>
                </c:pt>
                <c:pt idx="2">
                  <c:v>6.5972158968179819E-3</c:v>
                </c:pt>
                <c:pt idx="3">
                  <c:v>0.29851165768386972</c:v>
                </c:pt>
                <c:pt idx="4">
                  <c:v>5.2772522270483249E-2</c:v>
                </c:pt>
                <c:pt idx="5">
                  <c:v>0.13353181367484443</c:v>
                </c:pt>
                <c:pt idx="6">
                  <c:v>2.7926912737180971E-2</c:v>
                </c:pt>
                <c:pt idx="7">
                  <c:v>2.8681623825968828E-2</c:v>
                </c:pt>
                <c:pt idx="8">
                  <c:v>1.2346032431757201E-2</c:v>
                </c:pt>
                <c:pt idx="9">
                  <c:v>2.0887279995211488E-2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9B-45A4-ABED-55354FB02576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0.15895553694570444</c:v>
                </c:pt>
                <c:pt idx="1">
                  <c:v>0.10120808659132295</c:v>
                </c:pt>
                <c:pt idx="2">
                  <c:v>5.9752286471598413E-3</c:v>
                </c:pt>
                <c:pt idx="3">
                  <c:v>0.43357409173539307</c:v>
                </c:pt>
                <c:pt idx="4">
                  <c:v>5.2961611159206924E-2</c:v>
                </c:pt>
                <c:pt idx="5">
                  <c:v>0.12690958283382642</c:v>
                </c:pt>
                <c:pt idx="6">
                  <c:v>3.762052977323041E-2</c:v>
                </c:pt>
                <c:pt idx="7">
                  <c:v>1.6987686598236185E-2</c:v>
                </c:pt>
                <c:pt idx="8">
                  <c:v>3.7315719266380817E-2</c:v>
                </c:pt>
                <c:pt idx="9">
                  <c:v>2.8491926449538935E-2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9B-45A4-ABED-55354FB0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diciembre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8C-4BA7-A759-B9322D86DA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8C-4BA7-A759-B9322D86DA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8C-4BA7-A759-B9322D86DA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8C-4BA7-A759-B9322D86DA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8C-4BA7-A759-B9322D86DA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8C-4BA7-A759-B9322D86DA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8C-4BA7-A759-B9322D86DA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8C-4BA7-A759-B9322D86DA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8C-4BA7-A759-B9322D86DA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D8C-4BA7-A759-B9322D86DAB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C-4BA7-A759-B9322D86DAB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C-4BA7-A759-B9322D86DAB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C-4BA7-A759-B9322D86DAB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C-4BA7-A759-B9322D86DAB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8C-4BA7-A759-B9322D86DAB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8C-4BA7-A759-B9322D86DAB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8C-4BA7-A759-B9322D86DAB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8C-4BA7-A759-B9322D86DAB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8C-4BA7-A759-B9322D86DAB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D8C-4BA7-A759-B9322D86DAB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60650</c:v>
                </c:pt>
                <c:pt idx="1">
                  <c:v>50245</c:v>
                </c:pt>
                <c:pt idx="2">
                  <c:v>7251</c:v>
                </c:pt>
                <c:pt idx="3">
                  <c:v>106284</c:v>
                </c:pt>
                <c:pt idx="4">
                  <c:v>16099</c:v>
                </c:pt>
                <c:pt idx="5">
                  <c:v>75793</c:v>
                </c:pt>
                <c:pt idx="6">
                  <c:v>11877</c:v>
                </c:pt>
                <c:pt idx="7">
                  <c:v>18376</c:v>
                </c:pt>
                <c:pt idx="8">
                  <c:v>37562</c:v>
                </c:pt>
                <c:pt idx="9">
                  <c:v>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8C-4BA7-A759-B9322D86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C-41EA-AD86-2FEBD940158B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C-41EA-AD86-2FEBD940158B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C-41EA-AD86-2FEBD940158B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C-41EA-AD86-2FEBD940158B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C-41EA-AD86-2FEBD940158B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C-41EA-AD86-2FEBD940158B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C-41EA-AD86-2FEBD940158B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C-41EA-AD86-2FEBD940158B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4C-41EA-AD86-2FEBD940158B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4C-41EA-AD86-2FEBD9401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E4C-41EA-AD86-2FEBD940158B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4C-41EA-AD86-2FEBD940158B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4C-41EA-AD86-2FEBD940158B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4C-41EA-AD86-2FEBD940158B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4C-41EA-AD86-2FEBD9401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E4C-41EA-AD86-2FEBD940158B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E4C-41EA-AD86-2FEBD940158B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4C-41EA-AD86-2FEBD940158B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4C-41EA-AD86-2FEBD940158B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4C-41EA-AD86-2FEBD940158B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4C-41EA-AD86-2FEBD940158B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4C-41EA-AD86-2FEBD940158B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4C-41EA-AD86-2FEBD940158B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4C-41EA-AD86-2FEBD940158B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4C-41EA-AD86-2FEBD940158B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4C-41EA-AD86-2FEBD940158B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4C-41EA-AD86-2FEBD940158B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4C-41EA-AD86-2FEBD940158B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4C-41EA-AD86-2FEBD940158B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4C-41EA-AD86-2FEBD940158B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4C-41EA-AD86-2FEBD940158B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4C-41EA-AD86-2FEBD940158B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4C-41EA-AD86-2FEBD94015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8E4C-41EA-AD86-2FEBD940158B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4C-41EA-AD86-2FEBD94015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E4C-41EA-AD86-2FEBD94015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E4C-41EA-AD86-2FEBD94015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E4C-41EA-AD86-2FEBD94015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E4C-41EA-AD86-2FEBD94015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E4C-41EA-AD86-2FEBD94015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E4C-41EA-AD86-2FEBD94015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E4C-41EA-AD86-2FEBD94015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E4C-41EA-AD86-2FEBD94015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E4C-41EA-AD86-2FEBD94015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8E4C-41EA-AD86-2FEBD94015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8E4C-41EA-AD86-2FEBD940158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8E4C-41EA-AD86-2FEBD940158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8E4C-41EA-AD86-2FEBD940158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8E4C-41EA-AD86-2FEBD940158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8E4C-41EA-AD86-2FEBD940158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4C-41EA-AD86-2FEBD940158B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4C-41EA-AD86-2FEBD940158B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4C-41EA-AD86-2FEBD940158B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4C-41EA-AD86-2FEBD940158B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4C-41EA-AD86-2FEBD940158B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E4C-41EA-AD86-2FEBD940158B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E4C-41EA-AD86-2FEBD940158B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E4C-41EA-AD86-2FEBD940158B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E4C-41EA-AD86-2FEBD940158B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E4C-41EA-AD86-2FEBD940158B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E4C-41EA-AD86-2FEBD940158B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E4C-41EA-AD86-2FEBD940158B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E4C-41EA-AD86-2FEBD940158B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E4C-41EA-AD86-2FEBD940158B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E4C-41EA-AD86-2FEBD940158B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E4C-41EA-AD86-2FEBD94015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8E4C-41EA-AD86-2FEBD940158B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E4C-41EA-AD86-2FEBD940158B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E4C-41EA-AD86-2FEBD940158B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E4C-41EA-AD86-2FEBD940158B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E4C-41EA-AD86-2FEBD940158B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E4C-41EA-AD86-2FEBD940158B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E4C-41EA-AD86-2FEBD940158B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E4C-41EA-AD86-2FEBD940158B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E4C-41EA-AD86-2FEBD940158B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E4C-41EA-AD86-2FEBD940158B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E4C-41EA-AD86-2FEBD940158B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E4C-41EA-AD86-2FEBD940158B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E4C-41EA-AD86-2FEBD940158B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E4C-41EA-AD86-2FEBD940158B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E4C-41EA-AD86-2FEBD940158B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E4C-41EA-AD86-2FEBD940158B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E4C-41EA-AD86-2FEBD94015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8E4C-41EA-AD86-2FEBD94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diciembre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58508</c:v>
                </c:pt>
                <c:pt idx="1">
                  <c:v>23289</c:v>
                </c:pt>
                <c:pt idx="2">
                  <c:v>1654</c:v>
                </c:pt>
                <c:pt idx="3">
                  <c:v>25393</c:v>
                </c:pt>
                <c:pt idx="4">
                  <c:v>4832</c:v>
                </c:pt>
                <c:pt idx="5">
                  <c:v>24076</c:v>
                </c:pt>
                <c:pt idx="6">
                  <c:v>8025</c:v>
                </c:pt>
                <c:pt idx="7">
                  <c:v>16209</c:v>
                </c:pt>
                <c:pt idx="8">
                  <c:v>8022</c:v>
                </c:pt>
                <c:pt idx="9">
                  <c:v>38381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2-4576-8DA8-9818D9A251F9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75374</c:v>
                </c:pt>
                <c:pt idx="1">
                  <c:v>51902</c:v>
                </c:pt>
                <c:pt idx="2">
                  <c:v>14811</c:v>
                </c:pt>
                <c:pt idx="3">
                  <c:v>92103</c:v>
                </c:pt>
                <c:pt idx="4">
                  <c:v>19520</c:v>
                </c:pt>
                <c:pt idx="5">
                  <c:v>66121</c:v>
                </c:pt>
                <c:pt idx="6">
                  <c:v>12024</c:v>
                </c:pt>
                <c:pt idx="7">
                  <c:v>20738</c:v>
                </c:pt>
                <c:pt idx="8">
                  <c:v>31999</c:v>
                </c:pt>
                <c:pt idx="9">
                  <c:v>44199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2-4576-8DA8-9818D9A251F9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diciembre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60650</c:v>
                </c:pt>
                <c:pt idx="1">
                  <c:v>50245</c:v>
                </c:pt>
                <c:pt idx="2">
                  <c:v>7251</c:v>
                </c:pt>
                <c:pt idx="3">
                  <c:v>106284</c:v>
                </c:pt>
                <c:pt idx="4">
                  <c:v>16099</c:v>
                </c:pt>
                <c:pt idx="5">
                  <c:v>75793</c:v>
                </c:pt>
                <c:pt idx="6">
                  <c:v>11877</c:v>
                </c:pt>
                <c:pt idx="7">
                  <c:v>18376</c:v>
                </c:pt>
                <c:pt idx="8">
                  <c:v>37562</c:v>
                </c:pt>
                <c:pt idx="9">
                  <c:v>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2-4576-8DA8-9818D9A25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-0.19534587523549229</c:v>
                </c:pt>
                <c:pt idx="1">
                  <c:v>-3.1925552001849655E-2</c:v>
                </c:pt>
                <c:pt idx="2">
                  <c:v>-0.51043143609479436</c:v>
                </c:pt>
                <c:pt idx="3">
                  <c:v>0.15396892609361257</c:v>
                </c:pt>
                <c:pt idx="4">
                  <c:v>-0.17525614754098362</c:v>
                </c:pt>
                <c:pt idx="5">
                  <c:v>0.14627727953297742</c:v>
                </c:pt>
                <c:pt idx="6">
                  <c:v>-1.2225548902195627E-2</c:v>
                </c:pt>
                <c:pt idx="7">
                  <c:v>-0.1138971935577201</c:v>
                </c:pt>
                <c:pt idx="8">
                  <c:v>0.17384918278696215</c:v>
                </c:pt>
                <c:pt idx="9">
                  <c:v>-0.14396253308898388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2-4576-8DA8-9818D9A251F9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-0.46359238327717189</c:v>
                </c:pt>
                <c:pt idx="1">
                  <c:v>-2.1099594763092311E-2</c:v>
                </c:pt>
                <c:pt idx="2">
                  <c:v>0.21988559892328396</c:v>
                </c:pt>
                <c:pt idx="3">
                  <c:v>0.4748556838365896</c:v>
                </c:pt>
                <c:pt idx="4">
                  <c:v>0.35445061416792867</c:v>
                </c:pt>
                <c:pt idx="5">
                  <c:v>0.24096208003143627</c:v>
                </c:pt>
                <c:pt idx="6">
                  <c:v>-0.37988826815642462</c:v>
                </c:pt>
                <c:pt idx="7">
                  <c:v>-0.26171153073523501</c:v>
                </c:pt>
                <c:pt idx="8">
                  <c:v>0.65093178621659642</c:v>
                </c:pt>
                <c:pt idx="9">
                  <c:v>0.1468929978781448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2-4576-8DA8-9818D9A251F9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0.30445044802522786</c:v>
                </c:pt>
                <c:pt idx="1">
                  <c:v>0.1045119793869938</c:v>
                </c:pt>
                <c:pt idx="2">
                  <c:v>5.8046186978425564E-3</c:v>
                </c:pt>
                <c:pt idx="3">
                  <c:v>0.16101267161481367</c:v>
                </c:pt>
                <c:pt idx="4">
                  <c:v>5.7974079913856093E-2</c:v>
                </c:pt>
                <c:pt idx="5">
                  <c:v>0.12798282890435719</c:v>
                </c:pt>
                <c:pt idx="6">
                  <c:v>2.6441660577625658E-2</c:v>
                </c:pt>
                <c:pt idx="7">
                  <c:v>8.219003576510403E-2</c:v>
                </c:pt>
                <c:pt idx="8">
                  <c:v>5.1837768718993961E-2</c:v>
                </c:pt>
                <c:pt idx="9">
                  <c:v>7.7793908395185171E-2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92-4576-8DA8-9818D9A251F9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0.14372957511499551</c:v>
                </c:pt>
                <c:pt idx="1">
                  <c:v>0.11907159936773205</c:v>
                </c:pt>
                <c:pt idx="2">
                  <c:v>1.7183563877309686E-2</c:v>
                </c:pt>
                <c:pt idx="3">
                  <c:v>0.25187393506219591</c:v>
                </c:pt>
                <c:pt idx="4">
                  <c:v>3.8151730086996086E-2</c:v>
                </c:pt>
                <c:pt idx="5">
                  <c:v>0.17961575740627955</c:v>
                </c:pt>
                <c:pt idx="6">
                  <c:v>2.8146350595891205E-2</c:v>
                </c:pt>
                <c:pt idx="7">
                  <c:v>4.354780993096715E-2</c:v>
                </c:pt>
                <c:pt idx="8">
                  <c:v>8.9015173956627558E-2</c:v>
                </c:pt>
                <c:pt idx="9">
                  <c:v>8.9664504601005279E-2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92-4576-8DA8-9818D9A25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11078</c:v>
                </c:pt>
                <c:pt idx="1">
                  <c:v>20316</c:v>
                </c:pt>
                <c:pt idx="2">
                  <c:v>6805</c:v>
                </c:pt>
                <c:pt idx="3">
                  <c:v>4977</c:v>
                </c:pt>
                <c:pt idx="4">
                  <c:v>2366</c:v>
                </c:pt>
                <c:pt idx="5">
                  <c:v>10543</c:v>
                </c:pt>
                <c:pt idx="6">
                  <c:v>11708</c:v>
                </c:pt>
                <c:pt idx="7">
                  <c:v>11073</c:v>
                </c:pt>
                <c:pt idx="8">
                  <c:v>11923</c:v>
                </c:pt>
                <c:pt idx="9">
                  <c:v>11667</c:v>
                </c:pt>
                <c:pt idx="10">
                  <c:v>12685</c:v>
                </c:pt>
                <c:pt idx="11">
                  <c:v>7541</c:v>
                </c:pt>
                <c:pt idx="12">
                  <c:v>10208</c:v>
                </c:pt>
                <c:pt idx="13">
                  <c:v>12762</c:v>
                </c:pt>
                <c:pt idx="14">
                  <c:v>13677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B-4645-BE1F-780E3276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-0.45471549517621579</c:v>
                </c:pt>
                <c:pt idx="1">
                  <c:v>1.9854518736223365</c:v>
                </c:pt>
                <c:pt idx="2">
                  <c:v>0.36728953184649393</c:v>
                </c:pt>
                <c:pt idx="3">
                  <c:v>1.1035502958579881</c:v>
                </c:pt>
                <c:pt idx="4">
                  <c:v>-0.77558569667077681</c:v>
                </c:pt>
                <c:pt idx="5">
                  <c:v>-9.9504612230953193E-2</c:v>
                </c:pt>
                <c:pt idx="6">
                  <c:v>5.7346699178181249E-2</c:v>
                </c:pt>
                <c:pt idx="7">
                  <c:v>-7.1290782521177598E-2</c:v>
                </c:pt>
                <c:pt idx="8">
                  <c:v>2.1942230221993597E-2</c:v>
                </c:pt>
                <c:pt idx="9">
                  <c:v>-8.0252266456444565E-2</c:v>
                </c:pt>
                <c:pt idx="10">
                  <c:v>0.68213764752685324</c:v>
                </c:pt>
                <c:pt idx="11">
                  <c:v>-0.26126567398119127</c:v>
                </c:pt>
                <c:pt idx="12">
                  <c:v>-0.20012537219871496</c:v>
                </c:pt>
                <c:pt idx="13">
                  <c:v>-6.6900636104408884E-2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B-4645-BE1F-780E3276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3803</c:v>
                </c:pt>
                <c:pt idx="1">
                  <c:v>5439</c:v>
                </c:pt>
                <c:pt idx="2">
                  <c:v>3247</c:v>
                </c:pt>
                <c:pt idx="3">
                  <c:v>2535</c:v>
                </c:pt>
                <c:pt idx="4">
                  <c:v>681</c:v>
                </c:pt>
                <c:pt idx="5">
                  <c:v>4565</c:v>
                </c:pt>
                <c:pt idx="6">
                  <c:v>4388</c:v>
                </c:pt>
                <c:pt idx="7">
                  <c:v>3874</c:v>
                </c:pt>
                <c:pt idx="8">
                  <c:v>4169</c:v>
                </c:pt>
                <c:pt idx="9">
                  <c:v>3816</c:v>
                </c:pt>
                <c:pt idx="10">
                  <c:v>5674</c:v>
                </c:pt>
                <c:pt idx="11">
                  <c:v>2962</c:v>
                </c:pt>
                <c:pt idx="12">
                  <c:v>4097</c:v>
                </c:pt>
                <c:pt idx="13">
                  <c:v>3657</c:v>
                </c:pt>
                <c:pt idx="14">
                  <c:v>4185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5-489B-8A5E-0FE15B65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-0.30079058650487223</c:v>
                </c:pt>
                <c:pt idx="1">
                  <c:v>0.67508469356328926</c:v>
                </c:pt>
                <c:pt idx="2">
                  <c:v>0.28086785009861925</c:v>
                </c:pt>
                <c:pt idx="3">
                  <c:v>2.7224669603524227</c:v>
                </c:pt>
                <c:pt idx="4">
                  <c:v>-0.85082146768893763</c:v>
                </c:pt>
                <c:pt idx="5">
                  <c:v>4.0337283500455845E-2</c:v>
                </c:pt>
                <c:pt idx="6">
                  <c:v>0.13267940113577703</c:v>
                </c:pt>
                <c:pt idx="7">
                  <c:v>-7.0760374190453335E-2</c:v>
                </c:pt>
                <c:pt idx="8">
                  <c:v>9.2505241090146795E-2</c:v>
                </c:pt>
                <c:pt idx="9">
                  <c:v>-0.32745858301022202</c:v>
                </c:pt>
                <c:pt idx="10">
                  <c:v>0.91559756920999336</c:v>
                </c:pt>
                <c:pt idx="11">
                  <c:v>-0.27703197461557239</c:v>
                </c:pt>
                <c:pt idx="12">
                  <c:v>0.12031719989062073</c:v>
                </c:pt>
                <c:pt idx="13">
                  <c:v>-0.12616487455197134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5-489B-8A5E-0FE15B65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7251</c:v>
                </c:pt>
                <c:pt idx="1">
                  <c:v>14811</c:v>
                </c:pt>
                <c:pt idx="2">
                  <c:v>3515</c:v>
                </c:pt>
                <c:pt idx="3">
                  <c:v>2415</c:v>
                </c:pt>
                <c:pt idx="4">
                  <c:v>1658</c:v>
                </c:pt>
                <c:pt idx="5">
                  <c:v>5944</c:v>
                </c:pt>
                <c:pt idx="6">
                  <c:v>7273</c:v>
                </c:pt>
                <c:pt idx="7">
                  <c:v>7179</c:v>
                </c:pt>
                <c:pt idx="8">
                  <c:v>7707</c:v>
                </c:pt>
                <c:pt idx="9">
                  <c:v>7821</c:v>
                </c:pt>
                <c:pt idx="10">
                  <c:v>6979</c:v>
                </c:pt>
                <c:pt idx="11">
                  <c:v>4515</c:v>
                </c:pt>
                <c:pt idx="12">
                  <c:v>6044</c:v>
                </c:pt>
                <c:pt idx="13">
                  <c:v>9013</c:v>
                </c:pt>
                <c:pt idx="14">
                  <c:v>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4-45FE-BC64-4AB5E0CA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-0.51043143609479436</c:v>
                </c:pt>
                <c:pt idx="1">
                  <c:v>3.2136557610241825</c:v>
                </c:pt>
                <c:pt idx="2">
                  <c:v>0.45548654244306408</c:v>
                </c:pt>
                <c:pt idx="3">
                  <c:v>0.45657418576598308</c:v>
                </c:pt>
                <c:pt idx="4">
                  <c:v>-0.72106325706594887</c:v>
                </c:pt>
                <c:pt idx="5">
                  <c:v>-0.182730647600715</c:v>
                </c:pt>
                <c:pt idx="6">
                  <c:v>1.3093745647026145E-2</c:v>
                </c:pt>
                <c:pt idx="7">
                  <c:v>-6.8509147528221126E-2</c:v>
                </c:pt>
                <c:pt idx="8">
                  <c:v>-1.4576141158419653E-2</c:v>
                </c:pt>
                <c:pt idx="9">
                  <c:v>0.12064765725748683</c:v>
                </c:pt>
                <c:pt idx="10">
                  <c:v>0.54573643410852712</c:v>
                </c:pt>
                <c:pt idx="11">
                  <c:v>-0.25297816015883523</c:v>
                </c:pt>
                <c:pt idx="12">
                  <c:v>-0.32941307000998554</c:v>
                </c:pt>
                <c:pt idx="13">
                  <c:v>-3.8920878652164648E-2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4-45FE-BC64-4AB5E0CA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5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3" Type="http://schemas.openxmlformats.org/officeDocument/2006/relationships/image" Target="../media/image3.png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4" Type="http://schemas.openxmlformats.org/officeDocument/2006/relationships/image" Target="../media/image2.png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5" Type="http://schemas.openxmlformats.org/officeDocument/2006/relationships/chart" Target="../charts/chart37.xml"/><Relationship Id="rId4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image" Target="../media/image3.pn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0.xml"/><Relationship Id="rId1" Type="http://schemas.openxmlformats.org/officeDocument/2006/relationships/chart" Target="../charts/chart38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10" Type="http://schemas.openxmlformats.org/officeDocument/2006/relationships/chart" Target="../charts/chart44.xml"/><Relationship Id="rId4" Type="http://schemas.openxmlformats.org/officeDocument/2006/relationships/image" Target="../media/image2.png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8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8.xml"/><Relationship Id="rId7" Type="http://schemas.openxmlformats.org/officeDocument/2006/relationships/chart" Target="../charts/chart59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6.png"/><Relationship Id="rId5" Type="http://schemas.openxmlformats.org/officeDocument/2006/relationships/chart" Target="../charts/chart63.xml"/><Relationship Id="rId4" Type="http://schemas.openxmlformats.org/officeDocument/2006/relationships/image" Target="../media/image5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5" Type="http://schemas.openxmlformats.org/officeDocument/2006/relationships/chart" Target="../charts/chart65.xml"/><Relationship Id="rId4" Type="http://schemas.openxmlformats.org/officeDocument/2006/relationships/image" Target="../media/image6.pn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6.xml"/><Relationship Id="rId5" Type="http://schemas.openxmlformats.org/officeDocument/2006/relationships/chart" Target="../charts/chart67.xml"/><Relationship Id="rId4" Type="http://schemas.openxmlformats.org/officeDocument/2006/relationships/image" Target="../media/image6.pn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8.xml"/><Relationship Id="rId5" Type="http://schemas.openxmlformats.org/officeDocument/2006/relationships/chart" Target="../charts/chart69.xml"/><Relationship Id="rId4" Type="http://schemas.openxmlformats.org/officeDocument/2006/relationships/image" Target="../media/image6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6" Type="http://schemas.openxmlformats.org/officeDocument/2006/relationships/chart" Target="../charts/chart72.xml"/><Relationship Id="rId5" Type="http://schemas.openxmlformats.org/officeDocument/2006/relationships/image" Target="../media/image6.png"/><Relationship Id="rId4" Type="http://schemas.openxmlformats.org/officeDocument/2006/relationships/chart" Target="../charts/chart71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6" Type="http://schemas.openxmlformats.org/officeDocument/2006/relationships/chart" Target="../charts/chart75.xml"/><Relationship Id="rId5" Type="http://schemas.openxmlformats.org/officeDocument/2006/relationships/image" Target="../media/image6.png"/><Relationship Id="rId4" Type="http://schemas.openxmlformats.org/officeDocument/2006/relationships/chart" Target="../charts/chart74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4" Type="http://schemas.openxmlformats.org/officeDocument/2006/relationships/image" Target="../media/image2.png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68651F-1615-4DAB-B3F4-239A7694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188D07-E118-4F4E-9F6A-3493BF643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18F47-85CE-462C-AE91-15E89FF1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43B5CA-3A90-40E5-AD49-D8E2D3A0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BE043B-83A1-4FBD-9FA6-FA61B0DA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FEE5D3A-767E-4B60-BA39-CA2F7514B244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4066043-8078-CC23-80C6-756767F55D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DCF280B-1B8C-8CDA-93C2-15E1FA71E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4A1B5-A0F3-44CE-AB74-26B79AED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A0E095-CB36-4D39-BECC-76EDB3E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EA69EC-1A55-4B22-B74A-F06B4112B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7405E5-65E1-4768-912C-93A0F6E2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E48D72-26FB-4622-B599-571CFCF94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98D836-56E9-4392-BFCA-18C90FB4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2E05F1-99EC-40B1-9EE2-FFB30EF19745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EB9C0E7-6A43-8B40-707D-B3A1B0D176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F710732-9226-AFA3-548F-F725FA36B9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FB35C-0EC8-4836-9C3B-9BBE817E0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B109E0-15B8-42B7-8155-F28CC3E2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7356B-D707-4746-B8C9-BE15B6AE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39A724-47F6-4C68-9A46-5190A31DE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D0BDF3E-07F8-47AC-A8C9-4553C8F6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74EEDE1-237E-4036-B086-0BCC4A937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B711863-896E-41D9-A676-9BB00FD5A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853A90-84C8-4B44-AA9F-E4E2CCF0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80A2253-6D73-40BE-80E3-0A6B14FB9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A67C52C-F208-4223-B3DE-D7B934250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A8567B69-B8FB-438E-91AF-B33D0D41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271B7CB-1BDC-43BC-9BF3-455BE9ACC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7B2A53D-012D-4E12-A50C-7C10532C6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DA0C60D-BBAE-4AAD-886D-A10FCE37D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5BDA3DD-3A0D-4A3A-99E1-88307EAF1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76AA9-FE71-4185-9052-DC19DC61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2DAD7C-61E9-442A-B5E2-733E8A46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488668-A32F-4462-9B48-29111DB64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0905A5-3ED6-49B7-BEAC-B781B8B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3D560-A607-424D-84AC-B8EB81720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704054C-C499-4765-A172-A61BE9FDA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Granadilla de Abona</a:t>
          </a:fld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0DA5F5-E139-495C-8015-F9ECCCCC7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B6222F-3634-4A18-A8AD-B90657CE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9D234C-1D15-4193-B170-BF646C0CD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3EF273-135E-4C26-9FF5-8C05416D0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Granadilla de Abona 
(hotel + apartamento)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Granadilla de Abona</a:t>
          </a:fld>
          <a:endParaRPr lang="es-E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3B132-77B3-491B-9EF4-484312CA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CA9B43-4673-4D9C-8F39-B1F272E7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B6DD6-DD73-4027-99BB-E6727EC3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0FFF6E-476B-478B-B34A-23B47396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30B6D35-7C6F-4A52-9FFA-893E22908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37D8C-D41D-424C-AE23-2E448927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BBCE2A3-CC39-46ED-B10E-4637A6D75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E86B8B-A7AF-44B4-A068-C9A0B116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6DAA1-1EF2-4FB1-A35F-56563431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136D3-25D9-4962-94EF-04A16F47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8DF6008-6EAE-41FD-A374-C0F1307F5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D9434-5FE6-4E21-9A25-9731C88B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FCDC4-63B4-46E2-8A82-1191E3605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C5A12DC-14A6-473A-9C60-8B21A6337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776F-078F-4CCB-A5B0-3D25B435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A72866-F366-49AF-93A1-9B70F5A8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D6671-84A3-48A5-BEB8-EFA9B9CD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7A842-8C55-45A4-BCC1-76B1019E5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3BD70D-69C2-4C18-978E-DEC30245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0B4D4D-E187-467C-8256-8A7A45598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148F7CD-1ECB-4A62-9BC9-9CA8AD7BF096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A334C7E-9126-4433-D655-9A359B965F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DFFBD56-8600-77B6-EE34-C075B8A8FA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E7EF2-D489-4D3D-925C-3E34AF68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F1EB85-270C-4570-AC11-DBC8EBC52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CAF54F8-4FB7-4DEC-931C-3A3A0CA7C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FF4D7-FE4E-40AD-A0DF-ADCF6999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B4222C-1494-4607-96CA-CE8B24A6E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FC40035-EA6F-4FA4-BDF0-CF5B16F73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Granadilla de Abona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AA21D07-36A5-4EEF-99B0-9E289D79442C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A339680-5979-880F-0710-49D7730C85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8E3372A-15D0-CAE5-4F89-E3EE5D2B4B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7F0A5-7FDB-4A93-9C88-D155F9F84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A72C59-586F-41E9-A03C-8FE7C3A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95FB3C-03E9-42C3-A377-DDB4123A0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436A6D-A3E5-4A58-8499-E7F49A5E4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4197F3E-F6C3-424B-A398-A8DBED986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9C53F4-E420-4757-892F-A36BE87C6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206DC03-1B31-43CB-B7B3-29276B484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506E228-97AE-4F5C-B5F9-EA438CE4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3780651-EC0E-4142-9B64-49477931B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AEB1DE7-F69E-40E6-9A48-D424BCE4A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13BA926-CA54-4D14-A9D1-DF304B741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721B2E4-F445-441A-8B37-184E39D7A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AECABC0-F5A9-4565-BD09-AE28507E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2090793-8A2E-4CF0-955C-433735ED1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E8A6F7-E196-4AA3-AD6E-9D1523D1C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85725</xdr:colOff>
      <xdr:row>3</xdr:row>
      <xdr:rowOff>47625</xdr:rowOff>
    </xdr:from>
    <xdr:ext cx="767715" cy="666750"/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52C803-12B4-4719-A33E-DD319B23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74520" cy="514631"/>
    <xdr:pic>
      <xdr:nvPicPr>
        <xdr:cNvPr id="4" name="Imagen 3">
          <a:extLst>
            <a:ext uri="{FF2B5EF4-FFF2-40B4-BE49-F238E27FC236}">
              <a16:creationId xmlns:a16="http://schemas.microsoft.com/office/drawing/2014/main" id="{F270680F-60E0-4812-81FC-CC0AE127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one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25FDAC6-F08A-48D6-8AF2-089FB74F8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Granadilla de Abona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CAEDD3-DB70-4014-8352-8941AC01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EF5DB-9B84-45FE-B975-4B15740B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EA2A18-E520-4E79-87C5-4E358B64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1C6EDC-5811-4D72-90E0-A33EFF22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330EE-81F4-4104-96D4-639EF08E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7083B0-95C9-4358-8976-82A4693B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D951AE8-0A5E-4477-8476-6FEA87DD3C4B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306DAB9-20A0-CA5D-07D7-2985A28CB4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279AA79-1E5A-387F-A09E-94AD75F34E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E1B05F-E498-44C0-A90F-A057D8186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BBF37B-7418-4AD8-951C-93D1E839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6B2BC8-6E96-48CE-82D7-0A58EA03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1F0AD8-8117-4601-9D22-DB5DD74CE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E26C20-4BB0-4333-ADEF-3712D9B53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532C9E-C6AF-4FB7-A40A-AC6DCCC90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19E5BA2-226C-484C-9C0A-08BBE7797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E8F57BD-55ED-41A6-BE0A-72ADE18CC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A4510CB-F77E-411B-BA42-7407D3D8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C5B0CB9-E18A-4D56-B68B-4103127F1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1E95A8D8-B0EB-448E-8C69-43BE3B8C7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D893D61-AA7A-4225-B0F7-13CDFC9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CAC28AE-2E7C-47EB-BFCC-E165F9B34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9DD350C8-4253-4EDA-AB19-CF10F3DF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B137D5-6A77-4ADD-B316-AE87368E8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Granadilla de Abona (hotel + apartamento)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90A6B4-043E-4DD7-ABC0-316233AA2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8DA791-5727-4FCF-93BE-DC296F09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C12B6-EC6B-4C41-8957-FEA02F0B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7B15579-1D34-4434-A844-8BC81E737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30063C-CD85-4432-BAA8-69BC70B8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750555-C6FB-4C2A-8557-CA860E35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52ED7F6-B1D0-43AD-AA27-C508C942C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Granadilla de Abona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Granadilla de Abona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Granadilla de Abona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Granadilla de Abona</a:t>
          </a:fld>
          <a:endParaRPr lang="es-ES" sz="1100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3E3203-7B30-446F-9192-8775F2F7A736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A106BEC-D98F-5B3A-F857-C45E701C8A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E3A5190-4708-811A-864B-CF965300EC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629291-99C3-4AA9-8A38-EFF9545FA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7EBEC3E8-D448-42EA-B958-6BA754F2C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5ECF008-BC0C-4F67-AAB5-AAC372585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935E88-6889-4D74-8AC0-1B66899F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E1F660D-4508-432D-8B07-F265AFBE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AE9F9E-D3B3-4FF6-9317-8FEB72834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EEE854A-D654-4E49-8C3B-C0A92C55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Granadilla de Abona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Granadilla de Abona</a:t>
          </a:fld>
          <a:endParaRPr lang="es-ES" sz="1100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6F9233-130C-45AB-A74D-5FCAED80510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3089270-8A5C-DF9A-B309-54DD14FE63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113C7C2-CEBF-B7CB-E6C0-CC0C781FA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4456B-538A-452C-A5A0-B31AEA38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0B1D04-C568-4F39-84C2-05443CB9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D9E5719-6A3B-4B7D-B59C-7AD549689962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33B14AD-9AF0-A5E0-484D-5A7C116966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EFF3EC5-2803-A260-9347-39DCC972A6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411B88-E074-4389-8DA9-68B9E7BF0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AEF0B7-2DE6-44A1-9525-4D15A6EE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FDC957-B2E9-450B-92E0-C5FF78BC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93794EB-1E6A-43F5-B6A5-3A32A7957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F497162-8AC0-46E2-A571-A9CEEA8E3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-51,0%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7.251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65,6%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Granadilla de Abona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7.251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65,6%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3888E17-99D4-4FDD-9A8A-81185F00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4636C1-C872-45D9-92E0-A75D77B9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8DD9F47-F621-456E-871D-70D94655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BBBD27F-FB21-461B-AA7B-D9284842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Granadilla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10,886 viajeros 
cuota: 98.5%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0.0%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8009162-081F-4A7E-886C-B68A63FF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0E0F2D-F36D-439E-B4E2-6D8778C0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FA73A95-F33B-4CA8-879D-7406522D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0945259-9857-4231-8C4F-AE62FC2D3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3,739 viajeros 
cuota: 98.3%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0.0%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CEE2521-8FBE-4BE0-BD49-6A5A69951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CEE527-D372-4FAB-90B4-947F3853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FE8736-02B8-4828-A33F-416AD7CC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7878AB-315C-4239-A767-DE8AB25DD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Granadilla de Abona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7,147 viajeros 
cuota: 98.6%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0 viajeros
cuota: 0.0%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6820FFF-395A-4820-B68B-F080C5D2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052572-2242-4FC1-9646-E3A9C434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48DF3D5-5FB9-43B5-8C3E-DCF53A867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27EDD24-533C-47BE-85D4-67AE89C9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1718AA-300D-4266-AEE0-D9D1807E5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F9A5CEE-A062-4574-BE0A-CDA1F66BC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04C51D-486E-4920-A286-F50DDFF8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58DD47F-F9E0-40FE-828B-1BBAF171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CBFD208-3D0A-4AA5-A7CD-0D1A1E406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25C7C4-B85D-4A0A-96A9-9ADC406A9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6C9ED8C-B7B6-44B0-8316-B78943351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551118-56B0-4B26-87F8-D05A57CB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A376B6C-44ED-44D6-BD10-22C20A381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3D3DA1B-0E93-4D0A-9628-B9828B56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341BC4-4FB2-4896-B66E-667FEABFC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FC9381-DEEB-47A5-A349-57697738A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13DC20-D694-4136-9D45-A2AB1E19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50AAAF-12CF-4C1F-81A5-F9F1A555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85ED1C-FF67-4BC7-85B4-D2515D939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97A34E-6C25-4302-BB3F-17118ADC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DF9A8B-0E68-4079-AFA4-6B17EFC0F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Granadilla de Abona
(hotel + apartamento)</a:t>
          </a:fld>
          <a:endParaRPr lang="es-ES" sz="1100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AA57F9-5BDF-4993-8041-E43FA78C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4C4DEA-F6DD-4492-8561-2C39CA6A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30009E-7E06-4D61-BD2E-8903C0D2D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Granadilla de Abona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4/Municipios/noviembre/Indicadores%20alojativos%20Granadilla%20112024.xlsx" TargetMode="External"/><Relationship Id="rId1" Type="http://schemas.openxmlformats.org/officeDocument/2006/relationships/externalLinkPath" Target="/sites/INVESTIGACION/Documentos%20compartidos/General/Encuesta%20Alojam%20Tur&#237;sticos%20(ISTAC)/2024/Municipios/noviembre/Indicadores%20alojativos%20Granadilla%20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5020</v>
          </cell>
          <cell r="I9">
            <v>2563</v>
          </cell>
          <cell r="K9">
            <v>6916</v>
          </cell>
          <cell r="M9">
            <v>4476</v>
          </cell>
          <cell r="N9">
            <v>-0.35280508964719492</v>
          </cell>
          <cell r="O9">
            <v>-0.10836653386454187</v>
          </cell>
        </row>
        <row r="10">
          <cell r="A10" t="str">
            <v>feb</v>
          </cell>
          <cell r="B10" t="str">
            <v>Febrero</v>
          </cell>
          <cell r="C10">
            <v>3781</v>
          </cell>
          <cell r="I10">
            <v>2789</v>
          </cell>
          <cell r="K10">
            <v>4514</v>
          </cell>
          <cell r="M10">
            <v>4771</v>
          </cell>
          <cell r="N10">
            <v>5.6933983163491408E-2</v>
          </cell>
          <cell r="O10">
            <v>0.2618354932557525</v>
          </cell>
        </row>
        <row r="11">
          <cell r="A11" t="str">
            <v>mar</v>
          </cell>
          <cell r="B11" t="str">
            <v>Marzo</v>
          </cell>
          <cell r="C11">
            <v>4520</v>
          </cell>
          <cell r="I11">
            <v>3577</v>
          </cell>
          <cell r="K11">
            <v>4873</v>
          </cell>
          <cell r="M11">
            <v>5862</v>
          </cell>
          <cell r="N11">
            <v>0.20295505848553264</v>
          </cell>
          <cell r="O11">
            <v>0.29690265486725664</v>
          </cell>
        </row>
        <row r="12">
          <cell r="A12" t="str">
            <v>abr</v>
          </cell>
          <cell r="B12" t="str">
            <v>Abril</v>
          </cell>
          <cell r="C12">
            <v>3159</v>
          </cell>
          <cell r="I12">
            <v>2979</v>
          </cell>
          <cell r="K12">
            <v>4452</v>
          </cell>
          <cell r="M12">
            <v>3875</v>
          </cell>
          <cell r="N12">
            <v>-0.12960467205750226</v>
          </cell>
          <cell r="O12">
            <v>0.22665400443178219</v>
          </cell>
        </row>
        <row r="13">
          <cell r="A13" t="str">
            <v>may</v>
          </cell>
          <cell r="B13" t="str">
            <v>Mayo</v>
          </cell>
          <cell r="C13">
            <v>3368</v>
          </cell>
          <cell r="I13">
            <v>2392</v>
          </cell>
          <cell r="K13">
            <v>3611</v>
          </cell>
          <cell r="M13">
            <v>1870</v>
          </cell>
          <cell r="N13">
            <v>-0.48213791193575184</v>
          </cell>
          <cell r="O13">
            <v>-0.44477434679334915</v>
          </cell>
        </row>
        <row r="14">
          <cell r="A14" t="str">
            <v>jun</v>
          </cell>
          <cell r="B14" t="str">
            <v>Junio</v>
          </cell>
          <cell r="C14">
            <v>3341</v>
          </cell>
          <cell r="I14">
            <v>2523</v>
          </cell>
          <cell r="K14">
            <v>3080</v>
          </cell>
          <cell r="M14">
            <v>2377</v>
          </cell>
          <cell r="N14">
            <v>-0.22824675324675325</v>
          </cell>
          <cell r="O14">
            <v>-0.288536366357378</v>
          </cell>
        </row>
        <row r="15">
          <cell r="A15" t="str">
            <v>jul</v>
          </cell>
          <cell r="B15" t="str">
            <v>Julio</v>
          </cell>
          <cell r="C15">
            <v>3189</v>
          </cell>
          <cell r="I15">
            <v>2342</v>
          </cell>
          <cell r="K15">
            <v>2800</v>
          </cell>
          <cell r="M15">
            <v>2508</v>
          </cell>
          <cell r="N15">
            <v>-0.10428571428571431</v>
          </cell>
          <cell r="O15">
            <v>-0.21354656632173097</v>
          </cell>
        </row>
        <row r="16">
          <cell r="A16" t="str">
            <v>ago</v>
          </cell>
          <cell r="B16" t="str">
            <v>Agosto</v>
          </cell>
          <cell r="C16">
            <v>3508</v>
          </cell>
          <cell r="I16">
            <v>3343</v>
          </cell>
          <cell r="K16">
            <v>3080</v>
          </cell>
          <cell r="M16">
            <v>3161</v>
          </cell>
          <cell r="N16">
            <v>2.6298701298701266E-2</v>
          </cell>
          <cell r="O16">
            <v>-9.8916761687571242E-2</v>
          </cell>
        </row>
        <row r="17">
          <cell r="A17" t="str">
            <v>sep</v>
          </cell>
          <cell r="B17" t="str">
            <v>Septiembre</v>
          </cell>
          <cell r="C17">
            <v>3494</v>
          </cell>
          <cell r="I17">
            <v>3143</v>
          </cell>
          <cell r="K17">
            <v>3734</v>
          </cell>
          <cell r="M17">
            <v>3135</v>
          </cell>
          <cell r="N17">
            <v>-0.16041778253883232</v>
          </cell>
          <cell r="O17">
            <v>-0.10274756725815681</v>
          </cell>
        </row>
        <row r="18">
          <cell r="A18" t="str">
            <v>oct</v>
          </cell>
          <cell r="B18" t="str">
            <v>Octubre</v>
          </cell>
          <cell r="C18">
            <v>3489</v>
          </cell>
          <cell r="I18">
            <v>3407</v>
          </cell>
          <cell r="K18">
            <v>4248</v>
          </cell>
          <cell r="M18">
            <v>3960</v>
          </cell>
          <cell r="N18">
            <v>-6.7796610169491567E-2</v>
          </cell>
          <cell r="O18">
            <v>0.13499570077386069</v>
          </cell>
        </row>
        <row r="19">
          <cell r="A19" t="str">
            <v>nov</v>
          </cell>
          <cell r="B19" t="str">
            <v>Noviembre</v>
          </cell>
          <cell r="C19">
            <v>4580</v>
          </cell>
          <cell r="I19">
            <v>4018</v>
          </cell>
          <cell r="K19">
            <v>4366</v>
          </cell>
          <cell r="M19">
            <v>3262</v>
          </cell>
          <cell r="N19">
            <v>-0.25286303252404951</v>
          </cell>
          <cell r="O19">
            <v>-0.28777292576419211</v>
          </cell>
        </row>
        <row r="20">
          <cell r="A20" t="str">
            <v>dic</v>
          </cell>
          <cell r="B20" t="str">
            <v>Diciembre</v>
          </cell>
          <cell r="C20">
            <v>3627</v>
          </cell>
          <cell r="I20">
            <v>4675</v>
          </cell>
          <cell r="K20">
            <v>5492</v>
          </cell>
        </row>
        <row r="21">
          <cell r="A21" t="str">
            <v>Total</v>
          </cell>
          <cell r="C21">
            <v>45076</v>
          </cell>
          <cell r="I21">
            <v>37751</v>
          </cell>
          <cell r="K21">
            <v>51166</v>
          </cell>
          <cell r="M21">
            <v>39257</v>
          </cell>
          <cell r="N21">
            <v>-0.1404956868240137</v>
          </cell>
          <cell r="O21">
            <v>-5.2884267412965369E-2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1006</v>
          </cell>
          <cell r="I31">
            <v>161</v>
          </cell>
          <cell r="K31">
            <v>3478</v>
          </cell>
          <cell r="M31">
            <v>596</v>
          </cell>
          <cell r="N31">
            <v>-0.82863714778608399</v>
          </cell>
          <cell r="O31">
            <v>-0.40755467196819084</v>
          </cell>
        </row>
        <row r="32">
          <cell r="B32" t="str">
            <v>Febrero</v>
          </cell>
          <cell r="C32">
            <v>656</v>
          </cell>
          <cell r="I32">
            <v>119</v>
          </cell>
          <cell r="K32">
            <v>1606</v>
          </cell>
          <cell r="M32">
            <v>924</v>
          </cell>
          <cell r="N32">
            <v>-0.42465753424657537</v>
          </cell>
          <cell r="O32">
            <v>0.40853658536585358</v>
          </cell>
        </row>
        <row r="33">
          <cell r="B33" t="str">
            <v>Marzo</v>
          </cell>
          <cell r="C33">
            <v>765</v>
          </cell>
          <cell r="I33">
            <v>470</v>
          </cell>
          <cell r="K33">
            <v>1531</v>
          </cell>
          <cell r="M33">
            <v>2301</v>
          </cell>
          <cell r="N33">
            <v>0.50293925538863493</v>
          </cell>
          <cell r="O33">
            <v>2.0078431372549019</v>
          </cell>
        </row>
        <row r="34">
          <cell r="B34" t="str">
            <v>Abril</v>
          </cell>
          <cell r="C34">
            <v>897</v>
          </cell>
          <cell r="I34">
            <v>241</v>
          </cell>
          <cell r="K34">
            <v>1949</v>
          </cell>
          <cell r="M34">
            <v>1208</v>
          </cell>
          <cell r="N34">
            <v>-0.38019497178040018</v>
          </cell>
          <cell r="O34">
            <v>0.34671125975473793</v>
          </cell>
        </row>
        <row r="35">
          <cell r="B35" t="str">
            <v>Mayo</v>
          </cell>
          <cell r="C35">
            <v>807</v>
          </cell>
          <cell r="I35">
            <v>491</v>
          </cell>
          <cell r="K35">
            <v>2051</v>
          </cell>
          <cell r="M35">
            <v>644</v>
          </cell>
          <cell r="N35">
            <v>-0.68600682593856654</v>
          </cell>
          <cell r="O35">
            <v>-0.20198265179677821</v>
          </cell>
        </row>
        <row r="36">
          <cell r="B36" t="str">
            <v>Junio</v>
          </cell>
          <cell r="C36">
            <v>901</v>
          </cell>
          <cell r="I36">
            <v>533</v>
          </cell>
          <cell r="K36">
            <v>1450</v>
          </cell>
          <cell r="M36">
            <v>646</v>
          </cell>
          <cell r="N36">
            <v>-0.55448275862068963</v>
          </cell>
          <cell r="O36">
            <v>-0.28301886792452835</v>
          </cell>
        </row>
        <row r="37">
          <cell r="B37" t="str">
            <v>Julio</v>
          </cell>
          <cell r="C37">
            <v>1052</v>
          </cell>
          <cell r="I37">
            <v>528</v>
          </cell>
          <cell r="K37">
            <v>1332</v>
          </cell>
          <cell r="M37">
            <v>891</v>
          </cell>
          <cell r="N37">
            <v>-0.33108108108108103</v>
          </cell>
          <cell r="O37">
            <v>-0.15304182509505704</v>
          </cell>
        </row>
        <row r="38">
          <cell r="B38" t="str">
            <v>Agosto</v>
          </cell>
          <cell r="C38">
            <v>1334</v>
          </cell>
          <cell r="I38">
            <v>1168</v>
          </cell>
          <cell r="K38">
            <v>1285</v>
          </cell>
          <cell r="M38">
            <v>654</v>
          </cell>
          <cell r="N38">
            <v>-0.49105058365758758</v>
          </cell>
          <cell r="O38">
            <v>-0.50974512743628186</v>
          </cell>
        </row>
        <row r="39">
          <cell r="B39" t="str">
            <v>Septiembre</v>
          </cell>
          <cell r="C39">
            <v>1072</v>
          </cell>
          <cell r="I39">
            <v>517</v>
          </cell>
          <cell r="K39">
            <v>1723</v>
          </cell>
          <cell r="M39">
            <v>878</v>
          </cell>
          <cell r="N39">
            <v>-0.49042367962855482</v>
          </cell>
          <cell r="O39">
            <v>-0.18097014925373134</v>
          </cell>
        </row>
        <row r="40">
          <cell r="B40" t="str">
            <v>Octubre</v>
          </cell>
          <cell r="C40">
            <v>812</v>
          </cell>
          <cell r="I40">
            <v>628</v>
          </cell>
          <cell r="K40">
            <v>1095</v>
          </cell>
          <cell r="M40">
            <v>1069</v>
          </cell>
          <cell r="N40">
            <v>-2.3744292237442899E-2</v>
          </cell>
          <cell r="O40">
            <v>0.31650246305418728</v>
          </cell>
        </row>
        <row r="41">
          <cell r="B41" t="str">
            <v>Noviembre</v>
          </cell>
          <cell r="C41">
            <v>708</v>
          </cell>
          <cell r="I41">
            <v>681</v>
          </cell>
          <cell r="K41">
            <v>764</v>
          </cell>
          <cell r="M41">
            <v>259</v>
          </cell>
          <cell r="N41">
            <v>-0.66099476439790572</v>
          </cell>
          <cell r="O41">
            <v>-0.63418079096045199</v>
          </cell>
        </row>
        <row r="42">
          <cell r="B42" t="str">
            <v>Diciembre</v>
          </cell>
          <cell r="C42">
            <v>499</v>
          </cell>
          <cell r="I42">
            <v>1225</v>
          </cell>
          <cell r="K42">
            <v>1986</v>
          </cell>
        </row>
        <row r="43">
          <cell r="C43">
            <v>10509</v>
          </cell>
          <cell r="I43">
            <v>6762</v>
          </cell>
          <cell r="K43">
            <v>20250</v>
          </cell>
          <cell r="M43">
            <v>10070</v>
          </cell>
          <cell r="N43">
            <v>-0.44864213753832671</v>
          </cell>
          <cell r="O43">
            <v>5.9940059940060131E-3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494</v>
          </cell>
          <cell r="I53">
            <v>125</v>
          </cell>
          <cell r="K53">
            <v>741</v>
          </cell>
          <cell r="M53">
            <v>317</v>
          </cell>
          <cell r="N53">
            <v>-0.57219973009446701</v>
          </cell>
          <cell r="O53">
            <v>-0.3582995951417004</v>
          </cell>
        </row>
        <row r="54">
          <cell r="B54" t="str">
            <v>Febrero</v>
          </cell>
          <cell r="C54">
            <v>306</v>
          </cell>
          <cell r="I54">
            <v>91</v>
          </cell>
          <cell r="K54">
            <v>455</v>
          </cell>
          <cell r="M54">
            <v>554</v>
          </cell>
          <cell r="N54">
            <v>0.21758241758241748</v>
          </cell>
          <cell r="O54">
            <v>0.81045751633986929</v>
          </cell>
        </row>
        <row r="55">
          <cell r="B55" t="str">
            <v>Marzo</v>
          </cell>
          <cell r="C55">
            <v>307</v>
          </cell>
          <cell r="I55">
            <v>335</v>
          </cell>
          <cell r="K55">
            <v>614</v>
          </cell>
          <cell r="M55">
            <v>578</v>
          </cell>
          <cell r="N55">
            <v>-5.8631921824104261E-2</v>
          </cell>
          <cell r="O55">
            <v>0.88273615635179148</v>
          </cell>
        </row>
        <row r="56">
          <cell r="B56" t="str">
            <v>Abril</v>
          </cell>
          <cell r="C56">
            <v>306</v>
          </cell>
          <cell r="I56">
            <v>211</v>
          </cell>
          <cell r="K56">
            <v>477</v>
          </cell>
          <cell r="M56">
            <v>238</v>
          </cell>
          <cell r="N56">
            <v>-0.50104821802935007</v>
          </cell>
          <cell r="O56">
            <v>-0.22222222222222221</v>
          </cell>
        </row>
        <row r="57">
          <cell r="B57" t="str">
            <v>Mayo</v>
          </cell>
          <cell r="C57">
            <v>377</v>
          </cell>
          <cell r="I57">
            <v>241</v>
          </cell>
          <cell r="K57">
            <v>437</v>
          </cell>
          <cell r="M57">
            <v>107</v>
          </cell>
          <cell r="N57">
            <v>-0.75514874141876431</v>
          </cell>
          <cell r="O57">
            <v>-0.71618037135278523</v>
          </cell>
        </row>
        <row r="58">
          <cell r="B58" t="str">
            <v>Junio</v>
          </cell>
          <cell r="C58">
            <v>340</v>
          </cell>
          <cell r="I58">
            <v>238</v>
          </cell>
          <cell r="K58">
            <v>374</v>
          </cell>
          <cell r="M58">
            <v>283</v>
          </cell>
          <cell r="N58">
            <v>-0.24331550802139035</v>
          </cell>
          <cell r="O58">
            <v>-0.16764705882352937</v>
          </cell>
        </row>
        <row r="59">
          <cell r="B59" t="str">
            <v>Julio</v>
          </cell>
          <cell r="C59">
            <v>645</v>
          </cell>
          <cell r="I59">
            <v>256</v>
          </cell>
          <cell r="K59">
            <v>291</v>
          </cell>
          <cell r="M59">
            <v>253</v>
          </cell>
          <cell r="N59">
            <v>-0.13058419243986252</v>
          </cell>
          <cell r="O59">
            <v>-0.60775193798449612</v>
          </cell>
        </row>
        <row r="60">
          <cell r="B60" t="str">
            <v>Agosto</v>
          </cell>
          <cell r="C60">
            <v>359</v>
          </cell>
          <cell r="I60">
            <v>311</v>
          </cell>
          <cell r="K60">
            <v>397</v>
          </cell>
          <cell r="M60">
            <v>272</v>
          </cell>
          <cell r="N60">
            <v>-0.31486146095717882</v>
          </cell>
          <cell r="O60">
            <v>-0.24233983286908078</v>
          </cell>
        </row>
        <row r="61">
          <cell r="B61" t="str">
            <v>Septiembre</v>
          </cell>
          <cell r="C61">
            <v>397</v>
          </cell>
          <cell r="I61">
            <v>233</v>
          </cell>
          <cell r="K61">
            <v>337</v>
          </cell>
          <cell r="M61">
            <v>209</v>
          </cell>
          <cell r="N61">
            <v>-0.37982195845697331</v>
          </cell>
          <cell r="O61">
            <v>-0.47355163727959693</v>
          </cell>
        </row>
        <row r="62">
          <cell r="B62" t="str">
            <v>Octubre</v>
          </cell>
          <cell r="C62">
            <v>517</v>
          </cell>
          <cell r="I62">
            <v>224</v>
          </cell>
          <cell r="K62">
            <v>456</v>
          </cell>
          <cell r="M62">
            <v>295</v>
          </cell>
          <cell r="N62">
            <v>-0.35307017543859653</v>
          </cell>
          <cell r="O62">
            <v>-0.42940038684719539</v>
          </cell>
        </row>
        <row r="63">
          <cell r="B63" t="str">
            <v>Noviembre</v>
          </cell>
          <cell r="C63">
            <v>314</v>
          </cell>
          <cell r="I63">
            <v>527</v>
          </cell>
          <cell r="K63">
            <v>377</v>
          </cell>
          <cell r="M63">
            <v>259</v>
          </cell>
          <cell r="N63">
            <v>-0.3129973474801061</v>
          </cell>
          <cell r="O63">
            <v>-0.17515923566878977</v>
          </cell>
        </row>
        <row r="64">
          <cell r="B64" t="str">
            <v>Diciembre</v>
          </cell>
          <cell r="C64">
            <v>203</v>
          </cell>
          <cell r="I64">
            <v>455</v>
          </cell>
          <cell r="K64">
            <v>483</v>
          </cell>
        </row>
        <row r="65">
          <cell r="C65">
            <v>4565</v>
          </cell>
          <cell r="I65">
            <v>3247</v>
          </cell>
          <cell r="K65">
            <v>5439</v>
          </cell>
          <cell r="M65">
            <v>3365</v>
          </cell>
          <cell r="N65">
            <v>-0.32102502017756251</v>
          </cell>
          <cell r="O65">
            <v>-0.22856487849610274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512</v>
          </cell>
          <cell r="I75">
            <v>36</v>
          </cell>
          <cell r="K75">
            <v>2737</v>
          </cell>
          <cell r="M75">
            <v>279</v>
          </cell>
          <cell r="N75">
            <v>-0.8980635732553891</v>
          </cell>
          <cell r="O75">
            <v>-0.455078125</v>
          </cell>
        </row>
        <row r="76">
          <cell r="B76" t="str">
            <v>Febrero</v>
          </cell>
          <cell r="C76">
            <v>350</v>
          </cell>
          <cell r="I76">
            <v>28</v>
          </cell>
          <cell r="K76">
            <v>1151</v>
          </cell>
          <cell r="M76">
            <v>370</v>
          </cell>
          <cell r="N76">
            <v>-0.67854039965247614</v>
          </cell>
          <cell r="O76">
            <v>5.7142857142857162E-2</v>
          </cell>
        </row>
        <row r="77">
          <cell r="B77" t="str">
            <v>Marzo</v>
          </cell>
          <cell r="C77">
            <v>458</v>
          </cell>
          <cell r="I77">
            <v>135</v>
          </cell>
          <cell r="K77">
            <v>917</v>
          </cell>
          <cell r="M77">
            <v>1723</v>
          </cell>
          <cell r="N77">
            <v>0.87895310796074155</v>
          </cell>
          <cell r="O77">
            <v>2.7620087336244543</v>
          </cell>
        </row>
        <row r="78">
          <cell r="B78" t="str">
            <v>Abril</v>
          </cell>
          <cell r="C78">
            <v>591</v>
          </cell>
          <cell r="I78">
            <v>30</v>
          </cell>
          <cell r="K78">
            <v>1472</v>
          </cell>
          <cell r="M78">
            <v>970</v>
          </cell>
          <cell r="N78">
            <v>-0.34103260869565222</v>
          </cell>
          <cell r="O78">
            <v>0.6412859560067683</v>
          </cell>
        </row>
        <row r="79">
          <cell r="B79" t="str">
            <v>Mayo</v>
          </cell>
          <cell r="C79">
            <v>430</v>
          </cell>
          <cell r="I79">
            <v>250</v>
          </cell>
          <cell r="K79">
            <v>1614</v>
          </cell>
          <cell r="M79">
            <v>537</v>
          </cell>
          <cell r="N79">
            <v>-0.66728624535315983</v>
          </cell>
          <cell r="O79">
            <v>0.24883720930232567</v>
          </cell>
        </row>
        <row r="80">
          <cell r="B80" t="str">
            <v>Junio</v>
          </cell>
          <cell r="C80">
            <v>561</v>
          </cell>
          <cell r="I80">
            <v>295</v>
          </cell>
          <cell r="K80">
            <v>1076</v>
          </cell>
          <cell r="M80">
            <v>363</v>
          </cell>
          <cell r="N80">
            <v>-0.66263940520446096</v>
          </cell>
          <cell r="O80">
            <v>-0.3529411764705882</v>
          </cell>
        </row>
        <row r="81">
          <cell r="B81" t="str">
            <v>Julio</v>
          </cell>
          <cell r="C81">
            <v>407</v>
          </cell>
          <cell r="I81">
            <v>272</v>
          </cell>
          <cell r="K81">
            <v>1041</v>
          </cell>
          <cell r="M81">
            <v>638</v>
          </cell>
          <cell r="N81">
            <v>-0.38712776176753128</v>
          </cell>
          <cell r="O81">
            <v>0.56756756756756754</v>
          </cell>
        </row>
        <row r="82">
          <cell r="B82" t="str">
            <v>Agosto</v>
          </cell>
          <cell r="C82">
            <v>975</v>
          </cell>
          <cell r="I82">
            <v>857</v>
          </cell>
          <cell r="K82">
            <v>888</v>
          </cell>
          <cell r="M82">
            <v>382</v>
          </cell>
          <cell r="N82">
            <v>-0.56981981981981988</v>
          </cell>
          <cell r="O82">
            <v>-0.60820512820512818</v>
          </cell>
        </row>
        <row r="83">
          <cell r="B83" t="str">
            <v>Septiembre</v>
          </cell>
          <cell r="C83">
            <v>675</v>
          </cell>
          <cell r="I83">
            <v>284</v>
          </cell>
          <cell r="K83">
            <v>1386</v>
          </cell>
          <cell r="M83">
            <v>669</v>
          </cell>
          <cell r="N83">
            <v>-0.5173160173160174</v>
          </cell>
          <cell r="O83">
            <v>-8.8888888888888351E-3</v>
          </cell>
        </row>
        <row r="84">
          <cell r="B84" t="str">
            <v>Octubre</v>
          </cell>
          <cell r="C84">
            <v>295</v>
          </cell>
          <cell r="I84">
            <v>404</v>
          </cell>
          <cell r="K84">
            <v>639</v>
          </cell>
          <cell r="M84">
            <v>774</v>
          </cell>
          <cell r="N84">
            <v>0.21126760563380276</v>
          </cell>
          <cell r="O84">
            <v>1.623728813559322</v>
          </cell>
        </row>
        <row r="85">
          <cell r="B85" t="str">
            <v>Noviembre</v>
          </cell>
          <cell r="C85">
            <v>394</v>
          </cell>
          <cell r="I85">
            <v>154</v>
          </cell>
          <cell r="K85">
            <v>387</v>
          </cell>
          <cell r="M85">
            <v>0</v>
          </cell>
          <cell r="N85">
            <v>-1</v>
          </cell>
          <cell r="O85">
            <v>-1</v>
          </cell>
        </row>
        <row r="86">
          <cell r="B86" t="str">
            <v>Diciembre</v>
          </cell>
          <cell r="C86">
            <v>296</v>
          </cell>
          <cell r="I86">
            <v>770</v>
          </cell>
          <cell r="K86">
            <v>1503</v>
          </cell>
        </row>
        <row r="87">
          <cell r="C87">
            <v>5944</v>
          </cell>
          <cell r="I87">
            <v>3515</v>
          </cell>
          <cell r="K87">
            <v>14811</v>
          </cell>
          <cell r="M87">
            <v>6705</v>
          </cell>
          <cell r="N87">
            <v>-0.49616771866546439</v>
          </cell>
          <cell r="O87">
            <v>0.18714589235127477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4014</v>
          </cell>
          <cell r="I97">
            <v>2402</v>
          </cell>
          <cell r="K97">
            <v>3438</v>
          </cell>
          <cell r="M97">
            <v>3880</v>
          </cell>
          <cell r="N97">
            <v>0.12856311809191401</v>
          </cell>
          <cell r="O97">
            <v>-3.3383158943697033E-2</v>
          </cell>
        </row>
        <row r="98">
          <cell r="B98" t="str">
            <v>Febrero</v>
          </cell>
          <cell r="C98">
            <v>3125</v>
          </cell>
          <cell r="I98">
            <v>2670</v>
          </cell>
          <cell r="K98">
            <v>2908</v>
          </cell>
          <cell r="M98">
            <v>3847</v>
          </cell>
          <cell r="N98">
            <v>0.32290233837689142</v>
          </cell>
          <cell r="O98">
            <v>0.23103999999999991</v>
          </cell>
        </row>
        <row r="99">
          <cell r="B99" t="str">
            <v>Marzo</v>
          </cell>
          <cell r="C99">
            <v>3755</v>
          </cell>
          <cell r="I99">
            <v>3107</v>
          </cell>
          <cell r="K99">
            <v>3342</v>
          </cell>
          <cell r="M99">
            <v>3561</v>
          </cell>
          <cell r="N99">
            <v>6.5529622980251334E-2</v>
          </cell>
          <cell r="O99">
            <v>-5.1664447403462099E-2</v>
          </cell>
        </row>
        <row r="100">
          <cell r="B100" t="str">
            <v>Abril</v>
          </cell>
          <cell r="C100">
            <v>2262</v>
          </cell>
          <cell r="I100">
            <v>2738</v>
          </cell>
          <cell r="K100">
            <v>2503</v>
          </cell>
          <cell r="M100">
            <v>2667</v>
          </cell>
          <cell r="N100">
            <v>6.5521374350778983E-2</v>
          </cell>
          <cell r="O100">
            <v>0.17904509283819636</v>
          </cell>
        </row>
        <row r="101">
          <cell r="B101" t="str">
            <v>Mayo</v>
          </cell>
          <cell r="C101">
            <v>2561</v>
          </cell>
          <cell r="I101">
            <v>1901</v>
          </cell>
          <cell r="K101">
            <v>1560</v>
          </cell>
          <cell r="M101">
            <v>1226</v>
          </cell>
          <cell r="N101">
            <v>-0.21410256410256412</v>
          </cell>
          <cell r="O101">
            <v>-0.52128074970714566</v>
          </cell>
        </row>
        <row r="102">
          <cell r="B102" t="str">
            <v>Junio</v>
          </cell>
          <cell r="C102">
            <v>2440</v>
          </cell>
          <cell r="I102">
            <v>1990</v>
          </cell>
          <cell r="K102">
            <v>1630</v>
          </cell>
          <cell r="M102">
            <v>1731</v>
          </cell>
          <cell r="N102">
            <v>6.1963190184049166E-2</v>
          </cell>
          <cell r="O102">
            <v>-0.29057377049180333</v>
          </cell>
        </row>
        <row r="103">
          <cell r="B103" t="str">
            <v>Julio</v>
          </cell>
          <cell r="C103">
            <v>2137</v>
          </cell>
          <cell r="I103">
            <v>1814</v>
          </cell>
          <cell r="K103">
            <v>1468</v>
          </cell>
          <cell r="M103">
            <v>1617</v>
          </cell>
          <cell r="N103">
            <v>0.10149863760217981</v>
          </cell>
          <cell r="O103">
            <v>-0.24333177351427238</v>
          </cell>
        </row>
        <row r="104">
          <cell r="B104" t="str">
            <v>Agosto</v>
          </cell>
          <cell r="C104">
            <v>2174</v>
          </cell>
          <cell r="I104">
            <v>2175</v>
          </cell>
          <cell r="K104">
            <v>1795</v>
          </cell>
          <cell r="M104">
            <v>2507</v>
          </cell>
          <cell r="N104">
            <v>0.39665738161559894</v>
          </cell>
          <cell r="O104">
            <v>0.15317387304507823</v>
          </cell>
        </row>
        <row r="105">
          <cell r="B105" t="str">
            <v>Septiembre</v>
          </cell>
          <cell r="C105">
            <v>2422</v>
          </cell>
          <cell r="I105">
            <v>2626</v>
          </cell>
          <cell r="K105">
            <v>2011</v>
          </cell>
          <cell r="M105">
            <v>2257</v>
          </cell>
          <cell r="N105">
            <v>0.12232720039781197</v>
          </cell>
          <cell r="O105">
            <v>-6.8125516102394701E-2</v>
          </cell>
        </row>
        <row r="106">
          <cell r="B106" t="str">
            <v>Octubre</v>
          </cell>
          <cell r="C106">
            <v>2677</v>
          </cell>
          <cell r="I106">
            <v>2779</v>
          </cell>
          <cell r="K106">
            <v>3153</v>
          </cell>
          <cell r="M106">
            <v>2891</v>
          </cell>
          <cell r="N106">
            <v>-8.30954646368538E-2</v>
          </cell>
          <cell r="O106">
            <v>7.9940231602540157E-2</v>
          </cell>
        </row>
        <row r="107">
          <cell r="B107" t="str">
            <v>Noviembre</v>
          </cell>
          <cell r="C107">
            <v>3872</v>
          </cell>
          <cell r="I107">
            <v>3337</v>
          </cell>
          <cell r="K107">
            <v>3602</v>
          </cell>
          <cell r="M107">
            <v>3003</v>
          </cell>
          <cell r="N107">
            <v>-0.16629650194336476</v>
          </cell>
          <cell r="O107">
            <v>-0.22443181818181823</v>
          </cell>
        </row>
        <row r="108">
          <cell r="B108" t="str">
            <v>Diciembre</v>
          </cell>
          <cell r="C108">
            <v>3128</v>
          </cell>
          <cell r="I108">
            <v>3450</v>
          </cell>
          <cell r="K108">
            <v>3506</v>
          </cell>
        </row>
        <row r="109">
          <cell r="C109">
            <v>34567</v>
          </cell>
          <cell r="I109">
            <v>30989</v>
          </cell>
          <cell r="K109">
            <v>30916</v>
          </cell>
          <cell r="M109">
            <v>29187</v>
          </cell>
          <cell r="N109">
            <v>6.4830353885443337E-2</v>
          </cell>
          <cell r="O109">
            <v>-7.1630777060339046E-2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890</v>
          </cell>
          <cell r="I119">
            <v>648</v>
          </cell>
          <cell r="K119">
            <v>943</v>
          </cell>
          <cell r="M119">
            <v>917</v>
          </cell>
          <cell r="N119">
            <v>-2.7571580063626699E-2</v>
          </cell>
          <cell r="O119">
            <v>3.0337078651685445E-2</v>
          </cell>
        </row>
        <row r="120">
          <cell r="B120" t="str">
            <v>Febrero</v>
          </cell>
          <cell r="C120">
            <v>913</v>
          </cell>
          <cell r="I120">
            <v>946</v>
          </cell>
          <cell r="K120">
            <v>823</v>
          </cell>
          <cell r="M120">
            <v>1042</v>
          </cell>
          <cell r="N120">
            <v>0.26609963547995141</v>
          </cell>
          <cell r="O120">
            <v>0.14129244249726169</v>
          </cell>
        </row>
        <row r="121">
          <cell r="B121" t="str">
            <v>Marzo</v>
          </cell>
          <cell r="C121">
            <v>1000</v>
          </cell>
          <cell r="I121">
            <v>1051</v>
          </cell>
          <cell r="K121">
            <v>921</v>
          </cell>
          <cell r="M121">
            <v>1023</v>
          </cell>
          <cell r="N121">
            <v>0.11074918566775249</v>
          </cell>
          <cell r="O121">
            <v>2.2999999999999909E-2</v>
          </cell>
        </row>
        <row r="122">
          <cell r="B122" t="str">
            <v>Abril</v>
          </cell>
          <cell r="C122">
            <v>637</v>
          </cell>
          <cell r="I122">
            <v>834</v>
          </cell>
          <cell r="K122">
            <v>631</v>
          </cell>
          <cell r="M122">
            <v>770</v>
          </cell>
          <cell r="N122">
            <v>0.22028526148969885</v>
          </cell>
          <cell r="O122">
            <v>0.20879120879120872</v>
          </cell>
        </row>
        <row r="123">
          <cell r="B123" t="str">
            <v>Mayo</v>
          </cell>
          <cell r="C123">
            <v>1036</v>
          </cell>
          <cell r="I123">
            <v>805</v>
          </cell>
          <cell r="K123">
            <v>667</v>
          </cell>
          <cell r="M123">
            <v>778</v>
          </cell>
          <cell r="N123">
            <v>0.16641679160419787</v>
          </cell>
          <cell r="O123">
            <v>-0.24903474903474898</v>
          </cell>
        </row>
        <row r="124">
          <cell r="B124" t="str">
            <v>Junio</v>
          </cell>
          <cell r="C124">
            <v>858</v>
          </cell>
          <cell r="I124">
            <v>911</v>
          </cell>
          <cell r="K124">
            <v>741</v>
          </cell>
          <cell r="M124">
            <v>1203</v>
          </cell>
          <cell r="N124">
            <v>0.62348178137651833</v>
          </cell>
          <cell r="O124">
            <v>0.40209790209790208</v>
          </cell>
        </row>
        <row r="125">
          <cell r="B125" t="str">
            <v>Julio</v>
          </cell>
          <cell r="C125">
            <v>792</v>
          </cell>
          <cell r="I125">
            <v>846</v>
          </cell>
          <cell r="K125">
            <v>532</v>
          </cell>
          <cell r="M125">
            <v>677</v>
          </cell>
          <cell r="N125">
            <v>0.27255639097744355</v>
          </cell>
          <cell r="O125">
            <v>-0.14520202020202022</v>
          </cell>
        </row>
        <row r="126">
          <cell r="B126" t="str">
            <v>Agosto</v>
          </cell>
          <cell r="C126">
            <v>687</v>
          </cell>
          <cell r="I126">
            <v>774</v>
          </cell>
          <cell r="K126">
            <v>605</v>
          </cell>
          <cell r="M126">
            <v>956</v>
          </cell>
          <cell r="N126">
            <v>0.58016528925619837</v>
          </cell>
          <cell r="O126">
            <v>0.3915574963609898</v>
          </cell>
        </row>
        <row r="127">
          <cell r="B127" t="str">
            <v>Septiembre</v>
          </cell>
          <cell r="C127">
            <v>943</v>
          </cell>
          <cell r="I127">
            <v>817</v>
          </cell>
          <cell r="K127">
            <v>818</v>
          </cell>
          <cell r="M127">
            <v>852</v>
          </cell>
          <cell r="N127">
            <v>4.1564792176039145E-2</v>
          </cell>
          <cell r="O127">
            <v>-9.6500530222693559E-2</v>
          </cell>
        </row>
        <row r="128">
          <cell r="B128" t="str">
            <v>Octubre</v>
          </cell>
          <cell r="C128">
            <v>865</v>
          </cell>
          <cell r="I128">
            <v>923</v>
          </cell>
          <cell r="K128">
            <v>813</v>
          </cell>
          <cell r="M128">
            <v>944</v>
          </cell>
          <cell r="N128">
            <v>0.1611316113161132</v>
          </cell>
          <cell r="O128">
            <v>9.1329479768786026E-2</v>
          </cell>
        </row>
        <row r="129">
          <cell r="B129" t="str">
            <v>Noviembre</v>
          </cell>
          <cell r="C129">
            <v>837</v>
          </cell>
          <cell r="I129">
            <v>884</v>
          </cell>
          <cell r="K129">
            <v>942</v>
          </cell>
          <cell r="M129">
            <v>939</v>
          </cell>
          <cell r="N129">
            <v>-3.1847133757961776E-3</v>
          </cell>
          <cell r="O129">
            <v>0.12186379928315416</v>
          </cell>
        </row>
        <row r="130">
          <cell r="B130" t="str">
            <v>Diciembre</v>
          </cell>
          <cell r="C130">
            <v>817</v>
          </cell>
          <cell r="I130">
            <v>913</v>
          </cell>
          <cell r="K130">
            <v>872</v>
          </cell>
        </row>
        <row r="131">
          <cell r="C131">
            <v>10275</v>
          </cell>
          <cell r="I131">
            <v>10352</v>
          </cell>
          <cell r="K131">
            <v>9308</v>
          </cell>
          <cell r="M131">
            <v>10101</v>
          </cell>
          <cell r="N131">
            <v>0.19736842105263164</v>
          </cell>
          <cell r="O131">
            <v>6.7984774793825364E-2</v>
          </cell>
        </row>
        <row r="139">
          <cell r="C139">
            <v>2019</v>
          </cell>
          <cell r="G139">
            <v>2021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915</v>
          </cell>
          <cell r="G141">
            <v>168</v>
          </cell>
          <cell r="I141">
            <v>758</v>
          </cell>
          <cell r="K141">
            <v>580</v>
          </cell>
          <cell r="M141">
            <v>1058</v>
          </cell>
          <cell r="N141">
            <v>0.82413793103448274</v>
          </cell>
          <cell r="O141">
            <v>0.15628415300546439</v>
          </cell>
        </row>
        <row r="142">
          <cell r="B142" t="str">
            <v>Febrero</v>
          </cell>
          <cell r="C142">
            <v>913</v>
          </cell>
          <cell r="G142">
            <v>174</v>
          </cell>
          <cell r="I142">
            <v>615</v>
          </cell>
          <cell r="K142">
            <v>548</v>
          </cell>
          <cell r="M142">
            <v>766</v>
          </cell>
          <cell r="N142">
            <v>0.39781021897810209</v>
          </cell>
          <cell r="O142">
            <v>-0.16100766703176339</v>
          </cell>
        </row>
        <row r="143">
          <cell r="B143" t="str">
            <v>Marzo</v>
          </cell>
          <cell r="C143">
            <v>1359</v>
          </cell>
          <cell r="G143">
            <v>287</v>
          </cell>
          <cell r="I143">
            <v>831</v>
          </cell>
          <cell r="K143">
            <v>819</v>
          </cell>
          <cell r="M143">
            <v>908</v>
          </cell>
          <cell r="N143">
            <v>0.10866910866910873</v>
          </cell>
          <cell r="O143">
            <v>-0.33186166298749076</v>
          </cell>
        </row>
        <row r="144">
          <cell r="B144" t="str">
            <v>Abril</v>
          </cell>
          <cell r="C144">
            <v>564</v>
          </cell>
          <cell r="G144">
            <v>171</v>
          </cell>
          <cell r="I144">
            <v>809</v>
          </cell>
          <cell r="K144">
            <v>460</v>
          </cell>
          <cell r="M144">
            <v>529</v>
          </cell>
          <cell r="N144">
            <v>0.14999999999999991</v>
          </cell>
          <cell r="O144">
            <v>-6.2056737588652489E-2</v>
          </cell>
        </row>
        <row r="145">
          <cell r="B145" t="str">
            <v>Mayo</v>
          </cell>
          <cell r="C145">
            <v>508</v>
          </cell>
          <cell r="G145">
            <v>207</v>
          </cell>
          <cell r="I145">
            <v>307</v>
          </cell>
          <cell r="K145">
            <v>126</v>
          </cell>
          <cell r="M145">
            <v>76</v>
          </cell>
          <cell r="N145">
            <v>-0.39682539682539686</v>
          </cell>
          <cell r="O145">
            <v>-0.85039370078740162</v>
          </cell>
        </row>
        <row r="146">
          <cell r="B146" t="str">
            <v>Junio</v>
          </cell>
          <cell r="C146">
            <v>626</v>
          </cell>
          <cell r="G146">
            <v>302</v>
          </cell>
          <cell r="I146">
            <v>307</v>
          </cell>
          <cell r="K146">
            <v>224</v>
          </cell>
          <cell r="M146">
            <v>139</v>
          </cell>
          <cell r="N146">
            <v>-0.3794642857142857</v>
          </cell>
          <cell r="O146">
            <v>-0.77795527156549515</v>
          </cell>
        </row>
        <row r="147">
          <cell r="B147" t="str">
            <v>Julio</v>
          </cell>
          <cell r="C147">
            <v>395</v>
          </cell>
          <cell r="G147">
            <v>365</v>
          </cell>
          <cell r="I147">
            <v>195</v>
          </cell>
          <cell r="K147">
            <v>189</v>
          </cell>
          <cell r="M147">
            <v>299</v>
          </cell>
          <cell r="N147">
            <v>0.58201058201058209</v>
          </cell>
          <cell r="O147">
            <v>-0.24303797468354427</v>
          </cell>
        </row>
        <row r="148">
          <cell r="B148" t="str">
            <v>Agosto</v>
          </cell>
          <cell r="C148">
            <v>432</v>
          </cell>
          <cell r="G148">
            <v>330</v>
          </cell>
          <cell r="I148">
            <v>416</v>
          </cell>
          <cell r="K148">
            <v>274</v>
          </cell>
          <cell r="M148">
            <v>387</v>
          </cell>
          <cell r="N148">
            <v>0.4124087591240877</v>
          </cell>
          <cell r="O148">
            <v>-0.10416666666666663</v>
          </cell>
        </row>
        <row r="149">
          <cell r="B149" t="str">
            <v>Septiembre</v>
          </cell>
          <cell r="C149">
            <v>663</v>
          </cell>
          <cell r="G149">
            <v>429</v>
          </cell>
          <cell r="I149">
            <v>444</v>
          </cell>
          <cell r="K149">
            <v>347</v>
          </cell>
          <cell r="M149">
            <v>351</v>
          </cell>
          <cell r="N149">
            <v>1.1527377521613813E-2</v>
          </cell>
          <cell r="O149">
            <v>-0.47058823529411764</v>
          </cell>
        </row>
        <row r="150">
          <cell r="B150" t="str">
            <v>Octubre</v>
          </cell>
          <cell r="C150">
            <v>826</v>
          </cell>
          <cell r="G150">
            <v>712</v>
          </cell>
          <cell r="I150">
            <v>557</v>
          </cell>
          <cell r="K150">
            <v>635</v>
          </cell>
          <cell r="M150">
            <v>563</v>
          </cell>
          <cell r="N150">
            <v>-0.11338582677165354</v>
          </cell>
          <cell r="O150">
            <v>-0.31840193704600483</v>
          </cell>
        </row>
        <row r="151">
          <cell r="B151" t="str">
            <v>Noviembre</v>
          </cell>
          <cell r="C151">
            <v>1538</v>
          </cell>
          <cell r="G151">
            <v>1078</v>
          </cell>
          <cell r="I151">
            <v>793</v>
          </cell>
          <cell r="K151">
            <v>1149</v>
          </cell>
          <cell r="M151">
            <v>758</v>
          </cell>
          <cell r="N151">
            <v>-0.34029590948651001</v>
          </cell>
          <cell r="O151">
            <v>-0.50715214564369315</v>
          </cell>
        </row>
        <row r="152">
          <cell r="B152" t="str">
            <v>Diciembre</v>
          </cell>
          <cell r="C152">
            <v>1142</v>
          </cell>
          <cell r="G152">
            <v>927</v>
          </cell>
          <cell r="I152">
            <v>779</v>
          </cell>
          <cell r="K152">
            <v>860</v>
          </cell>
        </row>
        <row r="153">
          <cell r="C153">
            <v>9881</v>
          </cell>
          <cell r="G153">
            <v>5150</v>
          </cell>
          <cell r="I153">
            <v>6811</v>
          </cell>
          <cell r="K153">
            <v>6211</v>
          </cell>
          <cell r="M153">
            <v>5834</v>
          </cell>
          <cell r="N153">
            <v>9.0263502149130925E-2</v>
          </cell>
          <cell r="O153">
            <v>-0.33241789678452915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299</v>
          </cell>
          <cell r="I163">
            <v>117</v>
          </cell>
          <cell r="K163">
            <v>348</v>
          </cell>
          <cell r="M163">
            <v>271</v>
          </cell>
          <cell r="N163">
            <v>-0.22126436781609193</v>
          </cell>
          <cell r="O163">
            <v>-9.3645484949832825E-2</v>
          </cell>
        </row>
        <row r="164">
          <cell r="B164" t="str">
            <v>Febrero</v>
          </cell>
          <cell r="C164">
            <v>241</v>
          </cell>
          <cell r="I164">
            <v>133</v>
          </cell>
          <cell r="K164">
            <v>288</v>
          </cell>
          <cell r="M164">
            <v>301</v>
          </cell>
          <cell r="N164">
            <v>4.513888888888884E-2</v>
          </cell>
          <cell r="O164">
            <v>0.24896265560165975</v>
          </cell>
        </row>
        <row r="165">
          <cell r="B165" t="str">
            <v>Marzo</v>
          </cell>
          <cell r="C165">
            <v>206</v>
          </cell>
          <cell r="I165">
            <v>271</v>
          </cell>
          <cell r="K165">
            <v>337</v>
          </cell>
          <cell r="M165">
            <v>308</v>
          </cell>
          <cell r="N165">
            <v>-8.6053412462907986E-2</v>
          </cell>
          <cell r="O165">
            <v>0.49514563106796117</v>
          </cell>
        </row>
        <row r="166">
          <cell r="B166" t="str">
            <v>Abril</v>
          </cell>
          <cell r="C166">
            <v>201</v>
          </cell>
          <cell r="I166">
            <v>309</v>
          </cell>
          <cell r="K166">
            <v>315</v>
          </cell>
          <cell r="M166">
            <v>215</v>
          </cell>
          <cell r="N166">
            <v>-0.31746031746031744</v>
          </cell>
          <cell r="O166">
            <v>6.9651741293532243E-2</v>
          </cell>
        </row>
        <row r="167">
          <cell r="B167" t="str">
            <v>Mayo</v>
          </cell>
          <cell r="C167">
            <v>190</v>
          </cell>
          <cell r="I167">
            <v>178</v>
          </cell>
          <cell r="K167">
            <v>161</v>
          </cell>
          <cell r="M167">
            <v>70</v>
          </cell>
          <cell r="N167">
            <v>-0.56521739130434789</v>
          </cell>
          <cell r="O167">
            <v>-0.63157894736842102</v>
          </cell>
        </row>
        <row r="168">
          <cell r="B168" t="str">
            <v>Junio</v>
          </cell>
          <cell r="C168">
            <v>145</v>
          </cell>
          <cell r="I168">
            <v>122</v>
          </cell>
          <cell r="K168">
            <v>125</v>
          </cell>
          <cell r="M168">
            <v>70</v>
          </cell>
          <cell r="N168">
            <v>-0.43999999999999995</v>
          </cell>
          <cell r="O168">
            <v>-0.51724137931034475</v>
          </cell>
        </row>
        <row r="169">
          <cell r="B169" t="str">
            <v>Julio</v>
          </cell>
          <cell r="C169">
            <v>243</v>
          </cell>
          <cell r="I169">
            <v>166</v>
          </cell>
          <cell r="K169">
            <v>166</v>
          </cell>
          <cell r="M169">
            <v>55</v>
          </cell>
          <cell r="N169">
            <v>-0.66867469879518071</v>
          </cell>
          <cell r="O169">
            <v>-0.77366255144032925</v>
          </cell>
        </row>
        <row r="170">
          <cell r="B170" t="str">
            <v>Agosto</v>
          </cell>
          <cell r="C170">
            <v>199</v>
          </cell>
          <cell r="I170">
            <v>236</v>
          </cell>
          <cell r="K170">
            <v>208</v>
          </cell>
          <cell r="M170">
            <v>228</v>
          </cell>
          <cell r="N170">
            <v>9.6153846153846256E-2</v>
          </cell>
          <cell r="O170">
            <v>0.14572864321608048</v>
          </cell>
        </row>
        <row r="171">
          <cell r="B171" t="str">
            <v>Septiembre</v>
          </cell>
          <cell r="C171">
            <v>103</v>
          </cell>
          <cell r="I171">
            <v>289</v>
          </cell>
          <cell r="K171">
            <v>156</v>
          </cell>
          <cell r="M171">
            <v>203</v>
          </cell>
          <cell r="N171">
            <v>0.30128205128205132</v>
          </cell>
          <cell r="O171">
            <v>0.970873786407767</v>
          </cell>
        </row>
        <row r="172">
          <cell r="B172" t="str">
            <v>Octubre</v>
          </cell>
          <cell r="C172">
            <v>95</v>
          </cell>
          <cell r="I172">
            <v>306</v>
          </cell>
          <cell r="K172">
            <v>295</v>
          </cell>
          <cell r="M172">
            <v>240</v>
          </cell>
          <cell r="N172">
            <v>-0.18644067796610164</v>
          </cell>
          <cell r="O172">
            <v>1.5263157894736841</v>
          </cell>
        </row>
        <row r="173">
          <cell r="B173" t="str">
            <v>Noviembre</v>
          </cell>
          <cell r="C173">
            <v>139</v>
          </cell>
          <cell r="I173">
            <v>256</v>
          </cell>
          <cell r="K173">
            <v>236</v>
          </cell>
          <cell r="M173">
            <v>181</v>
          </cell>
          <cell r="N173">
            <v>-0.23305084745762716</v>
          </cell>
          <cell r="O173">
            <v>0.30215827338129486</v>
          </cell>
        </row>
        <row r="174">
          <cell r="B174" t="str">
            <v>Diciembre</v>
          </cell>
          <cell r="C174">
            <v>125</v>
          </cell>
          <cell r="I174">
            <v>363</v>
          </cell>
          <cell r="K174">
            <v>307</v>
          </cell>
        </row>
        <row r="175">
          <cell r="C175">
            <v>2186</v>
          </cell>
          <cell r="I175">
            <v>2746</v>
          </cell>
          <cell r="K175">
            <v>2942</v>
          </cell>
          <cell r="M175">
            <v>2142</v>
          </cell>
          <cell r="N175">
            <v>-0.18709677419354842</v>
          </cell>
          <cell r="O175">
            <v>3.9301310043668103E-2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91</v>
          </cell>
          <cell r="I185">
            <v>89</v>
          </cell>
          <cell r="K185">
            <v>76</v>
          </cell>
          <cell r="M185">
            <v>165</v>
          </cell>
          <cell r="N185">
            <v>1.1710526315789473</v>
          </cell>
          <cell r="O185">
            <v>0.81318681318681318</v>
          </cell>
        </row>
        <row r="186">
          <cell r="B186" t="str">
            <v>Febrero</v>
          </cell>
          <cell r="C186">
            <v>113</v>
          </cell>
          <cell r="I186">
            <v>106</v>
          </cell>
          <cell r="K186">
            <v>66</v>
          </cell>
          <cell r="M186">
            <v>88</v>
          </cell>
          <cell r="N186">
            <v>0.33333333333333326</v>
          </cell>
          <cell r="O186">
            <v>-0.22123893805309736</v>
          </cell>
        </row>
        <row r="187">
          <cell r="B187" t="str">
            <v>Marzo</v>
          </cell>
          <cell r="C187">
            <v>77</v>
          </cell>
          <cell r="I187">
            <v>58</v>
          </cell>
          <cell r="K187">
            <v>95</v>
          </cell>
          <cell r="M187">
            <v>82</v>
          </cell>
          <cell r="N187">
            <v>-0.13684210526315788</v>
          </cell>
          <cell r="O187">
            <v>6.4935064935064846E-2</v>
          </cell>
        </row>
        <row r="188">
          <cell r="B188" t="str">
            <v>Abril</v>
          </cell>
          <cell r="C188">
            <v>71</v>
          </cell>
          <cell r="I188">
            <v>71</v>
          </cell>
          <cell r="K188">
            <v>67</v>
          </cell>
          <cell r="M188">
            <v>45</v>
          </cell>
          <cell r="N188">
            <v>-0.32835820895522383</v>
          </cell>
          <cell r="O188">
            <v>-0.36619718309859151</v>
          </cell>
        </row>
        <row r="189">
          <cell r="B189" t="str">
            <v>Mayo</v>
          </cell>
          <cell r="C189">
            <v>62</v>
          </cell>
          <cell r="I189">
            <v>20</v>
          </cell>
          <cell r="K189">
            <v>41</v>
          </cell>
          <cell r="M189">
            <v>7</v>
          </cell>
          <cell r="N189">
            <v>-0.82926829268292679</v>
          </cell>
          <cell r="O189">
            <v>-0.88709677419354838</v>
          </cell>
        </row>
        <row r="190">
          <cell r="B190" t="str">
            <v>junio</v>
          </cell>
          <cell r="C190">
            <v>45</v>
          </cell>
          <cell r="I190">
            <v>41</v>
          </cell>
          <cell r="K190">
            <v>29</v>
          </cell>
          <cell r="M190">
            <v>7</v>
          </cell>
          <cell r="N190">
            <v>-0.75862068965517238</v>
          </cell>
          <cell r="O190">
            <v>-0.84444444444444444</v>
          </cell>
        </row>
        <row r="191">
          <cell r="B191" t="str">
            <v>Julio</v>
          </cell>
          <cell r="C191">
            <v>22</v>
          </cell>
          <cell r="I191">
            <v>51</v>
          </cell>
          <cell r="K191">
            <v>24</v>
          </cell>
          <cell r="M191">
            <v>5</v>
          </cell>
          <cell r="N191">
            <v>-0.79166666666666663</v>
          </cell>
          <cell r="O191">
            <v>-0.77272727272727271</v>
          </cell>
        </row>
        <row r="192">
          <cell r="B192" t="str">
            <v>Agosto</v>
          </cell>
          <cell r="C192">
            <v>26</v>
          </cell>
          <cell r="I192">
            <v>48</v>
          </cell>
          <cell r="K192">
            <v>57</v>
          </cell>
          <cell r="M192">
            <v>40</v>
          </cell>
          <cell r="N192">
            <v>-0.29824561403508776</v>
          </cell>
          <cell r="O192">
            <v>0.53846153846153855</v>
          </cell>
        </row>
        <row r="193">
          <cell r="B193" t="str">
            <v>Septiembre</v>
          </cell>
          <cell r="C193">
            <v>39</v>
          </cell>
          <cell r="I193">
            <v>54</v>
          </cell>
          <cell r="K193">
            <v>18</v>
          </cell>
          <cell r="M193">
            <v>67</v>
          </cell>
          <cell r="N193">
            <v>2.7222222222222223</v>
          </cell>
          <cell r="O193">
            <v>0.71794871794871784</v>
          </cell>
        </row>
        <row r="194">
          <cell r="B194" t="str">
            <v>Octubre</v>
          </cell>
          <cell r="C194">
            <v>42</v>
          </cell>
          <cell r="I194">
            <v>12</v>
          </cell>
          <cell r="K194">
            <v>75</v>
          </cell>
          <cell r="M194">
            <v>87</v>
          </cell>
          <cell r="N194">
            <v>0.15999999999999992</v>
          </cell>
          <cell r="O194">
            <v>1.0714285714285716</v>
          </cell>
        </row>
        <row r="195">
          <cell r="B195" t="str">
            <v>Noviembre</v>
          </cell>
          <cell r="C195">
            <v>73</v>
          </cell>
          <cell r="I195">
            <v>44</v>
          </cell>
          <cell r="K195">
            <v>69</v>
          </cell>
          <cell r="M195">
            <v>98</v>
          </cell>
          <cell r="N195">
            <v>0.42028985507246386</v>
          </cell>
          <cell r="O195">
            <v>0.34246575342465757</v>
          </cell>
        </row>
        <row r="196">
          <cell r="B196" t="str">
            <v>Diciembre</v>
          </cell>
          <cell r="C196">
            <v>25</v>
          </cell>
          <cell r="I196">
            <v>63</v>
          </cell>
          <cell r="K196">
            <v>92</v>
          </cell>
        </row>
        <row r="197">
          <cell r="C197">
            <v>686</v>
          </cell>
          <cell r="I197">
            <v>657</v>
          </cell>
          <cell r="K197">
            <v>709</v>
          </cell>
          <cell r="M197">
            <v>691</v>
          </cell>
          <cell r="N197">
            <v>0.11993517017828204</v>
          </cell>
          <cell r="O197">
            <v>4.5385779122541603E-2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144</v>
          </cell>
          <cell r="I207">
            <v>98</v>
          </cell>
          <cell r="K207">
            <v>80</v>
          </cell>
          <cell r="M207">
            <v>132</v>
          </cell>
          <cell r="N207">
            <v>0.64999999999999991</v>
          </cell>
          <cell r="O207">
            <v>-8.333333333333337E-2</v>
          </cell>
        </row>
        <row r="208">
          <cell r="B208" t="str">
            <v>Febrero</v>
          </cell>
          <cell r="C208">
            <v>61</v>
          </cell>
          <cell r="I208">
            <v>109</v>
          </cell>
          <cell r="K208">
            <v>75</v>
          </cell>
          <cell r="M208">
            <v>156</v>
          </cell>
          <cell r="N208">
            <v>1.08</v>
          </cell>
          <cell r="O208">
            <v>1.557377049180328</v>
          </cell>
        </row>
        <row r="209">
          <cell r="B209" t="str">
            <v>Marzo</v>
          </cell>
          <cell r="C209">
            <v>97</v>
          </cell>
          <cell r="I209">
            <v>66</v>
          </cell>
          <cell r="K209">
            <v>92</v>
          </cell>
          <cell r="M209">
            <v>133</v>
          </cell>
          <cell r="N209">
            <v>0.44565217391304346</v>
          </cell>
          <cell r="O209">
            <v>0.37113402061855671</v>
          </cell>
        </row>
        <row r="210">
          <cell r="B210" t="str">
            <v>Abril</v>
          </cell>
          <cell r="C210">
            <v>52</v>
          </cell>
          <cell r="I210">
            <v>50</v>
          </cell>
          <cell r="K210">
            <v>61</v>
          </cell>
          <cell r="M210">
            <v>104</v>
          </cell>
          <cell r="N210">
            <v>0.70491803278688514</v>
          </cell>
          <cell r="O210">
            <v>1</v>
          </cell>
        </row>
        <row r="211">
          <cell r="B211" t="str">
            <v>Mayo</v>
          </cell>
          <cell r="C211">
            <v>44</v>
          </cell>
          <cell r="I211">
            <v>52</v>
          </cell>
          <cell r="K211">
            <v>23</v>
          </cell>
          <cell r="M211">
            <v>12</v>
          </cell>
          <cell r="N211">
            <v>-0.47826086956521741</v>
          </cell>
          <cell r="O211">
            <v>-0.72727272727272729</v>
          </cell>
        </row>
        <row r="212">
          <cell r="B212" t="str">
            <v>Junio</v>
          </cell>
          <cell r="C212">
            <v>38</v>
          </cell>
          <cell r="I212">
            <v>45</v>
          </cell>
          <cell r="K212">
            <v>30</v>
          </cell>
          <cell r="M212">
            <v>13</v>
          </cell>
          <cell r="N212">
            <v>-0.56666666666666665</v>
          </cell>
          <cell r="O212">
            <v>-0.65789473684210531</v>
          </cell>
        </row>
        <row r="213">
          <cell r="B213" t="str">
            <v>Julio</v>
          </cell>
          <cell r="C213">
            <v>43</v>
          </cell>
          <cell r="I213">
            <v>71</v>
          </cell>
          <cell r="K213">
            <v>39</v>
          </cell>
          <cell r="M213">
            <v>41</v>
          </cell>
          <cell r="N213">
            <v>5.1282051282051322E-2</v>
          </cell>
          <cell r="O213">
            <v>-4.6511627906976716E-2</v>
          </cell>
        </row>
        <row r="214">
          <cell r="B214" t="str">
            <v>Agosto</v>
          </cell>
          <cell r="C214">
            <v>64</v>
          </cell>
          <cell r="I214">
            <v>67</v>
          </cell>
          <cell r="K214">
            <v>25</v>
          </cell>
          <cell r="M214">
            <v>103</v>
          </cell>
          <cell r="N214">
            <v>3.12</v>
          </cell>
          <cell r="O214">
            <v>0.609375</v>
          </cell>
        </row>
        <row r="215">
          <cell r="B215" t="str">
            <v>Septiembre</v>
          </cell>
          <cell r="C215">
            <v>39</v>
          </cell>
          <cell r="I215">
            <v>47</v>
          </cell>
          <cell r="K215">
            <v>36</v>
          </cell>
          <cell r="M215">
            <v>77</v>
          </cell>
          <cell r="N215">
            <v>1.1388888888888888</v>
          </cell>
          <cell r="O215">
            <v>0.97435897435897445</v>
          </cell>
        </row>
        <row r="216">
          <cell r="B216" t="str">
            <v>Octubre</v>
          </cell>
          <cell r="C216">
            <v>58</v>
          </cell>
          <cell r="I216">
            <v>106</v>
          </cell>
          <cell r="K216">
            <v>135</v>
          </cell>
          <cell r="M216">
            <v>99</v>
          </cell>
          <cell r="N216">
            <v>-0.26666666666666672</v>
          </cell>
          <cell r="O216">
            <v>0.7068965517241379</v>
          </cell>
        </row>
        <row r="217">
          <cell r="B217" t="str">
            <v>Noviembre</v>
          </cell>
          <cell r="C217">
            <v>45</v>
          </cell>
          <cell r="I217">
            <v>95</v>
          </cell>
          <cell r="K217">
            <v>145</v>
          </cell>
          <cell r="M217">
            <v>110</v>
          </cell>
          <cell r="N217">
            <v>-0.24137931034482762</v>
          </cell>
          <cell r="O217">
            <v>1.4444444444444446</v>
          </cell>
        </row>
        <row r="218">
          <cell r="B218" t="str">
            <v>Diciembre</v>
          </cell>
          <cell r="C218">
            <v>46</v>
          </cell>
          <cell r="I218">
            <v>62</v>
          </cell>
          <cell r="K218">
            <v>91</v>
          </cell>
        </row>
        <row r="219">
          <cell r="C219">
            <v>731</v>
          </cell>
          <cell r="I219">
            <v>868</v>
          </cell>
          <cell r="K219">
            <v>832</v>
          </cell>
          <cell r="M219">
            <v>980</v>
          </cell>
          <cell r="N219">
            <v>0.32253711201079627</v>
          </cell>
          <cell r="O219">
            <v>0.43065693430656937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91</v>
          </cell>
          <cell r="I229">
            <v>89</v>
          </cell>
          <cell r="K229">
            <v>76</v>
          </cell>
          <cell r="M229">
            <v>165</v>
          </cell>
          <cell r="N229">
            <v>1.1710526315789473</v>
          </cell>
          <cell r="O229">
            <v>0.81318681318681318</v>
          </cell>
        </row>
        <row r="230">
          <cell r="B230" t="str">
            <v>Febrero</v>
          </cell>
          <cell r="C230">
            <v>113</v>
          </cell>
          <cell r="I230">
            <v>106</v>
          </cell>
          <cell r="K230">
            <v>66</v>
          </cell>
          <cell r="M230">
            <v>88</v>
          </cell>
          <cell r="N230">
            <v>0.33333333333333326</v>
          </cell>
          <cell r="O230">
            <v>-0.22123893805309736</v>
          </cell>
        </row>
        <row r="231">
          <cell r="B231" t="str">
            <v>Marzo</v>
          </cell>
          <cell r="C231">
            <v>77</v>
          </cell>
          <cell r="I231">
            <v>58</v>
          </cell>
          <cell r="K231">
            <v>95</v>
          </cell>
          <cell r="M231">
            <v>82</v>
          </cell>
          <cell r="N231">
            <v>-0.13684210526315788</v>
          </cell>
          <cell r="O231">
            <v>6.4935064935064846E-2</v>
          </cell>
        </row>
        <row r="232">
          <cell r="B232" t="str">
            <v>Abril</v>
          </cell>
          <cell r="C232">
            <v>71</v>
          </cell>
          <cell r="I232">
            <v>71</v>
          </cell>
          <cell r="K232">
            <v>67</v>
          </cell>
          <cell r="M232">
            <v>45</v>
          </cell>
          <cell r="N232">
            <v>-0.32835820895522383</v>
          </cell>
          <cell r="O232">
            <v>-0.36619718309859151</v>
          </cell>
        </row>
        <row r="233">
          <cell r="B233" t="str">
            <v>Mayo</v>
          </cell>
          <cell r="C233">
            <v>62</v>
          </cell>
          <cell r="I233">
            <v>20</v>
          </cell>
          <cell r="K233">
            <v>41</v>
          </cell>
          <cell r="M233">
            <v>7</v>
          </cell>
          <cell r="N233">
            <v>-0.82926829268292679</v>
          </cell>
          <cell r="O233">
            <v>-0.88709677419354838</v>
          </cell>
        </row>
        <row r="234">
          <cell r="B234" t="str">
            <v>Junio</v>
          </cell>
          <cell r="C234">
            <v>45</v>
          </cell>
          <cell r="I234">
            <v>41</v>
          </cell>
          <cell r="K234">
            <v>29</v>
          </cell>
          <cell r="M234">
            <v>7</v>
          </cell>
          <cell r="N234">
            <v>-0.75862068965517238</v>
          </cell>
          <cell r="O234">
            <v>-0.84444444444444444</v>
          </cell>
        </row>
        <row r="235">
          <cell r="B235" t="str">
            <v>Julio</v>
          </cell>
          <cell r="C235">
            <v>22</v>
          </cell>
          <cell r="I235">
            <v>51</v>
          </cell>
          <cell r="K235">
            <v>24</v>
          </cell>
          <cell r="M235">
            <v>5</v>
          </cell>
          <cell r="N235">
            <v>-0.79166666666666663</v>
          </cell>
          <cell r="O235">
            <v>-0.77272727272727271</v>
          </cell>
        </row>
        <row r="236">
          <cell r="B236" t="str">
            <v>Agosto</v>
          </cell>
          <cell r="C236">
            <v>26</v>
          </cell>
          <cell r="I236">
            <v>48</v>
          </cell>
          <cell r="K236">
            <v>57</v>
          </cell>
          <cell r="M236">
            <v>40</v>
          </cell>
          <cell r="N236">
            <v>-0.29824561403508776</v>
          </cell>
          <cell r="O236">
            <v>0.53846153846153855</v>
          </cell>
        </row>
        <row r="237">
          <cell r="B237" t="str">
            <v>Septiembre</v>
          </cell>
          <cell r="C237">
            <v>39</v>
          </cell>
          <cell r="I237">
            <v>54</v>
          </cell>
          <cell r="K237">
            <v>18</v>
          </cell>
          <cell r="M237">
            <v>67</v>
          </cell>
          <cell r="N237">
            <v>2.7222222222222223</v>
          </cell>
          <cell r="O237">
            <v>0.71794871794871784</v>
          </cell>
        </row>
        <row r="238">
          <cell r="B238" t="str">
            <v>Octubre</v>
          </cell>
          <cell r="C238">
            <v>42</v>
          </cell>
          <cell r="I238">
            <v>12</v>
          </cell>
          <cell r="K238">
            <v>75</v>
          </cell>
          <cell r="M238">
            <v>87</v>
          </cell>
          <cell r="N238">
            <v>0.15999999999999992</v>
          </cell>
          <cell r="O238">
            <v>1.0714285714285716</v>
          </cell>
        </row>
        <row r="239">
          <cell r="B239" t="str">
            <v>Noviembre</v>
          </cell>
          <cell r="C239">
            <v>73</v>
          </cell>
          <cell r="I239">
            <v>44</v>
          </cell>
          <cell r="K239">
            <v>69</v>
          </cell>
          <cell r="M239">
            <v>98</v>
          </cell>
          <cell r="N239">
            <v>0.42028985507246386</v>
          </cell>
          <cell r="O239">
            <v>0.34246575342465757</v>
          </cell>
        </row>
        <row r="240">
          <cell r="B240" t="str">
            <v>Diciembre</v>
          </cell>
          <cell r="C240">
            <v>25</v>
          </cell>
          <cell r="I240">
            <v>63</v>
          </cell>
          <cell r="K240">
            <v>92</v>
          </cell>
        </row>
        <row r="241">
          <cell r="C241">
            <v>686</v>
          </cell>
          <cell r="I241">
            <v>657</v>
          </cell>
          <cell r="K241">
            <v>709</v>
          </cell>
          <cell r="M241">
            <v>691</v>
          </cell>
          <cell r="N241">
            <v>0.11993517017828204</v>
          </cell>
          <cell r="O241">
            <v>4.5385779122541603E-2</v>
          </cell>
        </row>
        <row r="249">
          <cell r="C249">
            <v>2019</v>
          </cell>
          <cell r="I249">
            <v>2022</v>
          </cell>
          <cell r="K249">
            <v>2023</v>
          </cell>
          <cell r="M249">
            <v>2024</v>
          </cell>
        </row>
        <row r="250">
          <cell r="N250" t="str">
            <v>var 24/23</v>
          </cell>
          <cell r="O250" t="str">
            <v>var 24/19</v>
          </cell>
        </row>
        <row r="251">
          <cell r="B251" t="str">
            <v>Enero</v>
          </cell>
          <cell r="C251">
            <v>95</v>
          </cell>
          <cell r="I251">
            <v>13</v>
          </cell>
          <cell r="K251">
            <v>52</v>
          </cell>
          <cell r="M251">
            <v>31</v>
          </cell>
          <cell r="N251">
            <v>-0.40384615384615385</v>
          </cell>
          <cell r="O251">
            <v>-0.67368421052631577</v>
          </cell>
        </row>
        <row r="252">
          <cell r="B252" t="str">
            <v>Febrero</v>
          </cell>
          <cell r="C252">
            <v>28</v>
          </cell>
          <cell r="I252">
            <v>11</v>
          </cell>
          <cell r="K252">
            <v>47</v>
          </cell>
          <cell r="M252">
            <v>26</v>
          </cell>
          <cell r="N252">
            <v>-0.44680851063829785</v>
          </cell>
          <cell r="O252">
            <v>-7.1428571428571397E-2</v>
          </cell>
        </row>
        <row r="253">
          <cell r="B253" t="str">
            <v>Marzo</v>
          </cell>
          <cell r="C253">
            <v>29</v>
          </cell>
          <cell r="I253">
            <v>15</v>
          </cell>
          <cell r="K253">
            <v>32</v>
          </cell>
          <cell r="M253">
            <v>19</v>
          </cell>
          <cell r="N253">
            <v>-0.40625</v>
          </cell>
          <cell r="O253">
            <v>-0.34482758620689657</v>
          </cell>
        </row>
        <row r="254">
          <cell r="B254" t="str">
            <v>Abril</v>
          </cell>
          <cell r="C254">
            <v>8</v>
          </cell>
          <cell r="I254">
            <v>3</v>
          </cell>
          <cell r="K254">
            <v>14</v>
          </cell>
          <cell r="M254">
            <v>2</v>
          </cell>
          <cell r="N254">
            <v>-0.85714285714285721</v>
          </cell>
          <cell r="O254">
            <v>-0.75</v>
          </cell>
        </row>
        <row r="255">
          <cell r="B255" t="str">
            <v>Mayo</v>
          </cell>
          <cell r="C255">
            <v>1</v>
          </cell>
          <cell r="I255">
            <v>2</v>
          </cell>
          <cell r="K255">
            <v>4</v>
          </cell>
          <cell r="M255">
            <v>0</v>
          </cell>
          <cell r="N255">
            <v>-1</v>
          </cell>
          <cell r="O255">
            <v>-1</v>
          </cell>
        </row>
        <row r="256">
          <cell r="B256" t="str">
            <v>Junio</v>
          </cell>
          <cell r="C256">
            <v>5</v>
          </cell>
          <cell r="I256">
            <v>0</v>
          </cell>
          <cell r="K256">
            <v>4</v>
          </cell>
          <cell r="M256">
            <v>0</v>
          </cell>
          <cell r="N256">
            <v>-1</v>
          </cell>
          <cell r="O256">
            <v>-1</v>
          </cell>
        </row>
        <row r="257">
          <cell r="B257" t="str">
            <v>Julio</v>
          </cell>
          <cell r="C257">
            <v>4</v>
          </cell>
          <cell r="I257">
            <v>13</v>
          </cell>
          <cell r="K257">
            <v>3</v>
          </cell>
          <cell r="M257">
            <v>6</v>
          </cell>
          <cell r="N257">
            <v>1</v>
          </cell>
          <cell r="O257">
            <v>0.5</v>
          </cell>
        </row>
        <row r="258">
          <cell r="B258" t="str">
            <v>Agosto</v>
          </cell>
          <cell r="C258">
            <v>12</v>
          </cell>
          <cell r="I258">
            <v>5</v>
          </cell>
          <cell r="K258">
            <v>5</v>
          </cell>
          <cell r="M258">
            <v>8</v>
          </cell>
          <cell r="N258">
            <v>0.60000000000000009</v>
          </cell>
          <cell r="O258">
            <v>-0.33333333333333337</v>
          </cell>
        </row>
        <row r="259">
          <cell r="B259" t="str">
            <v>Septiembre</v>
          </cell>
          <cell r="C259">
            <v>0</v>
          </cell>
          <cell r="I259">
            <v>0</v>
          </cell>
          <cell r="K259">
            <v>6</v>
          </cell>
          <cell r="M259">
            <v>4</v>
          </cell>
          <cell r="N259">
            <v>-0.33333333333333337</v>
          </cell>
          <cell r="O259" t="str">
            <v>-</v>
          </cell>
        </row>
        <row r="260">
          <cell r="B260" t="str">
            <v>Octubre</v>
          </cell>
          <cell r="C260">
            <v>8</v>
          </cell>
          <cell r="I260">
            <v>8</v>
          </cell>
          <cell r="K260">
            <v>17</v>
          </cell>
          <cell r="M260">
            <v>2</v>
          </cell>
          <cell r="N260">
            <v>-0.88235294117647056</v>
          </cell>
          <cell r="O260">
            <v>-0.75</v>
          </cell>
        </row>
        <row r="261">
          <cell r="B261" t="str">
            <v>Noviembre</v>
          </cell>
          <cell r="C261">
            <v>48</v>
          </cell>
          <cell r="I261">
            <v>21</v>
          </cell>
          <cell r="K261">
            <v>15</v>
          </cell>
          <cell r="M261">
            <v>9</v>
          </cell>
          <cell r="N261">
            <v>-0.4</v>
          </cell>
          <cell r="O261">
            <v>-0.8125</v>
          </cell>
        </row>
        <row r="262">
          <cell r="B262" t="str">
            <v>Diciembre</v>
          </cell>
          <cell r="C262">
            <v>43</v>
          </cell>
          <cell r="I262">
            <v>45</v>
          </cell>
          <cell r="K262">
            <v>44</v>
          </cell>
        </row>
        <row r="263">
          <cell r="C263">
            <v>281</v>
          </cell>
          <cell r="I263">
            <v>136</v>
          </cell>
          <cell r="K263">
            <v>243</v>
          </cell>
          <cell r="M263">
            <v>107</v>
          </cell>
          <cell r="N263">
            <v>-0.46231155778894473</v>
          </cell>
          <cell r="O263">
            <v>-0.55042016806722693</v>
          </cell>
        </row>
        <row r="271">
          <cell r="C271">
            <v>2019</v>
          </cell>
          <cell r="I271">
            <v>2022</v>
          </cell>
          <cell r="K271">
            <v>2023</v>
          </cell>
          <cell r="M271">
            <v>2024</v>
          </cell>
        </row>
        <row r="272">
          <cell r="N272" t="str">
            <v>var 24/23</v>
          </cell>
          <cell r="O272" t="str">
            <v>var 24/19</v>
          </cell>
        </row>
        <row r="273">
          <cell r="B273" t="str">
            <v>Enero</v>
          </cell>
          <cell r="C273">
            <v>147</v>
          </cell>
          <cell r="I273">
            <v>29</v>
          </cell>
          <cell r="K273">
            <v>48</v>
          </cell>
          <cell r="M273">
            <v>15</v>
          </cell>
          <cell r="N273">
            <v>-0.6875</v>
          </cell>
          <cell r="O273">
            <v>-0.89795918367346939</v>
          </cell>
        </row>
        <row r="274">
          <cell r="B274" t="str">
            <v>Febrero</v>
          </cell>
          <cell r="C274">
            <v>49</v>
          </cell>
          <cell r="I274">
            <v>39</v>
          </cell>
          <cell r="K274">
            <v>47</v>
          </cell>
          <cell r="M274">
            <v>46</v>
          </cell>
          <cell r="N274">
            <v>-2.1276595744680882E-2</v>
          </cell>
          <cell r="O274">
            <v>-6.1224489795918324E-2</v>
          </cell>
        </row>
        <row r="275">
          <cell r="B275" t="str">
            <v>Marzo</v>
          </cell>
          <cell r="C275">
            <v>25</v>
          </cell>
          <cell r="I275">
            <v>11</v>
          </cell>
          <cell r="K275">
            <v>24</v>
          </cell>
          <cell r="M275">
            <v>16</v>
          </cell>
          <cell r="N275">
            <v>-0.33333333333333337</v>
          </cell>
          <cell r="O275">
            <v>-0.36</v>
          </cell>
        </row>
        <row r="276">
          <cell r="B276" t="str">
            <v>Abril</v>
          </cell>
          <cell r="C276">
            <v>14</v>
          </cell>
          <cell r="I276">
            <v>7</v>
          </cell>
          <cell r="K276">
            <v>13</v>
          </cell>
          <cell r="M276">
            <v>8</v>
          </cell>
          <cell r="N276">
            <v>-0.38461538461538458</v>
          </cell>
          <cell r="O276">
            <v>-0.4285714285714286</v>
          </cell>
        </row>
        <row r="277">
          <cell r="B277" t="str">
            <v>Mayo</v>
          </cell>
          <cell r="C277">
            <v>11</v>
          </cell>
          <cell r="I277">
            <v>2</v>
          </cell>
          <cell r="K277">
            <v>1</v>
          </cell>
          <cell r="M277">
            <v>0</v>
          </cell>
          <cell r="N277">
            <v>-1</v>
          </cell>
          <cell r="O277">
            <v>-1</v>
          </cell>
        </row>
        <row r="278">
          <cell r="B278" t="str">
            <v>Junio</v>
          </cell>
          <cell r="C278">
            <v>18</v>
          </cell>
          <cell r="I278">
            <v>1</v>
          </cell>
          <cell r="K278">
            <v>5</v>
          </cell>
          <cell r="M278">
            <v>1</v>
          </cell>
          <cell r="N278">
            <v>-0.8</v>
          </cell>
          <cell r="O278">
            <v>-0.94444444444444442</v>
          </cell>
        </row>
        <row r="279">
          <cell r="B279" t="str">
            <v>Julio</v>
          </cell>
          <cell r="C279">
            <v>20</v>
          </cell>
          <cell r="I279">
            <v>6</v>
          </cell>
          <cell r="K279">
            <v>0</v>
          </cell>
          <cell r="M279">
            <v>0</v>
          </cell>
          <cell r="N279" t="str">
            <v>-</v>
          </cell>
          <cell r="O279">
            <v>-1</v>
          </cell>
        </row>
        <row r="280">
          <cell r="B280" t="str">
            <v>Agosto</v>
          </cell>
          <cell r="C280">
            <v>11</v>
          </cell>
          <cell r="I280">
            <v>2</v>
          </cell>
          <cell r="K280">
            <v>2</v>
          </cell>
          <cell r="M280">
            <v>6</v>
          </cell>
          <cell r="N280">
            <v>2</v>
          </cell>
          <cell r="O280">
            <v>-0.45454545454545459</v>
          </cell>
        </row>
        <row r="281">
          <cell r="B281" t="str">
            <v>Septiembre</v>
          </cell>
          <cell r="C281">
            <v>8</v>
          </cell>
          <cell r="I281">
            <v>0</v>
          </cell>
          <cell r="K281">
            <v>0</v>
          </cell>
          <cell r="M281">
            <v>0</v>
          </cell>
          <cell r="N281" t="str">
            <v>-</v>
          </cell>
          <cell r="O281">
            <v>-1</v>
          </cell>
        </row>
        <row r="282">
          <cell r="B282" t="str">
            <v>Octubre</v>
          </cell>
          <cell r="C282">
            <v>20</v>
          </cell>
          <cell r="I282">
            <v>13</v>
          </cell>
          <cell r="K282">
            <v>16</v>
          </cell>
          <cell r="M282">
            <v>8</v>
          </cell>
          <cell r="N282">
            <v>-0.5</v>
          </cell>
          <cell r="O282">
            <v>-0.6</v>
          </cell>
        </row>
        <row r="283">
          <cell r="B283" t="str">
            <v>Noviembre</v>
          </cell>
          <cell r="C283">
            <v>128</v>
          </cell>
          <cell r="I283">
            <v>10</v>
          </cell>
          <cell r="K283">
            <v>12</v>
          </cell>
          <cell r="M283">
            <v>11</v>
          </cell>
          <cell r="N283">
            <v>-8.333333333333337E-2</v>
          </cell>
          <cell r="O283">
            <v>-0.9140625</v>
          </cell>
        </row>
        <row r="284">
          <cell r="B284" t="str">
            <v>Diciembre</v>
          </cell>
          <cell r="C284">
            <v>140</v>
          </cell>
          <cell r="I284">
            <v>33</v>
          </cell>
          <cell r="K284">
            <v>27</v>
          </cell>
        </row>
        <row r="285">
          <cell r="C285">
            <v>591</v>
          </cell>
          <cell r="I285">
            <v>153</v>
          </cell>
          <cell r="K285">
            <v>195</v>
          </cell>
          <cell r="M285">
            <v>111</v>
          </cell>
          <cell r="N285">
            <v>-0.3392857142857143</v>
          </cell>
          <cell r="O285">
            <v>-0.75388026607538805</v>
          </cell>
        </row>
      </sheetData>
      <sheetData sheetId="8"/>
      <sheetData sheetId="9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5020</v>
          </cell>
          <cell r="I9">
            <v>2563</v>
          </cell>
          <cell r="K9">
            <v>6916</v>
          </cell>
          <cell r="M9">
            <v>4476</v>
          </cell>
          <cell r="N9">
            <v>-0.35280508964719492</v>
          </cell>
          <cell r="O9">
            <v>-0.10836653386454187</v>
          </cell>
        </row>
        <row r="10">
          <cell r="A10" t="str">
            <v>feb</v>
          </cell>
          <cell r="B10" t="str">
            <v>Febrero</v>
          </cell>
          <cell r="C10">
            <v>3781</v>
          </cell>
          <cell r="I10">
            <v>2789</v>
          </cell>
          <cell r="K10">
            <v>4514</v>
          </cell>
          <cell r="M10">
            <v>4771</v>
          </cell>
          <cell r="N10">
            <v>5.6933983163491408E-2</v>
          </cell>
          <cell r="O10">
            <v>0.2618354932557525</v>
          </cell>
        </row>
        <row r="11">
          <cell r="A11" t="str">
            <v>mar</v>
          </cell>
          <cell r="B11" t="str">
            <v>Marzo</v>
          </cell>
          <cell r="C11">
            <v>4520</v>
          </cell>
          <cell r="I11">
            <v>3577</v>
          </cell>
          <cell r="K11">
            <v>4873</v>
          </cell>
          <cell r="M11">
            <v>5862</v>
          </cell>
          <cell r="N11">
            <v>0.20295505848553264</v>
          </cell>
          <cell r="O11">
            <v>0.29690265486725664</v>
          </cell>
        </row>
        <row r="12">
          <cell r="A12" t="str">
            <v>abr</v>
          </cell>
          <cell r="B12" t="str">
            <v>Abril</v>
          </cell>
          <cell r="C12">
            <v>3159</v>
          </cell>
          <cell r="I12">
            <v>2979</v>
          </cell>
          <cell r="K12">
            <v>4452</v>
          </cell>
          <cell r="M12">
            <v>3875</v>
          </cell>
          <cell r="N12">
            <v>-0.12960467205750226</v>
          </cell>
          <cell r="O12">
            <v>0.22665400443178219</v>
          </cell>
        </row>
        <row r="13">
          <cell r="A13" t="str">
            <v>may</v>
          </cell>
          <cell r="B13" t="str">
            <v>Mayo</v>
          </cell>
          <cell r="C13">
            <v>3368</v>
          </cell>
          <cell r="I13">
            <v>2392</v>
          </cell>
          <cell r="K13">
            <v>3611</v>
          </cell>
          <cell r="M13">
            <v>1870</v>
          </cell>
          <cell r="N13">
            <v>-0.48213791193575184</v>
          </cell>
          <cell r="O13">
            <v>-0.44477434679334915</v>
          </cell>
        </row>
        <row r="14">
          <cell r="A14" t="str">
            <v>jun</v>
          </cell>
          <cell r="B14" t="str">
            <v>Junio</v>
          </cell>
          <cell r="C14">
            <v>3341</v>
          </cell>
          <cell r="I14">
            <v>2523</v>
          </cell>
          <cell r="K14">
            <v>3080</v>
          </cell>
          <cell r="M14">
            <v>2377</v>
          </cell>
          <cell r="N14">
            <v>-0.22824675324675325</v>
          </cell>
          <cell r="O14">
            <v>-0.288536366357378</v>
          </cell>
        </row>
        <row r="15">
          <cell r="A15" t="str">
            <v>jul</v>
          </cell>
          <cell r="B15" t="str">
            <v>Julio</v>
          </cell>
          <cell r="C15">
            <v>3189</v>
          </cell>
          <cell r="I15">
            <v>2342</v>
          </cell>
          <cell r="K15">
            <v>2800</v>
          </cell>
          <cell r="M15">
            <v>2508</v>
          </cell>
          <cell r="N15">
            <v>-0.10428571428571431</v>
          </cell>
          <cell r="O15">
            <v>-0.21354656632173097</v>
          </cell>
        </row>
        <row r="16">
          <cell r="A16" t="str">
            <v>ago</v>
          </cell>
          <cell r="B16" t="str">
            <v>Agosto</v>
          </cell>
          <cell r="C16">
            <v>3508</v>
          </cell>
          <cell r="I16">
            <v>3343</v>
          </cell>
          <cell r="K16">
            <v>3080</v>
          </cell>
          <cell r="M16">
            <v>3161</v>
          </cell>
          <cell r="N16">
            <v>2.6298701298701266E-2</v>
          </cell>
          <cell r="O16">
            <v>-9.8916761687571242E-2</v>
          </cell>
        </row>
        <row r="17">
          <cell r="A17" t="str">
            <v>sep</v>
          </cell>
          <cell r="B17" t="str">
            <v>Septiembre</v>
          </cell>
          <cell r="C17">
            <v>3494</v>
          </cell>
          <cell r="I17">
            <v>3143</v>
          </cell>
          <cell r="K17">
            <v>3734</v>
          </cell>
          <cell r="M17">
            <v>3135</v>
          </cell>
          <cell r="N17">
            <v>-0.16041778253883232</v>
          </cell>
          <cell r="O17">
            <v>-0.10274756725815681</v>
          </cell>
        </row>
        <row r="18">
          <cell r="A18" t="str">
            <v>oct</v>
          </cell>
          <cell r="B18" t="str">
            <v>Octubre</v>
          </cell>
          <cell r="C18">
            <v>3489</v>
          </cell>
          <cell r="I18">
            <v>3407</v>
          </cell>
          <cell r="K18">
            <v>4248</v>
          </cell>
          <cell r="M18">
            <v>3960</v>
          </cell>
          <cell r="N18">
            <v>-6.7796610169491567E-2</v>
          </cell>
          <cell r="O18">
            <v>0.13499570077386069</v>
          </cell>
        </row>
        <row r="19">
          <cell r="A19" t="str">
            <v>nov</v>
          </cell>
          <cell r="B19" t="str">
            <v>Noviembre</v>
          </cell>
          <cell r="C19">
            <v>4580</v>
          </cell>
          <cell r="I19">
            <v>4018</v>
          </cell>
          <cell r="K19">
            <v>4366</v>
          </cell>
          <cell r="M19">
            <v>3262</v>
          </cell>
          <cell r="N19">
            <v>-0.25286303252404951</v>
          </cell>
          <cell r="O19">
            <v>-0.28777292576419211</v>
          </cell>
        </row>
        <row r="20">
          <cell r="A20" t="str">
            <v>dic</v>
          </cell>
          <cell r="B20" t="str">
            <v>Diciembre</v>
          </cell>
          <cell r="C20">
            <v>3627</v>
          </cell>
          <cell r="I20">
            <v>4675</v>
          </cell>
          <cell r="K20">
            <v>5492</v>
          </cell>
        </row>
        <row r="21">
          <cell r="A21" t="str">
            <v>Total</v>
          </cell>
          <cell r="C21">
            <v>45076</v>
          </cell>
          <cell r="I21">
            <v>37751</v>
          </cell>
          <cell r="K21">
            <v>51166</v>
          </cell>
          <cell r="M21">
            <v>39257</v>
          </cell>
          <cell r="N21">
            <v>-0.1404956868240137</v>
          </cell>
          <cell r="O21">
            <v>-5.2884267412965369E-2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4437</v>
          </cell>
          <cell r="I31">
            <v>2563</v>
          </cell>
          <cell r="K31">
            <v>6858</v>
          </cell>
          <cell r="M31">
            <v>4426</v>
          </cell>
          <cell r="N31">
            <v>-0.35462233887430739</v>
          </cell>
          <cell r="O31">
            <v>-2.4791525805724079E-3</v>
          </cell>
        </row>
        <row r="32">
          <cell r="B32" t="str">
            <v>Febrero</v>
          </cell>
          <cell r="C32">
            <v>3476</v>
          </cell>
          <cell r="I32">
            <v>2789</v>
          </cell>
          <cell r="K32">
            <v>4457</v>
          </cell>
          <cell r="M32">
            <v>4712</v>
          </cell>
          <cell r="N32">
            <v>5.7213372223468673E-2</v>
          </cell>
          <cell r="O32">
            <v>0.35558112773302653</v>
          </cell>
        </row>
        <row r="33">
          <cell r="B33" t="str">
            <v>Marzo</v>
          </cell>
          <cell r="C33">
            <v>4140</v>
          </cell>
          <cell r="I33">
            <v>3577</v>
          </cell>
          <cell r="K33">
            <v>4813</v>
          </cell>
          <cell r="M33">
            <v>5785</v>
          </cell>
          <cell r="N33">
            <v>0.20195304383960111</v>
          </cell>
          <cell r="O33">
            <v>0.39734299516908211</v>
          </cell>
        </row>
        <row r="34">
          <cell r="B34" t="str">
            <v>Abril</v>
          </cell>
          <cell r="C34">
            <v>2900</v>
          </cell>
          <cell r="I34">
            <v>2979</v>
          </cell>
          <cell r="K34">
            <v>4396</v>
          </cell>
          <cell r="M34">
            <v>3828</v>
          </cell>
          <cell r="N34">
            <v>-0.12920837124658779</v>
          </cell>
          <cell r="O34">
            <v>0.32000000000000006</v>
          </cell>
        </row>
        <row r="35">
          <cell r="B35" t="str">
            <v>Mayo</v>
          </cell>
          <cell r="C35">
            <v>2779</v>
          </cell>
          <cell r="I35">
            <v>2392</v>
          </cell>
          <cell r="K35">
            <v>3579</v>
          </cell>
          <cell r="M35">
            <v>1833</v>
          </cell>
          <cell r="N35">
            <v>-0.48784576697401505</v>
          </cell>
          <cell r="O35">
            <v>-0.34041021950341854</v>
          </cell>
        </row>
        <row r="36">
          <cell r="B36" t="str">
            <v>Junio</v>
          </cell>
          <cell r="C36">
            <v>2823</v>
          </cell>
          <cell r="I36">
            <v>2523</v>
          </cell>
          <cell r="K36">
            <v>3022</v>
          </cell>
          <cell r="M36">
            <v>2354</v>
          </cell>
          <cell r="N36">
            <v>-0.22104566512243551</v>
          </cell>
          <cell r="O36">
            <v>-0.1661353170386114</v>
          </cell>
        </row>
        <row r="37">
          <cell r="B37" t="str">
            <v>Julio</v>
          </cell>
          <cell r="C37">
            <v>2338</v>
          </cell>
          <cell r="I37">
            <v>2342</v>
          </cell>
          <cell r="K37">
            <v>2765</v>
          </cell>
          <cell r="M37">
            <v>2458</v>
          </cell>
          <cell r="N37">
            <v>-0.1110307414104883</v>
          </cell>
          <cell r="O37">
            <v>5.1325919589392699E-2</v>
          </cell>
        </row>
        <row r="38">
          <cell r="B38" t="str">
            <v>Agosto</v>
          </cell>
          <cell r="C38">
            <v>3196</v>
          </cell>
          <cell r="I38">
            <v>3343</v>
          </cell>
          <cell r="K38">
            <v>3033</v>
          </cell>
          <cell r="M38">
            <v>3098</v>
          </cell>
          <cell r="N38">
            <v>2.1430926475436873E-2</v>
          </cell>
          <cell r="O38">
            <v>-3.0663329161451869E-2</v>
          </cell>
        </row>
        <row r="39">
          <cell r="B39" t="str">
            <v>Septiembre</v>
          </cell>
          <cell r="C39">
            <v>2946</v>
          </cell>
          <cell r="I39">
            <v>3143</v>
          </cell>
          <cell r="K39">
            <v>3673</v>
          </cell>
          <cell r="M39">
            <v>3065</v>
          </cell>
          <cell r="N39">
            <v>-0.16553226245575825</v>
          </cell>
          <cell r="O39">
            <v>4.039375424304148E-2</v>
          </cell>
        </row>
        <row r="40">
          <cell r="B40" t="str">
            <v>Octubre</v>
          </cell>
          <cell r="C40">
            <v>2763</v>
          </cell>
          <cell r="I40">
            <v>3407</v>
          </cell>
          <cell r="K40">
            <v>4198</v>
          </cell>
          <cell r="M40">
            <v>3898</v>
          </cell>
          <cell r="N40">
            <v>-7.1462601238685086E-2</v>
          </cell>
          <cell r="O40">
            <v>0.41078537821208827</v>
          </cell>
        </row>
        <row r="41">
          <cell r="B41" t="str">
            <v>Noviembre</v>
          </cell>
          <cell r="C41">
            <v>3908</v>
          </cell>
          <cell r="I41">
            <v>3973</v>
          </cell>
          <cell r="K41">
            <v>4299</v>
          </cell>
          <cell r="M41">
            <v>3199</v>
          </cell>
          <cell r="N41">
            <v>-0.25587345894394042</v>
          </cell>
          <cell r="O41">
            <v>-0.18142272262026615</v>
          </cell>
        </row>
        <row r="42">
          <cell r="B42" t="str">
            <v>Diciembre</v>
          </cell>
          <cell r="C42">
            <v>3115</v>
          </cell>
          <cell r="I42">
            <v>4607</v>
          </cell>
          <cell r="K42">
            <v>5428</v>
          </cell>
        </row>
        <row r="43">
          <cell r="C43">
            <v>38821</v>
          </cell>
          <cell r="I43">
            <v>37638</v>
          </cell>
          <cell r="K43">
            <v>50521</v>
          </cell>
          <cell r="M43">
            <v>38656</v>
          </cell>
          <cell r="N43">
            <v>-0.14274942895793141</v>
          </cell>
          <cell r="O43">
            <v>8.2619167646894143E-2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2019</v>
          </cell>
          <cell r="I7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24581</v>
          </cell>
          <cell r="I9">
            <v>13922</v>
          </cell>
          <cell r="K9">
            <v>17982</v>
          </cell>
          <cell r="M9">
            <v>21297</v>
          </cell>
          <cell r="N9">
            <v>0.18435101768435103</v>
          </cell>
          <cell r="O9">
            <v>-0.1335991212725276</v>
          </cell>
        </row>
        <row r="10">
          <cell r="A10" t="str">
            <v>feb</v>
          </cell>
          <cell r="B10" t="str">
            <v>Febrero</v>
          </cell>
          <cell r="C10">
            <v>19884</v>
          </cell>
          <cell r="I10">
            <v>13217</v>
          </cell>
          <cell r="K10">
            <v>16181</v>
          </cell>
          <cell r="M10">
            <v>18659</v>
          </cell>
          <cell r="N10">
            <v>0.1531425746245596</v>
          </cell>
          <cell r="O10">
            <v>-6.1607322470327852E-2</v>
          </cell>
        </row>
        <row r="11">
          <cell r="A11" t="str">
            <v>mar</v>
          </cell>
          <cell r="B11" t="str">
            <v>Marzo</v>
          </cell>
          <cell r="C11">
            <v>24109</v>
          </cell>
          <cell r="I11">
            <v>17020</v>
          </cell>
          <cell r="K11">
            <v>18269</v>
          </cell>
          <cell r="M11">
            <v>20797</v>
          </cell>
          <cell r="N11">
            <v>0.13837648475559683</v>
          </cell>
          <cell r="O11">
            <v>-0.1373760836202248</v>
          </cell>
        </row>
        <row r="12">
          <cell r="A12" t="str">
            <v>abr</v>
          </cell>
          <cell r="B12" t="str">
            <v>Abril</v>
          </cell>
          <cell r="C12">
            <v>14923</v>
          </cell>
          <cell r="I12">
            <v>12113</v>
          </cell>
          <cell r="K12">
            <v>13117</v>
          </cell>
          <cell r="M12">
            <v>14586</v>
          </cell>
          <cell r="N12">
            <v>0.11199207135778</v>
          </cell>
          <cell r="O12">
            <v>-2.2582590631910482E-2</v>
          </cell>
        </row>
        <row r="13">
          <cell r="A13" t="str">
            <v>may</v>
          </cell>
          <cell r="B13" t="str">
            <v>Mayo</v>
          </cell>
          <cell r="C13">
            <v>15812</v>
          </cell>
          <cell r="I13">
            <v>11098</v>
          </cell>
          <cell r="K13">
            <v>10740</v>
          </cell>
          <cell r="M13">
            <v>7817</v>
          </cell>
          <cell r="N13">
            <v>-0.27216014897579144</v>
          </cell>
          <cell r="O13">
            <v>-0.50562863647862377</v>
          </cell>
        </row>
        <row r="14">
          <cell r="A14" t="str">
            <v>jun</v>
          </cell>
          <cell r="B14" t="str">
            <v>Junio</v>
          </cell>
          <cell r="C14">
            <v>18125</v>
          </cell>
          <cell r="I14">
            <v>11814</v>
          </cell>
          <cell r="K14">
            <v>11134</v>
          </cell>
          <cell r="M14">
            <v>12283</v>
          </cell>
          <cell r="N14">
            <v>0.10319741332854315</v>
          </cell>
          <cell r="O14">
            <v>-0.32231724137931039</v>
          </cell>
        </row>
        <row r="15">
          <cell r="A15" t="str">
            <v>jul</v>
          </cell>
          <cell r="B15" t="str">
            <v>Julio</v>
          </cell>
          <cell r="C15">
            <v>16944</v>
          </cell>
          <cell r="I15">
            <v>11471</v>
          </cell>
          <cell r="K15">
            <v>10514</v>
          </cell>
          <cell r="M15">
            <v>12513</v>
          </cell>
          <cell r="N15">
            <v>0.1901274491154652</v>
          </cell>
          <cell r="O15">
            <v>-0.26150849858356939</v>
          </cell>
        </row>
        <row r="16">
          <cell r="A16" t="str">
            <v>ago</v>
          </cell>
          <cell r="B16" t="str">
            <v>Agosto</v>
          </cell>
          <cell r="C16">
            <v>16598</v>
          </cell>
          <cell r="I16">
            <v>14845</v>
          </cell>
          <cell r="K16">
            <v>12529</v>
          </cell>
          <cell r="M16">
            <v>16653</v>
          </cell>
          <cell r="N16">
            <v>0.32915635725117731</v>
          </cell>
          <cell r="O16">
            <v>3.3136522472587693E-3</v>
          </cell>
        </row>
        <row r="17">
          <cell r="A17" t="str">
            <v>sep</v>
          </cell>
          <cell r="B17" t="str">
            <v>Septiembre</v>
          </cell>
          <cell r="C17">
            <v>20450</v>
          </cell>
          <cell r="I17">
            <v>13618</v>
          </cell>
          <cell r="K17">
            <v>13736</v>
          </cell>
          <cell r="M17">
            <v>17692</v>
          </cell>
          <cell r="N17">
            <v>0.28800232964472916</v>
          </cell>
          <cell r="O17">
            <v>-0.13486552567237164</v>
          </cell>
        </row>
        <row r="18">
          <cell r="A18" t="str">
            <v>oct</v>
          </cell>
          <cell r="B18" t="str">
            <v>Octubre</v>
          </cell>
          <cell r="C18">
            <v>18601</v>
          </cell>
          <cell r="I18">
            <v>14638</v>
          </cell>
          <cell r="K18">
            <v>17811</v>
          </cell>
          <cell r="M18">
            <v>17886</v>
          </cell>
          <cell r="N18">
            <v>4.2108809162877403E-3</v>
          </cell>
          <cell r="O18">
            <v>-3.8438793613246647E-2</v>
          </cell>
        </row>
        <row r="19">
          <cell r="A19" t="str">
            <v>nov</v>
          </cell>
          <cell r="B19" t="str">
            <v>Noviembre</v>
          </cell>
          <cell r="C19">
            <v>22771</v>
          </cell>
          <cell r="I19">
            <v>16513</v>
          </cell>
          <cell r="K19">
            <v>20095</v>
          </cell>
          <cell r="M19">
            <v>15945</v>
          </cell>
          <cell r="N19">
            <v>-0.20651903458571785</v>
          </cell>
          <cell r="O19">
            <v>-0.29976724781520359</v>
          </cell>
        </row>
        <row r="20">
          <cell r="A20" t="str">
            <v>dic</v>
          </cell>
          <cell r="B20" t="str">
            <v>Diciembre</v>
          </cell>
          <cell r="C20">
            <v>21989</v>
          </cell>
          <cell r="I20">
            <v>18070</v>
          </cell>
          <cell r="K20">
            <v>19927</v>
          </cell>
        </row>
        <row r="21">
          <cell r="A21" t="str">
            <v>Total</v>
          </cell>
          <cell r="C21">
            <v>234787</v>
          </cell>
          <cell r="I21">
            <v>168339</v>
          </cell>
          <cell r="K21">
            <v>182035</v>
          </cell>
          <cell r="M21">
            <v>176128</v>
          </cell>
          <cell r="N21">
            <v>8.648555284131576E-2</v>
          </cell>
          <cell r="O21">
            <v>-0.17232304814894872</v>
          </cell>
        </row>
        <row r="29">
          <cell r="C29">
            <v>2019</v>
          </cell>
          <cell r="I29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2210</v>
          </cell>
          <cell r="I31">
            <v>942</v>
          </cell>
          <cell r="K31">
            <v>6722</v>
          </cell>
          <cell r="M31">
            <v>1440</v>
          </cell>
          <cell r="N31">
            <v>-0.78577804224933057</v>
          </cell>
          <cell r="O31">
            <v>-0.34841628959276016</v>
          </cell>
        </row>
        <row r="32">
          <cell r="B32" t="str">
            <v>Febrero</v>
          </cell>
          <cell r="C32">
            <v>1915</v>
          </cell>
          <cell r="I32">
            <v>610</v>
          </cell>
          <cell r="K32">
            <v>3306</v>
          </cell>
          <cell r="M32">
            <v>2089</v>
          </cell>
          <cell r="N32">
            <v>-0.36811857229280098</v>
          </cell>
          <cell r="O32">
            <v>9.0861618798955712E-2</v>
          </cell>
        </row>
        <row r="33">
          <cell r="B33" t="str">
            <v>Marzo</v>
          </cell>
          <cell r="C33">
            <v>2142</v>
          </cell>
          <cell r="I33">
            <v>1784</v>
          </cell>
          <cell r="K33">
            <v>3072</v>
          </cell>
          <cell r="M33">
            <v>4827</v>
          </cell>
          <cell r="N33">
            <v>0.5712890625</v>
          </cell>
          <cell r="O33">
            <v>1.2535014005602241</v>
          </cell>
        </row>
        <row r="34">
          <cell r="B34" t="str">
            <v>Abril</v>
          </cell>
          <cell r="C34">
            <v>2852</v>
          </cell>
          <cell r="I34">
            <v>903</v>
          </cell>
          <cell r="K34">
            <v>3399</v>
          </cell>
          <cell r="M34">
            <v>2132</v>
          </cell>
          <cell r="N34">
            <v>-0.37275669314504267</v>
          </cell>
          <cell r="O34">
            <v>-0.25245441795231416</v>
          </cell>
        </row>
        <row r="35">
          <cell r="B35" t="str">
            <v>Mayo</v>
          </cell>
          <cell r="C35">
            <v>2250</v>
          </cell>
          <cell r="I35">
            <v>1407</v>
          </cell>
          <cell r="K35">
            <v>3612</v>
          </cell>
          <cell r="M35">
            <v>1512</v>
          </cell>
          <cell r="N35">
            <v>-0.58139534883720922</v>
          </cell>
          <cell r="O35">
            <v>-0.32799999999999996</v>
          </cell>
        </row>
        <row r="36">
          <cell r="B36" t="str">
            <v>Junio</v>
          </cell>
          <cell r="C36">
            <v>2571</v>
          </cell>
          <cell r="I36">
            <v>1369</v>
          </cell>
          <cell r="K36">
            <v>2638</v>
          </cell>
          <cell r="M36">
            <v>1891</v>
          </cell>
          <cell r="N36">
            <v>-0.28316906747536008</v>
          </cell>
          <cell r="O36">
            <v>-0.26448852586542204</v>
          </cell>
        </row>
        <row r="37">
          <cell r="B37" t="str">
            <v>Julio</v>
          </cell>
          <cell r="C37">
            <v>2710</v>
          </cell>
          <cell r="I37">
            <v>1203</v>
          </cell>
          <cell r="K37">
            <v>2644</v>
          </cell>
          <cell r="M37">
            <v>2110</v>
          </cell>
          <cell r="N37">
            <v>-0.20196671709531011</v>
          </cell>
          <cell r="O37">
            <v>-0.22140221402214022</v>
          </cell>
        </row>
        <row r="38">
          <cell r="B38" t="str">
            <v>Agosto</v>
          </cell>
          <cell r="C38">
            <v>3536</v>
          </cell>
          <cell r="I38">
            <v>3184</v>
          </cell>
          <cell r="K38">
            <v>2887</v>
          </cell>
          <cell r="M38">
            <v>2116</v>
          </cell>
          <cell r="N38">
            <v>-0.26705923103567719</v>
          </cell>
          <cell r="O38">
            <v>-0.40158371040723984</v>
          </cell>
        </row>
        <row r="39">
          <cell r="B39" t="str">
            <v>Septiembre</v>
          </cell>
          <cell r="C39">
            <v>4209</v>
          </cell>
          <cell r="I39">
            <v>1825</v>
          </cell>
          <cell r="K39">
            <v>3190</v>
          </cell>
          <cell r="M39">
            <v>2770</v>
          </cell>
          <cell r="N39">
            <v>-0.13166144200626961</v>
          </cell>
          <cell r="O39">
            <v>-0.34188643383226425</v>
          </cell>
        </row>
        <row r="40">
          <cell r="B40" t="str">
            <v>Octubre</v>
          </cell>
          <cell r="C40">
            <v>3643</v>
          </cell>
          <cell r="I40">
            <v>2115</v>
          </cell>
          <cell r="K40">
            <v>2565</v>
          </cell>
          <cell r="M40">
            <v>2189</v>
          </cell>
          <cell r="N40">
            <v>-0.14658869395711505</v>
          </cell>
          <cell r="O40">
            <v>-0.39912160307438926</v>
          </cell>
        </row>
        <row r="41">
          <cell r="B41" t="str">
            <v>Noviembre</v>
          </cell>
          <cell r="C41">
            <v>1754</v>
          </cell>
          <cell r="I41">
            <v>2957</v>
          </cell>
          <cell r="K41">
            <v>2171</v>
          </cell>
          <cell r="M41">
            <v>682</v>
          </cell>
          <cell r="N41">
            <v>-0.6858590511285122</v>
          </cell>
          <cell r="O41">
            <v>-0.61117445838084383</v>
          </cell>
        </row>
        <row r="42">
          <cell r="B42" t="str">
            <v>Diciembre</v>
          </cell>
          <cell r="C42">
            <v>1177</v>
          </cell>
          <cell r="I42">
            <v>2919</v>
          </cell>
          <cell r="K42">
            <v>4029</v>
          </cell>
        </row>
        <row r="43">
          <cell r="C43">
            <v>30969</v>
          </cell>
          <cell r="I43">
            <v>21218</v>
          </cell>
          <cell r="K43">
            <v>40235</v>
          </cell>
          <cell r="M43">
            <v>23758</v>
          </cell>
          <cell r="N43">
            <v>-0.3438104181627355</v>
          </cell>
          <cell r="O43">
            <v>-0.20253759398496241</v>
          </cell>
        </row>
        <row r="51">
          <cell r="C51">
            <v>2019</v>
          </cell>
          <cell r="I51">
            <v>2022</v>
          </cell>
          <cell r="K51">
            <v>2023</v>
          </cell>
          <cell r="M51">
            <v>2024</v>
          </cell>
        </row>
        <row r="52">
          <cell r="N52" t="str">
            <v>var 24/23</v>
          </cell>
          <cell r="O52" t="str">
            <v>var 24/19</v>
          </cell>
        </row>
        <row r="53">
          <cell r="B53" t="str">
            <v>Enero</v>
          </cell>
          <cell r="C53">
            <v>1334</v>
          </cell>
          <cell r="I53">
            <v>843</v>
          </cell>
          <cell r="K53">
            <v>1740</v>
          </cell>
          <cell r="M53">
            <v>940</v>
          </cell>
          <cell r="N53">
            <v>-0.45977011494252873</v>
          </cell>
          <cell r="O53">
            <v>-0.29535232383808097</v>
          </cell>
        </row>
        <row r="54">
          <cell r="B54" t="str">
            <v>Febrero</v>
          </cell>
          <cell r="C54">
            <v>1064</v>
          </cell>
          <cell r="I54">
            <v>552</v>
          </cell>
          <cell r="K54">
            <v>1148</v>
          </cell>
          <cell r="M54">
            <v>1412</v>
          </cell>
          <cell r="N54">
            <v>0.2299651567944252</v>
          </cell>
          <cell r="O54">
            <v>0.3270676691729324</v>
          </cell>
        </row>
        <row r="55">
          <cell r="B55" t="str">
            <v>Marzo</v>
          </cell>
          <cell r="C55">
            <v>1309</v>
          </cell>
          <cell r="I55">
            <v>1584</v>
          </cell>
          <cell r="K55">
            <v>1437</v>
          </cell>
          <cell r="M55">
            <v>1780</v>
          </cell>
          <cell r="N55">
            <v>0.23869171885873341</v>
          </cell>
          <cell r="O55">
            <v>0.35981665393430107</v>
          </cell>
        </row>
        <row r="56">
          <cell r="B56" t="str">
            <v>Abril</v>
          </cell>
          <cell r="C56">
            <v>1046</v>
          </cell>
          <cell r="I56">
            <v>851</v>
          </cell>
          <cell r="K56">
            <v>1028</v>
          </cell>
          <cell r="M56">
            <v>652</v>
          </cell>
          <cell r="N56">
            <v>-0.36575875486381326</v>
          </cell>
          <cell r="O56">
            <v>-0.37667304015296366</v>
          </cell>
        </row>
        <row r="57">
          <cell r="B57" t="str">
            <v>Mayo</v>
          </cell>
          <cell r="C57">
            <v>1367</v>
          </cell>
          <cell r="I57">
            <v>944</v>
          </cell>
          <cell r="K57">
            <v>841</v>
          </cell>
          <cell r="M57">
            <v>401</v>
          </cell>
          <cell r="N57">
            <v>-0.52318668252080858</v>
          </cell>
          <cell r="O57">
            <v>-0.70665691294806143</v>
          </cell>
        </row>
        <row r="58">
          <cell r="B58" t="str">
            <v>Junio</v>
          </cell>
          <cell r="C58">
            <v>1374</v>
          </cell>
          <cell r="I58">
            <v>862</v>
          </cell>
          <cell r="K58">
            <v>1029</v>
          </cell>
          <cell r="M58">
            <v>1248</v>
          </cell>
          <cell r="N58">
            <v>0.2128279883381925</v>
          </cell>
          <cell r="O58">
            <v>-9.1703056768558944E-2</v>
          </cell>
        </row>
        <row r="59">
          <cell r="B59" t="str">
            <v>Julio</v>
          </cell>
          <cell r="C59">
            <v>1777</v>
          </cell>
          <cell r="I59">
            <v>739</v>
          </cell>
          <cell r="K59">
            <v>857</v>
          </cell>
          <cell r="M59">
            <v>786</v>
          </cell>
          <cell r="N59">
            <v>-8.2847141190198315E-2</v>
          </cell>
          <cell r="O59">
            <v>-0.55768148564997189</v>
          </cell>
        </row>
        <row r="60">
          <cell r="B60" t="str">
            <v>Agosto</v>
          </cell>
          <cell r="C60">
            <v>1555</v>
          </cell>
          <cell r="I60">
            <v>1413</v>
          </cell>
          <cell r="K60">
            <v>1437</v>
          </cell>
          <cell r="M60">
            <v>1083</v>
          </cell>
          <cell r="N60">
            <v>-0.24634655532359084</v>
          </cell>
          <cell r="O60">
            <v>-0.3035369774919614</v>
          </cell>
        </row>
        <row r="61">
          <cell r="B61" t="str">
            <v>Septiembre</v>
          </cell>
          <cell r="C61">
            <v>2661</v>
          </cell>
          <cell r="I61">
            <v>1401</v>
          </cell>
          <cell r="K61">
            <v>925</v>
          </cell>
          <cell r="M61">
            <v>779</v>
          </cell>
          <cell r="N61">
            <v>-0.15783783783783789</v>
          </cell>
          <cell r="O61">
            <v>-0.70725291243893273</v>
          </cell>
        </row>
        <row r="62">
          <cell r="B62" t="str">
            <v>Octubre</v>
          </cell>
          <cell r="C62">
            <v>2962</v>
          </cell>
          <cell r="I62">
            <v>1534</v>
          </cell>
          <cell r="K62">
            <v>1410</v>
          </cell>
          <cell r="M62">
            <v>775</v>
          </cell>
          <cell r="N62">
            <v>-0.45035460992907805</v>
          </cell>
          <cell r="O62">
            <v>-0.73835246455097914</v>
          </cell>
        </row>
        <row r="63">
          <cell r="B63" t="str">
            <v>Noviembre</v>
          </cell>
          <cell r="C63">
            <v>933</v>
          </cell>
          <cell r="I63">
            <v>1893</v>
          </cell>
          <cell r="K63">
            <v>1531</v>
          </cell>
          <cell r="M63">
            <v>566</v>
          </cell>
          <cell r="N63">
            <v>-0.63030698889614634</v>
          </cell>
          <cell r="O63">
            <v>-0.39335476956055737</v>
          </cell>
        </row>
        <row r="64">
          <cell r="B64" t="str">
            <v>Diciembre</v>
          </cell>
          <cell r="C64">
            <v>626</v>
          </cell>
          <cell r="I64">
            <v>1612</v>
          </cell>
          <cell r="K64">
            <v>1688</v>
          </cell>
        </row>
        <row r="65">
          <cell r="C65">
            <v>18008</v>
          </cell>
          <cell r="I65">
            <v>14228</v>
          </cell>
          <cell r="K65">
            <v>15071</v>
          </cell>
          <cell r="M65">
            <v>10422</v>
          </cell>
          <cell r="N65">
            <v>-0.22125084061869538</v>
          </cell>
          <cell r="O65">
            <v>-0.40041422160856055</v>
          </cell>
        </row>
        <row r="73">
          <cell r="C73">
            <v>2019</v>
          </cell>
          <cell r="I73">
            <v>2022</v>
          </cell>
          <cell r="K73">
            <v>2023</v>
          </cell>
          <cell r="M73">
            <v>2024</v>
          </cell>
        </row>
        <row r="74">
          <cell r="N74" t="str">
            <v>var 24/23</v>
          </cell>
          <cell r="O74" t="str">
            <v>var 24/19</v>
          </cell>
        </row>
        <row r="75">
          <cell r="B75" t="str">
            <v>Enero</v>
          </cell>
          <cell r="C75">
            <v>876</v>
          </cell>
          <cell r="I75">
            <v>99</v>
          </cell>
          <cell r="K75">
            <v>4982</v>
          </cell>
          <cell r="M75">
            <v>500</v>
          </cell>
          <cell r="N75">
            <v>-0.89963869931754314</v>
          </cell>
          <cell r="O75">
            <v>-0.42922374429223742</v>
          </cell>
        </row>
        <row r="76">
          <cell r="B76" t="str">
            <v>Febrero</v>
          </cell>
          <cell r="C76">
            <v>851</v>
          </cell>
          <cell r="I76">
            <v>58</v>
          </cell>
          <cell r="K76">
            <v>2158</v>
          </cell>
          <cell r="M76">
            <v>677</v>
          </cell>
          <cell r="N76">
            <v>-0.68628359592215016</v>
          </cell>
          <cell r="O76">
            <v>-0.20446533490011753</v>
          </cell>
        </row>
        <row r="77">
          <cell r="B77" t="str">
            <v>Marzo</v>
          </cell>
          <cell r="C77">
            <v>833</v>
          </cell>
          <cell r="I77">
            <v>200</v>
          </cell>
          <cell r="K77">
            <v>1635</v>
          </cell>
          <cell r="M77">
            <v>3047</v>
          </cell>
          <cell r="N77">
            <v>0.8636085626911314</v>
          </cell>
          <cell r="O77">
            <v>2.6578631452581032</v>
          </cell>
        </row>
        <row r="78">
          <cell r="B78" t="str">
            <v>Abril</v>
          </cell>
          <cell r="C78">
            <v>1806</v>
          </cell>
          <cell r="I78">
            <v>52</v>
          </cell>
          <cell r="K78">
            <v>2371</v>
          </cell>
          <cell r="M78">
            <v>1480</v>
          </cell>
          <cell r="N78">
            <v>-0.37579080556727118</v>
          </cell>
          <cell r="O78">
            <v>-0.18050941306755264</v>
          </cell>
        </row>
        <row r="79">
          <cell r="B79" t="str">
            <v>Mayo</v>
          </cell>
          <cell r="C79">
            <v>883</v>
          </cell>
          <cell r="I79">
            <v>463</v>
          </cell>
          <cell r="K79">
            <v>2771</v>
          </cell>
          <cell r="M79">
            <v>1111</v>
          </cell>
          <cell r="N79">
            <v>-0.59906171057380009</v>
          </cell>
          <cell r="O79">
            <v>0.25821064552661377</v>
          </cell>
        </row>
        <row r="80">
          <cell r="B80" t="str">
            <v>Junio</v>
          </cell>
          <cell r="C80">
            <v>1197</v>
          </cell>
          <cell r="I80">
            <v>507</v>
          </cell>
          <cell r="K80">
            <v>1609</v>
          </cell>
          <cell r="M80">
            <v>643</v>
          </cell>
          <cell r="N80">
            <v>-0.60037290242386576</v>
          </cell>
          <cell r="O80">
            <v>-0.46282372598162069</v>
          </cell>
        </row>
        <row r="81">
          <cell r="B81" t="str">
            <v>Julio</v>
          </cell>
          <cell r="C81">
            <v>933</v>
          </cell>
          <cell r="I81">
            <v>464</v>
          </cell>
          <cell r="K81">
            <v>1787</v>
          </cell>
          <cell r="M81">
            <v>1324</v>
          </cell>
          <cell r="N81">
            <v>-0.25909345271404594</v>
          </cell>
          <cell r="O81">
            <v>0.41907824222936774</v>
          </cell>
        </row>
        <row r="82">
          <cell r="B82" t="str">
            <v>Agosto</v>
          </cell>
          <cell r="C82">
            <v>1981</v>
          </cell>
          <cell r="I82">
            <v>1771</v>
          </cell>
          <cell r="K82">
            <v>1450</v>
          </cell>
          <cell r="M82">
            <v>1033</v>
          </cell>
          <cell r="N82">
            <v>-0.28758620689655168</v>
          </cell>
          <cell r="O82">
            <v>-0.47854618879353861</v>
          </cell>
        </row>
        <row r="83">
          <cell r="B83" t="str">
            <v>Septiembre</v>
          </cell>
          <cell r="C83">
            <v>1548</v>
          </cell>
          <cell r="I83">
            <v>424</v>
          </cell>
          <cell r="K83">
            <v>2265</v>
          </cell>
          <cell r="M83">
            <v>1991</v>
          </cell>
          <cell r="N83">
            <v>-0.12097130242825604</v>
          </cell>
          <cell r="O83">
            <v>0.28617571059431524</v>
          </cell>
        </row>
        <row r="84">
          <cell r="B84" t="str">
            <v>Octubre</v>
          </cell>
          <cell r="C84">
            <v>681</v>
          </cell>
          <cell r="I84">
            <v>581</v>
          </cell>
          <cell r="K84">
            <v>1155</v>
          </cell>
          <cell r="M84">
            <v>1414</v>
          </cell>
          <cell r="N84">
            <v>0.22424242424242413</v>
          </cell>
          <cell r="O84">
            <v>1.076358296622614</v>
          </cell>
        </row>
        <row r="85">
          <cell r="B85" t="str">
            <v>Noviembre</v>
          </cell>
          <cell r="C85">
            <v>821</v>
          </cell>
          <cell r="I85">
            <v>1064</v>
          </cell>
          <cell r="K85">
            <v>640</v>
          </cell>
          <cell r="M85">
            <v>116</v>
          </cell>
          <cell r="N85">
            <v>-0.81874999999999998</v>
          </cell>
          <cell r="O85">
            <v>-0.85870889159561514</v>
          </cell>
        </row>
        <row r="86">
          <cell r="B86" t="str">
            <v>Diciembre</v>
          </cell>
          <cell r="C86">
            <v>551</v>
          </cell>
          <cell r="I86">
            <v>1307</v>
          </cell>
          <cell r="K86">
            <v>2341</v>
          </cell>
        </row>
        <row r="87">
          <cell r="C87">
            <v>12961</v>
          </cell>
          <cell r="I87">
            <v>6990</v>
          </cell>
          <cell r="K87">
            <v>25164</v>
          </cell>
          <cell r="M87">
            <v>13336</v>
          </cell>
          <cell r="N87">
            <v>-0.41567716776935548</v>
          </cell>
          <cell r="O87">
            <v>7.4617244157937135E-2</v>
          </cell>
        </row>
        <row r="95">
          <cell r="C95">
            <v>2019</v>
          </cell>
          <cell r="I95">
            <v>2022</v>
          </cell>
          <cell r="K95">
            <v>2023</v>
          </cell>
          <cell r="M95">
            <v>2024</v>
          </cell>
        </row>
        <row r="96">
          <cell r="N96" t="str">
            <v>var 24/23</v>
          </cell>
          <cell r="O96" t="str">
            <v>var 24/19</v>
          </cell>
        </row>
        <row r="97">
          <cell r="B97" t="str">
            <v>Enero</v>
          </cell>
          <cell r="C97">
            <v>22371</v>
          </cell>
          <cell r="I97">
            <v>12980</v>
          </cell>
          <cell r="K97">
            <v>11260</v>
          </cell>
          <cell r="M97">
            <v>19857</v>
          </cell>
          <cell r="N97">
            <v>0.76349911190053277</v>
          </cell>
          <cell r="O97">
            <v>-0.11237763175539761</v>
          </cell>
        </row>
        <row r="98">
          <cell r="B98" t="str">
            <v>Febrero</v>
          </cell>
          <cell r="C98">
            <v>17969</v>
          </cell>
          <cell r="I98">
            <v>12607</v>
          </cell>
          <cell r="K98">
            <v>12875</v>
          </cell>
          <cell r="M98">
            <v>16570</v>
          </cell>
          <cell r="N98">
            <v>0.28699029126213582</v>
          </cell>
          <cell r="O98">
            <v>-7.7856308086148407E-2</v>
          </cell>
        </row>
        <row r="99">
          <cell r="B99" t="str">
            <v>Marzo</v>
          </cell>
          <cell r="C99">
            <v>21967</v>
          </cell>
          <cell r="I99">
            <v>15236</v>
          </cell>
          <cell r="K99">
            <v>15197</v>
          </cell>
          <cell r="M99">
            <v>15970</v>
          </cell>
          <cell r="N99">
            <v>5.086530236230824E-2</v>
          </cell>
          <cell r="O99">
            <v>-0.27300040970546724</v>
          </cell>
        </row>
        <row r="100">
          <cell r="B100" t="str">
            <v>Abril</v>
          </cell>
          <cell r="C100">
            <v>12071</v>
          </cell>
          <cell r="I100">
            <v>11210</v>
          </cell>
          <cell r="K100">
            <v>9718</v>
          </cell>
          <cell r="M100">
            <v>12454</v>
          </cell>
          <cell r="N100">
            <v>0.28153941140152305</v>
          </cell>
          <cell r="O100">
            <v>3.1728937122027956E-2</v>
          </cell>
        </row>
        <row r="101">
          <cell r="B101" t="str">
            <v>Mayo</v>
          </cell>
          <cell r="C101">
            <v>13562</v>
          </cell>
          <cell r="I101">
            <v>9691</v>
          </cell>
          <cell r="K101">
            <v>7128</v>
          </cell>
          <cell r="M101">
            <v>6305</v>
          </cell>
          <cell r="N101">
            <v>-0.11546015712682378</v>
          </cell>
          <cell r="O101">
            <v>-0.53509806813154404</v>
          </cell>
        </row>
        <row r="102">
          <cell r="B102" t="str">
            <v>Junio</v>
          </cell>
          <cell r="C102">
            <v>15554</v>
          </cell>
          <cell r="I102">
            <v>10445</v>
          </cell>
          <cell r="K102">
            <v>8496</v>
          </cell>
          <cell r="M102">
            <v>10392</v>
          </cell>
          <cell r="N102">
            <v>0.2231638418079096</v>
          </cell>
          <cell r="O102">
            <v>-0.3318760447473319</v>
          </cell>
        </row>
        <row r="103">
          <cell r="B103" t="str">
            <v>Julio</v>
          </cell>
          <cell r="C103">
            <v>14234</v>
          </cell>
          <cell r="I103">
            <v>10268</v>
          </cell>
          <cell r="K103">
            <v>7870</v>
          </cell>
          <cell r="M103">
            <v>10403</v>
          </cell>
          <cell r="N103">
            <v>0.32185514612452359</v>
          </cell>
          <cell r="O103">
            <v>-0.26914430237459608</v>
          </cell>
        </row>
        <row r="104">
          <cell r="B104" t="str">
            <v>Agosto</v>
          </cell>
          <cell r="C104">
            <v>13062</v>
          </cell>
          <cell r="I104">
            <v>11661</v>
          </cell>
          <cell r="K104">
            <v>9642</v>
          </cell>
          <cell r="M104">
            <v>14537</v>
          </cell>
          <cell r="N104">
            <v>0.50767475627463177</v>
          </cell>
          <cell r="O104">
            <v>0.11292298269790235</v>
          </cell>
        </row>
        <row r="105">
          <cell r="B105" t="str">
            <v>Septiembre</v>
          </cell>
          <cell r="C105">
            <v>16241</v>
          </cell>
          <cell r="I105">
            <v>11793</v>
          </cell>
          <cell r="K105">
            <v>10546</v>
          </cell>
          <cell r="M105">
            <v>14922</v>
          </cell>
          <cell r="N105">
            <v>0.41494405461786465</v>
          </cell>
          <cell r="O105">
            <v>-8.1214210947601728E-2</v>
          </cell>
        </row>
        <row r="106">
          <cell r="B106" t="str">
            <v>Octubre</v>
          </cell>
          <cell r="C106">
            <v>14958</v>
          </cell>
          <cell r="I106">
            <v>12523</v>
          </cell>
          <cell r="K106">
            <v>15246</v>
          </cell>
          <cell r="M106">
            <v>15697</v>
          </cell>
          <cell r="N106">
            <v>2.9581529581529598E-2</v>
          </cell>
          <cell r="O106">
            <v>4.9405000668538479E-2</v>
          </cell>
        </row>
        <row r="107">
          <cell r="B107" t="str">
            <v>Noviembre</v>
          </cell>
          <cell r="C107">
            <v>21017</v>
          </cell>
          <cell r="I107">
            <v>13556</v>
          </cell>
          <cell r="K107">
            <v>17924</v>
          </cell>
          <cell r="M107">
            <v>15263</v>
          </cell>
          <cell r="N107">
            <v>-0.14846016514170945</v>
          </cell>
          <cell r="O107">
            <v>-0.27377836989104054</v>
          </cell>
        </row>
        <row r="108">
          <cell r="B108" t="str">
            <v>Diciembre</v>
          </cell>
          <cell r="C108">
            <v>20812</v>
          </cell>
          <cell r="I108">
            <v>15151</v>
          </cell>
          <cell r="K108">
            <v>15898</v>
          </cell>
        </row>
        <row r="109">
          <cell r="C109">
            <v>203818</v>
          </cell>
          <cell r="I109">
            <v>147121</v>
          </cell>
          <cell r="K109">
            <v>141800</v>
          </cell>
          <cell r="M109">
            <v>152370</v>
          </cell>
          <cell r="N109">
            <v>0.21022700195390076</v>
          </cell>
          <cell r="O109">
            <v>-0.16740434739844601</v>
          </cell>
        </row>
        <row r="117">
          <cell r="C117">
            <v>2019</v>
          </cell>
          <cell r="I117">
            <v>2022</v>
          </cell>
          <cell r="K117">
            <v>2023</v>
          </cell>
          <cell r="M117">
            <v>2024</v>
          </cell>
        </row>
        <row r="118">
          <cell r="N118" t="str">
            <v>var 24/23</v>
          </cell>
          <cell r="O118" t="str">
            <v>var 24/19</v>
          </cell>
        </row>
        <row r="119">
          <cell r="B119" t="str">
            <v>Enero</v>
          </cell>
          <cell r="C119">
            <v>5883</v>
          </cell>
          <cell r="I119">
            <v>4195</v>
          </cell>
          <cell r="K119">
            <v>4671</v>
          </cell>
          <cell r="M119">
            <v>5648</v>
          </cell>
          <cell r="N119">
            <v>0.20916292014557913</v>
          </cell>
          <cell r="O119">
            <v>-3.9945605983341848E-2</v>
          </cell>
        </row>
        <row r="120">
          <cell r="B120" t="str">
            <v>Febrero</v>
          </cell>
          <cell r="C120">
            <v>5605</v>
          </cell>
          <cell r="I120">
            <v>5743</v>
          </cell>
          <cell r="K120">
            <v>5059</v>
          </cell>
          <cell r="M120">
            <v>5918</v>
          </cell>
          <cell r="N120">
            <v>0.16979640245107719</v>
          </cell>
          <cell r="O120">
            <v>5.5842997323817922E-2</v>
          </cell>
        </row>
        <row r="121">
          <cell r="B121" t="str">
            <v>Marzo</v>
          </cell>
          <cell r="C121">
            <v>6697</v>
          </cell>
          <cell r="I121">
            <v>6750</v>
          </cell>
          <cell r="K121">
            <v>5407</v>
          </cell>
          <cell r="M121">
            <v>5789</v>
          </cell>
          <cell r="N121">
            <v>7.0649158498242937E-2</v>
          </cell>
          <cell r="O121">
            <v>-0.13558309690906378</v>
          </cell>
        </row>
        <row r="122">
          <cell r="B122" t="str">
            <v>Abril</v>
          </cell>
          <cell r="C122">
            <v>4032</v>
          </cell>
          <cell r="I122">
            <v>5198</v>
          </cell>
          <cell r="K122">
            <v>3130</v>
          </cell>
          <cell r="M122">
            <v>4286</v>
          </cell>
          <cell r="N122">
            <v>0.36932907348242816</v>
          </cell>
          <cell r="O122">
            <v>6.2996031746031855E-2</v>
          </cell>
        </row>
        <row r="123">
          <cell r="B123" t="str">
            <v>Mayo</v>
          </cell>
          <cell r="C123">
            <v>5593</v>
          </cell>
          <cell r="I123">
            <v>5387</v>
          </cell>
          <cell r="K123">
            <v>4056</v>
          </cell>
          <cell r="M123">
            <v>4481</v>
          </cell>
          <cell r="N123">
            <v>0.10478303747534512</v>
          </cell>
          <cell r="O123">
            <v>-0.19881995351332027</v>
          </cell>
        </row>
        <row r="124">
          <cell r="B124" t="str">
            <v>Junio</v>
          </cell>
          <cell r="C124">
            <v>5588</v>
          </cell>
          <cell r="I124">
            <v>5659</v>
          </cell>
          <cell r="K124">
            <v>4750</v>
          </cell>
          <cell r="M124">
            <v>8026</v>
          </cell>
          <cell r="N124">
            <v>0.6896842105263159</v>
          </cell>
          <cell r="O124">
            <v>0.43629205440229057</v>
          </cell>
        </row>
        <row r="125">
          <cell r="B125" t="str">
            <v>Julio</v>
          </cell>
          <cell r="C125">
            <v>5743</v>
          </cell>
          <cell r="I125">
            <v>5584</v>
          </cell>
          <cell r="K125">
            <v>3580</v>
          </cell>
          <cell r="M125">
            <v>4630</v>
          </cell>
          <cell r="N125">
            <v>0.2932960893854748</v>
          </cell>
          <cell r="O125">
            <v>-0.19380114922514369</v>
          </cell>
        </row>
        <row r="126">
          <cell r="B126" t="str">
            <v>Agosto</v>
          </cell>
          <cell r="C126">
            <v>4944</v>
          </cell>
          <cell r="I126">
            <v>5102</v>
          </cell>
          <cell r="K126">
            <v>3569</v>
          </cell>
          <cell r="M126">
            <v>6181</v>
          </cell>
          <cell r="N126">
            <v>0.73185766321098344</v>
          </cell>
          <cell r="O126">
            <v>0.25020226537216828</v>
          </cell>
        </row>
        <row r="127">
          <cell r="B127" t="str">
            <v>Septiembre</v>
          </cell>
          <cell r="C127">
            <v>7130</v>
          </cell>
          <cell r="I127">
            <v>5315</v>
          </cell>
          <cell r="K127">
            <v>5343</v>
          </cell>
          <cell r="M127">
            <v>6777</v>
          </cell>
          <cell r="N127">
            <v>0.26838854576080862</v>
          </cell>
          <cell r="O127">
            <v>-4.9509116409537146E-2</v>
          </cell>
        </row>
        <row r="128">
          <cell r="B128" t="str">
            <v>Octubre</v>
          </cell>
          <cell r="C128">
            <v>5839</v>
          </cell>
          <cell r="I128">
            <v>5929</v>
          </cell>
          <cell r="K128">
            <v>5420</v>
          </cell>
          <cell r="M128">
            <v>6559</v>
          </cell>
          <cell r="N128">
            <v>0.21014760147601486</v>
          </cell>
          <cell r="O128">
            <v>0.1233087857509847</v>
          </cell>
        </row>
        <row r="129">
          <cell r="B129" t="str">
            <v>Noviembre</v>
          </cell>
          <cell r="C129">
            <v>5165</v>
          </cell>
          <cell r="I129">
            <v>5060</v>
          </cell>
          <cell r="K129">
            <v>5036</v>
          </cell>
          <cell r="M129">
            <v>5563</v>
          </cell>
          <cell r="N129">
            <v>0.10464654487688652</v>
          </cell>
          <cell r="O129">
            <v>7.7057115198451154E-2</v>
          </cell>
        </row>
        <row r="130">
          <cell r="B130" t="str">
            <v>Diciembre</v>
          </cell>
          <cell r="C130">
            <v>5514</v>
          </cell>
          <cell r="I130">
            <v>5200</v>
          </cell>
          <cell r="K130">
            <v>5463</v>
          </cell>
        </row>
        <row r="131">
          <cell r="C131">
            <v>67733</v>
          </cell>
          <cell r="I131">
            <v>65122</v>
          </cell>
          <cell r="K131">
            <v>55484</v>
          </cell>
          <cell r="M131">
            <v>63858</v>
          </cell>
          <cell r="N131">
            <v>0.27662381799644153</v>
          </cell>
          <cell r="O131">
            <v>2.6342435590414492E-2</v>
          </cell>
        </row>
        <row r="139">
          <cell r="C139">
            <v>2019</v>
          </cell>
          <cell r="I139">
            <v>2022</v>
          </cell>
          <cell r="K139">
            <v>2023</v>
          </cell>
          <cell r="M139">
            <v>2024</v>
          </cell>
        </row>
        <row r="140">
          <cell r="N140" t="str">
            <v>var 24/23</v>
          </cell>
          <cell r="O140" t="str">
            <v>var 24/19</v>
          </cell>
        </row>
        <row r="141">
          <cell r="B141" t="str">
            <v>Enero</v>
          </cell>
          <cell r="C141">
            <v>6844</v>
          </cell>
          <cell r="I141">
            <v>4563</v>
          </cell>
          <cell r="K141">
            <v>1909</v>
          </cell>
          <cell r="M141">
            <v>6720</v>
          </cell>
          <cell r="N141">
            <v>2.5201676270298585</v>
          </cell>
          <cell r="O141">
            <v>-1.8118059614260718E-2</v>
          </cell>
        </row>
        <row r="142">
          <cell r="B142" t="str">
            <v>Febrero</v>
          </cell>
          <cell r="C142">
            <v>6979</v>
          </cell>
          <cell r="I142">
            <v>2880</v>
          </cell>
          <cell r="K142">
            <v>3000</v>
          </cell>
          <cell r="M142">
            <v>4191</v>
          </cell>
          <cell r="N142">
            <v>0.39700000000000002</v>
          </cell>
          <cell r="O142">
            <v>-0.39948416678607246</v>
          </cell>
        </row>
        <row r="143">
          <cell r="B143" t="str">
            <v>Marzo</v>
          </cell>
          <cell r="C143">
            <v>9072</v>
          </cell>
          <cell r="I143">
            <v>4119</v>
          </cell>
          <cell r="K143">
            <v>4413</v>
          </cell>
          <cell r="M143">
            <v>4701</v>
          </cell>
          <cell r="N143">
            <v>6.5261726716519419E-2</v>
          </cell>
          <cell r="O143">
            <v>-0.4818121693121693</v>
          </cell>
        </row>
        <row r="144">
          <cell r="B144" t="str">
            <v>Abril</v>
          </cell>
          <cell r="C144">
            <v>3673</v>
          </cell>
          <cell r="I144">
            <v>2495</v>
          </cell>
          <cell r="K144">
            <v>2417</v>
          </cell>
          <cell r="M144">
            <v>3247</v>
          </cell>
          <cell r="N144">
            <v>0.3434009102192801</v>
          </cell>
          <cell r="O144">
            <v>-0.115981486523278</v>
          </cell>
        </row>
        <row r="145">
          <cell r="B145" t="str">
            <v>Mayo</v>
          </cell>
          <cell r="C145">
            <v>3598</v>
          </cell>
          <cell r="I145">
            <v>1509</v>
          </cell>
          <cell r="K145">
            <v>635</v>
          </cell>
          <cell r="M145">
            <v>365</v>
          </cell>
          <cell r="N145">
            <v>-0.42519685039370081</v>
          </cell>
          <cell r="O145">
            <v>-0.89855475264035578</v>
          </cell>
        </row>
        <row r="146">
          <cell r="B146" t="str">
            <v>Junio</v>
          </cell>
          <cell r="C146">
            <v>4992</v>
          </cell>
          <cell r="I146">
            <v>2083</v>
          </cell>
          <cell r="K146">
            <v>1387</v>
          </cell>
          <cell r="M146">
            <v>767</v>
          </cell>
          <cell r="N146">
            <v>-0.44700793078586876</v>
          </cell>
          <cell r="O146">
            <v>-0.84635416666666663</v>
          </cell>
        </row>
        <row r="147">
          <cell r="B147" t="str">
            <v>Julio</v>
          </cell>
          <cell r="C147">
            <v>3591</v>
          </cell>
          <cell r="I147">
            <v>1894</v>
          </cell>
          <cell r="K147">
            <v>1550</v>
          </cell>
          <cell r="M147">
            <v>2203</v>
          </cell>
          <cell r="N147">
            <v>0.42129032258064525</v>
          </cell>
          <cell r="O147">
            <v>-0.38652186020607071</v>
          </cell>
        </row>
        <row r="148">
          <cell r="B148" t="str">
            <v>Agosto</v>
          </cell>
          <cell r="C148">
            <v>3114</v>
          </cell>
          <cell r="I148">
            <v>2314</v>
          </cell>
          <cell r="K148">
            <v>1791</v>
          </cell>
          <cell r="M148">
            <v>2519</v>
          </cell>
          <cell r="N148">
            <v>0.40647682858738143</v>
          </cell>
          <cell r="O148">
            <v>-0.19107257546563905</v>
          </cell>
        </row>
        <row r="149">
          <cell r="B149" t="str">
            <v>Septiembre</v>
          </cell>
          <cell r="C149">
            <v>5370</v>
          </cell>
          <cell r="I149">
            <v>2011</v>
          </cell>
          <cell r="K149">
            <v>2284</v>
          </cell>
          <cell r="M149">
            <v>2496</v>
          </cell>
          <cell r="N149">
            <v>9.2819614711033172E-2</v>
          </cell>
          <cell r="O149">
            <v>-0.53519553072625703</v>
          </cell>
        </row>
        <row r="150">
          <cell r="B150" t="str">
            <v>Octubre</v>
          </cell>
          <cell r="C150">
            <v>4551</v>
          </cell>
          <cell r="I150">
            <v>2086</v>
          </cell>
          <cell r="K150">
            <v>3442</v>
          </cell>
          <cell r="M150">
            <v>3103</v>
          </cell>
          <cell r="N150">
            <v>-9.8489250435793152E-2</v>
          </cell>
          <cell r="O150">
            <v>-0.31817183036695229</v>
          </cell>
        </row>
        <row r="151">
          <cell r="B151" t="str">
            <v>Noviembre</v>
          </cell>
          <cell r="C151">
            <v>9109</v>
          </cell>
          <cell r="I151">
            <v>3576</v>
          </cell>
          <cell r="K151">
            <v>6832</v>
          </cell>
          <cell r="M151">
            <v>4594</v>
          </cell>
          <cell r="N151">
            <v>-0.32757611241217799</v>
          </cell>
          <cell r="O151">
            <v>-0.49566362937753872</v>
          </cell>
        </row>
        <row r="152">
          <cell r="B152" t="str">
            <v>Diciembre</v>
          </cell>
          <cell r="C152">
            <v>9047</v>
          </cell>
          <cell r="I152">
            <v>4554</v>
          </cell>
          <cell r="K152">
            <v>4805</v>
          </cell>
        </row>
        <row r="153">
          <cell r="C153">
            <v>69940</v>
          </cell>
          <cell r="I153">
            <v>34084</v>
          </cell>
          <cell r="K153">
            <v>34465</v>
          </cell>
          <cell r="M153">
            <v>34906</v>
          </cell>
          <cell r="N153">
            <v>0.17687120701281178</v>
          </cell>
          <cell r="O153">
            <v>-0.42676498119652506</v>
          </cell>
        </row>
        <row r="161">
          <cell r="C161">
            <v>2019</v>
          </cell>
          <cell r="I161">
            <v>2022</v>
          </cell>
          <cell r="K161">
            <v>2023</v>
          </cell>
          <cell r="M161">
            <v>2024</v>
          </cell>
        </row>
        <row r="162">
          <cell r="N162" t="str">
            <v>var 24/23</v>
          </cell>
          <cell r="O162" t="str">
            <v>var 24/19</v>
          </cell>
        </row>
        <row r="163">
          <cell r="B163" t="str">
            <v>Enero</v>
          </cell>
          <cell r="C163">
            <v>669</v>
          </cell>
          <cell r="I163">
            <v>274</v>
          </cell>
          <cell r="K163">
            <v>617</v>
          </cell>
          <cell r="M163">
            <v>747</v>
          </cell>
          <cell r="N163">
            <v>0.21069692058346834</v>
          </cell>
          <cell r="O163">
            <v>0.11659192825112097</v>
          </cell>
        </row>
        <row r="164">
          <cell r="B164" t="str">
            <v>Febrero</v>
          </cell>
          <cell r="C164">
            <v>473</v>
          </cell>
          <cell r="I164">
            <v>444</v>
          </cell>
          <cell r="K164">
            <v>654</v>
          </cell>
          <cell r="M164">
            <v>490</v>
          </cell>
          <cell r="N164">
            <v>-0.25076452599388377</v>
          </cell>
          <cell r="O164">
            <v>3.5940803382663811E-2</v>
          </cell>
        </row>
        <row r="165">
          <cell r="B165" t="str">
            <v>Marzo</v>
          </cell>
          <cell r="C165">
            <v>442</v>
          </cell>
          <cell r="I165">
            <v>624</v>
          </cell>
          <cell r="K165">
            <v>785</v>
          </cell>
          <cell r="M165">
            <v>707</v>
          </cell>
          <cell r="N165">
            <v>-9.9363057324840742E-2</v>
          </cell>
          <cell r="O165">
            <v>0.59954751131221728</v>
          </cell>
        </row>
        <row r="166">
          <cell r="B166" t="str">
            <v>Abril</v>
          </cell>
          <cell r="C166">
            <v>559</v>
          </cell>
          <cell r="I166">
            <v>540</v>
          </cell>
          <cell r="K166">
            <v>749</v>
          </cell>
          <cell r="M166">
            <v>471</v>
          </cell>
          <cell r="N166">
            <v>-0.3711615487316422</v>
          </cell>
          <cell r="O166">
            <v>-0.15742397137745978</v>
          </cell>
        </row>
        <row r="167">
          <cell r="B167" t="str">
            <v>Mayo</v>
          </cell>
          <cell r="C167">
            <v>684</v>
          </cell>
          <cell r="I167">
            <v>386</v>
          </cell>
          <cell r="K167">
            <v>298</v>
          </cell>
          <cell r="M167">
            <v>131</v>
          </cell>
          <cell r="N167">
            <v>-0.56040268456375841</v>
          </cell>
          <cell r="O167">
            <v>-0.80847953216374269</v>
          </cell>
        </row>
        <row r="168">
          <cell r="B168" t="str">
            <v>Junio</v>
          </cell>
          <cell r="C168">
            <v>746</v>
          </cell>
          <cell r="I168">
            <v>313</v>
          </cell>
          <cell r="K168">
            <v>385</v>
          </cell>
          <cell r="M168">
            <v>222</v>
          </cell>
          <cell r="N168">
            <v>-0.42337662337662341</v>
          </cell>
          <cell r="O168">
            <v>-0.7024128686327078</v>
          </cell>
        </row>
        <row r="169">
          <cell r="B169" t="str">
            <v>Julio</v>
          </cell>
          <cell r="C169">
            <v>1064</v>
          </cell>
          <cell r="I169">
            <v>423</v>
          </cell>
          <cell r="K169">
            <v>332</v>
          </cell>
          <cell r="M169">
            <v>181</v>
          </cell>
          <cell r="N169">
            <v>-0.45481927710843373</v>
          </cell>
          <cell r="O169">
            <v>-0.82988721804511278</v>
          </cell>
        </row>
        <row r="170">
          <cell r="B170" t="str">
            <v>Agosto</v>
          </cell>
          <cell r="C170">
            <v>876</v>
          </cell>
          <cell r="I170">
            <v>844</v>
          </cell>
          <cell r="K170">
            <v>638</v>
          </cell>
          <cell r="M170">
            <v>993</v>
          </cell>
          <cell r="N170">
            <v>0.55642633228840133</v>
          </cell>
          <cell r="O170">
            <v>0.13356164383561642</v>
          </cell>
        </row>
        <row r="171">
          <cell r="B171" t="str">
            <v>Septiembre</v>
          </cell>
          <cell r="C171">
            <v>321</v>
          </cell>
          <cell r="I171">
            <v>658</v>
          </cell>
          <cell r="K171">
            <v>379</v>
          </cell>
          <cell r="M171">
            <v>1070</v>
          </cell>
          <cell r="N171">
            <v>1.8232189973614776</v>
          </cell>
          <cell r="O171">
            <v>2.3333333333333335</v>
          </cell>
        </row>
        <row r="172">
          <cell r="B172" t="str">
            <v>Octubre</v>
          </cell>
          <cell r="C172">
            <v>336</v>
          </cell>
          <cell r="I172">
            <v>562</v>
          </cell>
          <cell r="K172">
            <v>717</v>
          </cell>
          <cell r="M172">
            <v>709</v>
          </cell>
          <cell r="N172">
            <v>-1.1157601115760141E-2</v>
          </cell>
          <cell r="O172">
            <v>1.1101190476190474</v>
          </cell>
        </row>
        <row r="173">
          <cell r="B173" t="str">
            <v>Noviembre</v>
          </cell>
          <cell r="C173">
            <v>386</v>
          </cell>
          <cell r="I173">
            <v>499</v>
          </cell>
          <cell r="K173">
            <v>631</v>
          </cell>
          <cell r="M173">
            <v>478</v>
          </cell>
          <cell r="N173">
            <v>-0.24247226624405704</v>
          </cell>
          <cell r="O173">
            <v>0.23834196891191706</v>
          </cell>
        </row>
        <row r="174">
          <cell r="B174" t="str">
            <v>Diciembre</v>
          </cell>
          <cell r="C174">
            <v>236</v>
          </cell>
          <cell r="I174">
            <v>830</v>
          </cell>
          <cell r="K174">
            <v>599</v>
          </cell>
        </row>
        <row r="175">
          <cell r="C175">
            <v>6792</v>
          </cell>
          <cell r="I175">
            <v>6397</v>
          </cell>
          <cell r="K175">
            <v>6784</v>
          </cell>
          <cell r="M175">
            <v>6199</v>
          </cell>
          <cell r="N175">
            <v>2.2635408245756938E-3</v>
          </cell>
          <cell r="O175">
            <v>-5.4453935326418512E-2</v>
          </cell>
        </row>
        <row r="183">
          <cell r="C183">
            <v>2019</v>
          </cell>
          <cell r="I183">
            <v>2022</v>
          </cell>
          <cell r="K183">
            <v>2023</v>
          </cell>
          <cell r="M183">
            <v>2024</v>
          </cell>
        </row>
        <row r="184">
          <cell r="N184" t="str">
            <v>var 24/23</v>
          </cell>
          <cell r="O184" t="str">
            <v>var 24/19</v>
          </cell>
        </row>
        <row r="185">
          <cell r="B185" t="str">
            <v>Enero</v>
          </cell>
          <cell r="C185">
            <v>666</v>
          </cell>
          <cell r="I185">
            <v>358</v>
          </cell>
          <cell r="K185">
            <v>248</v>
          </cell>
          <cell r="M185">
            <v>659</v>
          </cell>
          <cell r="N185">
            <v>1.657258064516129</v>
          </cell>
          <cell r="O185">
            <v>-1.0510510510510551E-2</v>
          </cell>
        </row>
        <row r="186">
          <cell r="B186" t="str">
            <v>Febrero</v>
          </cell>
          <cell r="C186">
            <v>786</v>
          </cell>
          <cell r="I186">
            <v>221</v>
          </cell>
          <cell r="K186">
            <v>250</v>
          </cell>
          <cell r="M186">
            <v>262</v>
          </cell>
          <cell r="N186">
            <v>4.8000000000000043E-2</v>
          </cell>
          <cell r="O186">
            <v>-0.66666666666666674</v>
          </cell>
        </row>
        <row r="187">
          <cell r="B187" t="str">
            <v>Marzo</v>
          </cell>
          <cell r="C187">
            <v>717</v>
          </cell>
          <cell r="I187">
            <v>223</v>
          </cell>
          <cell r="K187">
            <v>394</v>
          </cell>
          <cell r="M187">
            <v>268</v>
          </cell>
          <cell r="N187">
            <v>-0.31979695431472077</v>
          </cell>
          <cell r="O187">
            <v>-0.62622036262203629</v>
          </cell>
        </row>
        <row r="188">
          <cell r="B188" t="str">
            <v>Abril</v>
          </cell>
          <cell r="C188">
            <v>370</v>
          </cell>
          <cell r="I188">
            <v>291</v>
          </cell>
          <cell r="K188">
            <v>302</v>
          </cell>
          <cell r="M188">
            <v>249</v>
          </cell>
          <cell r="N188">
            <v>-0.17549668874172186</v>
          </cell>
          <cell r="O188">
            <v>-0.32702702702702702</v>
          </cell>
        </row>
        <row r="189">
          <cell r="B189" t="str">
            <v>Mayo</v>
          </cell>
          <cell r="C189">
            <v>246</v>
          </cell>
          <cell r="I189">
            <v>106</v>
          </cell>
          <cell r="K189">
            <v>109</v>
          </cell>
          <cell r="M189">
            <v>12</v>
          </cell>
          <cell r="N189">
            <v>-0.88990825688073394</v>
          </cell>
          <cell r="O189">
            <v>-0.95121951219512191</v>
          </cell>
        </row>
        <row r="190">
          <cell r="B190" t="str">
            <v>junio</v>
          </cell>
          <cell r="C190">
            <v>375</v>
          </cell>
          <cell r="I190">
            <v>105</v>
          </cell>
          <cell r="K190">
            <v>133</v>
          </cell>
          <cell r="M190">
            <v>19</v>
          </cell>
          <cell r="N190">
            <v>-0.85714285714285721</v>
          </cell>
          <cell r="O190">
            <v>-0.94933333333333336</v>
          </cell>
        </row>
        <row r="191">
          <cell r="B191" t="str">
            <v>Julio</v>
          </cell>
          <cell r="C191">
            <v>120</v>
          </cell>
          <cell r="I191">
            <v>93</v>
          </cell>
          <cell r="K191">
            <v>117</v>
          </cell>
          <cell r="M191">
            <v>10</v>
          </cell>
          <cell r="N191">
            <v>-0.9145299145299145</v>
          </cell>
          <cell r="O191">
            <v>-0.91666666666666663</v>
          </cell>
        </row>
        <row r="192">
          <cell r="B192" t="str">
            <v>Agosto</v>
          </cell>
          <cell r="C192">
            <v>116</v>
          </cell>
          <cell r="I192">
            <v>313</v>
          </cell>
          <cell r="K192">
            <v>284</v>
          </cell>
          <cell r="M192">
            <v>282</v>
          </cell>
          <cell r="N192">
            <v>-7.0422535211267512E-3</v>
          </cell>
          <cell r="O192">
            <v>1.4310344827586206</v>
          </cell>
        </row>
        <row r="193">
          <cell r="B193" t="str">
            <v>Septiembre</v>
          </cell>
          <cell r="C193">
            <v>327</v>
          </cell>
          <cell r="I193">
            <v>194</v>
          </cell>
          <cell r="K193">
            <v>55</v>
          </cell>
          <cell r="M193">
            <v>464</v>
          </cell>
          <cell r="N193">
            <v>7.4363636363636356</v>
          </cell>
          <cell r="O193">
            <v>0.41896024464831805</v>
          </cell>
        </row>
        <row r="194">
          <cell r="B194" t="str">
            <v>Octubre</v>
          </cell>
          <cell r="C194">
            <v>118</v>
          </cell>
          <cell r="I194">
            <v>46</v>
          </cell>
          <cell r="K194">
            <v>181</v>
          </cell>
          <cell r="M194">
            <v>440</v>
          </cell>
          <cell r="N194">
            <v>1.430939226519337</v>
          </cell>
          <cell r="O194">
            <v>2.7288135593220337</v>
          </cell>
        </row>
        <row r="195">
          <cell r="B195" t="str">
            <v>Noviembre</v>
          </cell>
          <cell r="C195">
            <v>306</v>
          </cell>
          <cell r="I195">
            <v>81</v>
          </cell>
          <cell r="K195">
            <v>301</v>
          </cell>
          <cell r="M195">
            <v>280</v>
          </cell>
          <cell r="N195">
            <v>-6.9767441860465129E-2</v>
          </cell>
          <cell r="O195">
            <v>-8.496732026143794E-2</v>
          </cell>
        </row>
        <row r="196">
          <cell r="B196" t="str">
            <v>Diciembre</v>
          </cell>
          <cell r="C196">
            <v>138</v>
          </cell>
          <cell r="I196">
            <v>223</v>
          </cell>
          <cell r="K196">
            <v>254</v>
          </cell>
        </row>
        <row r="197">
          <cell r="C197">
            <v>4285</v>
          </cell>
          <cell r="I197">
            <v>2254</v>
          </cell>
          <cell r="K197">
            <v>2628</v>
          </cell>
          <cell r="M197">
            <v>2945</v>
          </cell>
          <cell r="N197">
            <v>0.24052232518955341</v>
          </cell>
          <cell r="O197">
            <v>-0.28984808295153119</v>
          </cell>
        </row>
        <row r="205">
          <cell r="C205">
            <v>2019</v>
          </cell>
          <cell r="I205">
            <v>2022</v>
          </cell>
          <cell r="K205">
            <v>2023</v>
          </cell>
          <cell r="M205">
            <v>2024</v>
          </cell>
        </row>
        <row r="206">
          <cell r="N206" t="str">
            <v>var 24/23</v>
          </cell>
          <cell r="O206" t="str">
            <v>var 24/19</v>
          </cell>
        </row>
        <row r="207">
          <cell r="B207" t="str">
            <v>Enero</v>
          </cell>
          <cell r="C207">
            <v>496</v>
          </cell>
          <cell r="I207">
            <v>459</v>
          </cell>
          <cell r="K207">
            <v>201</v>
          </cell>
          <cell r="M207">
            <v>520</v>
          </cell>
          <cell r="N207">
            <v>1.5870646766169156</v>
          </cell>
          <cell r="O207">
            <v>4.8387096774193505E-2</v>
          </cell>
        </row>
        <row r="208">
          <cell r="B208" t="str">
            <v>Febrero</v>
          </cell>
          <cell r="C208">
            <v>516</v>
          </cell>
          <cell r="I208">
            <v>335</v>
          </cell>
          <cell r="K208">
            <v>189</v>
          </cell>
          <cell r="M208">
            <v>670</v>
          </cell>
          <cell r="N208">
            <v>2.5449735449735451</v>
          </cell>
          <cell r="O208">
            <v>0.29844961240310086</v>
          </cell>
        </row>
        <row r="209">
          <cell r="B209" t="str">
            <v>Marzo</v>
          </cell>
          <cell r="C209">
            <v>615</v>
          </cell>
          <cell r="I209">
            <v>257</v>
          </cell>
          <cell r="K209">
            <v>324</v>
          </cell>
          <cell r="M209">
            <v>586</v>
          </cell>
          <cell r="N209">
            <v>0.80864197530864201</v>
          </cell>
          <cell r="O209">
            <v>-4.7154471544715415E-2</v>
          </cell>
        </row>
        <row r="210">
          <cell r="B210" t="str">
            <v>Abril</v>
          </cell>
          <cell r="C210">
            <v>305</v>
          </cell>
          <cell r="I210">
            <v>150</v>
          </cell>
          <cell r="K210">
            <v>135</v>
          </cell>
          <cell r="M210">
            <v>430</v>
          </cell>
          <cell r="N210">
            <v>2.1851851851851851</v>
          </cell>
          <cell r="O210">
            <v>0.4098360655737705</v>
          </cell>
        </row>
        <row r="211">
          <cell r="B211" t="str">
            <v>Mayo</v>
          </cell>
          <cell r="C211">
            <v>211</v>
          </cell>
          <cell r="I211">
            <v>131</v>
          </cell>
          <cell r="K211">
            <v>93</v>
          </cell>
          <cell r="M211">
            <v>61</v>
          </cell>
          <cell r="N211">
            <v>-0.34408602150537637</v>
          </cell>
          <cell r="O211">
            <v>-0.7109004739336493</v>
          </cell>
        </row>
        <row r="212">
          <cell r="B212" t="str">
            <v>Junio</v>
          </cell>
          <cell r="C212">
            <v>286</v>
          </cell>
          <cell r="I212">
            <v>154</v>
          </cell>
          <cell r="K212">
            <v>117</v>
          </cell>
          <cell r="M212">
            <v>40</v>
          </cell>
          <cell r="N212">
            <v>-0.65811965811965811</v>
          </cell>
          <cell r="O212">
            <v>-0.8601398601398601</v>
          </cell>
        </row>
        <row r="213">
          <cell r="B213" t="str">
            <v>Julio</v>
          </cell>
          <cell r="C213">
            <v>158</v>
          </cell>
          <cell r="I213">
            <v>377</v>
          </cell>
          <cell r="K213">
            <v>118</v>
          </cell>
          <cell r="M213">
            <v>232</v>
          </cell>
          <cell r="N213">
            <v>0.96610169491525433</v>
          </cell>
          <cell r="O213">
            <v>0.46835443037974689</v>
          </cell>
        </row>
        <row r="214">
          <cell r="B214" t="str">
            <v>Agosto</v>
          </cell>
          <cell r="C214">
            <v>355</v>
          </cell>
          <cell r="I214">
            <v>218</v>
          </cell>
          <cell r="K214">
            <v>96</v>
          </cell>
          <cell r="M214">
            <v>510</v>
          </cell>
          <cell r="N214">
            <v>4.3125</v>
          </cell>
          <cell r="O214">
            <v>0.43661971830985924</v>
          </cell>
        </row>
        <row r="215">
          <cell r="B215" t="str">
            <v>Septiembre</v>
          </cell>
          <cell r="C215">
            <v>152</v>
          </cell>
          <cell r="I215">
            <v>101</v>
          </cell>
          <cell r="K215">
            <v>141</v>
          </cell>
          <cell r="M215">
            <v>436</v>
          </cell>
          <cell r="N215">
            <v>2.0921985815602837</v>
          </cell>
          <cell r="O215">
            <v>1.8684210526315788</v>
          </cell>
        </row>
        <row r="216">
          <cell r="B216" t="str">
            <v>Octubre</v>
          </cell>
          <cell r="C216">
            <v>273</v>
          </cell>
          <cell r="I216">
            <v>281</v>
          </cell>
          <cell r="K216">
            <v>435</v>
          </cell>
          <cell r="M216">
            <v>490</v>
          </cell>
          <cell r="N216">
            <v>0.12643678160919536</v>
          </cell>
          <cell r="O216">
            <v>0.79487179487179493</v>
          </cell>
        </row>
        <row r="217">
          <cell r="B217" t="str">
            <v>Noviembre</v>
          </cell>
          <cell r="C217">
            <v>261</v>
          </cell>
          <cell r="I217">
            <v>323</v>
          </cell>
          <cell r="K217">
            <v>698</v>
          </cell>
          <cell r="M217">
            <v>392</v>
          </cell>
          <cell r="N217">
            <v>-0.43839541547277938</v>
          </cell>
          <cell r="O217">
            <v>0.50191570881226055</v>
          </cell>
        </row>
        <row r="218">
          <cell r="B218" t="str">
            <v>Diciembre</v>
          </cell>
          <cell r="C218">
            <v>85</v>
          </cell>
          <cell r="I218">
            <v>267</v>
          </cell>
          <cell r="K218">
            <v>264</v>
          </cell>
        </row>
        <row r="219">
          <cell r="C219">
            <v>3713</v>
          </cell>
          <cell r="I219">
            <v>3053</v>
          </cell>
          <cell r="K219">
            <v>2811</v>
          </cell>
          <cell r="M219">
            <v>4367</v>
          </cell>
          <cell r="N219">
            <v>0.71456615626226938</v>
          </cell>
          <cell r="O219">
            <v>0.20369349503858869</v>
          </cell>
        </row>
        <row r="227">
          <cell r="C227">
            <v>2019</v>
          </cell>
          <cell r="I227">
            <v>2022</v>
          </cell>
          <cell r="K227">
            <v>2023</v>
          </cell>
          <cell r="M227">
            <v>2024</v>
          </cell>
        </row>
        <row r="228">
          <cell r="N228" t="str">
            <v>var 24/23</v>
          </cell>
          <cell r="O228" t="str">
            <v>var 24/19</v>
          </cell>
        </row>
        <row r="229">
          <cell r="B229" t="str">
            <v>Enero</v>
          </cell>
          <cell r="C229">
            <v>677</v>
          </cell>
          <cell r="I229">
            <v>69</v>
          </cell>
          <cell r="K229">
            <v>111</v>
          </cell>
          <cell r="M229">
            <v>153</v>
          </cell>
          <cell r="N229">
            <v>0.37837837837837829</v>
          </cell>
          <cell r="O229">
            <v>-0.77400295420974885</v>
          </cell>
        </row>
        <row r="230">
          <cell r="B230" t="str">
            <v>Febrero</v>
          </cell>
          <cell r="C230">
            <v>168</v>
          </cell>
          <cell r="I230">
            <v>56</v>
          </cell>
          <cell r="K230">
            <v>210</v>
          </cell>
          <cell r="M230">
            <v>120</v>
          </cell>
          <cell r="N230">
            <v>-0.4285714285714286</v>
          </cell>
          <cell r="O230">
            <v>-0.2857142857142857</v>
          </cell>
        </row>
        <row r="231">
          <cell r="B231" t="str">
            <v>Marzo</v>
          </cell>
          <cell r="C231">
            <v>89</v>
          </cell>
          <cell r="I231">
            <v>56</v>
          </cell>
          <cell r="K231">
            <v>126</v>
          </cell>
          <cell r="M231">
            <v>82</v>
          </cell>
          <cell r="N231">
            <v>-0.34920634920634919</v>
          </cell>
          <cell r="O231">
            <v>-7.8651685393258397E-2</v>
          </cell>
        </row>
        <row r="232">
          <cell r="B232" t="str">
            <v>Abril</v>
          </cell>
          <cell r="C232">
            <v>49</v>
          </cell>
          <cell r="I232">
            <v>16</v>
          </cell>
          <cell r="K232">
            <v>29</v>
          </cell>
          <cell r="M232">
            <v>2</v>
          </cell>
          <cell r="N232">
            <v>-0.93103448275862066</v>
          </cell>
          <cell r="O232">
            <v>-0.95918367346938771</v>
          </cell>
        </row>
        <row r="233">
          <cell r="B233" t="str">
            <v>Mayo</v>
          </cell>
          <cell r="C233">
            <v>7</v>
          </cell>
          <cell r="I233">
            <v>4</v>
          </cell>
          <cell r="K233">
            <v>12</v>
          </cell>
          <cell r="M233">
            <v>0</v>
          </cell>
        </row>
        <row r="234">
          <cell r="B234" t="str">
            <v>Junio</v>
          </cell>
          <cell r="C234">
            <v>11</v>
          </cell>
          <cell r="I234">
            <v>0</v>
          </cell>
          <cell r="K234">
            <v>24</v>
          </cell>
          <cell r="M234">
            <v>0</v>
          </cell>
        </row>
        <row r="235">
          <cell r="B235" t="str">
            <v>Julio</v>
          </cell>
          <cell r="C235">
            <v>37</v>
          </cell>
          <cell r="I235">
            <v>63</v>
          </cell>
          <cell r="K235">
            <v>14</v>
          </cell>
          <cell r="M235">
            <v>48</v>
          </cell>
          <cell r="N235">
            <v>2.4285714285714284</v>
          </cell>
          <cell r="O235">
            <v>0.29729729729729737</v>
          </cell>
        </row>
        <row r="236">
          <cell r="B236" t="str">
            <v>Agosto</v>
          </cell>
          <cell r="C236">
            <v>38</v>
          </cell>
          <cell r="I236">
            <v>21</v>
          </cell>
          <cell r="K236">
            <v>29</v>
          </cell>
          <cell r="M236">
            <v>35</v>
          </cell>
          <cell r="N236">
            <v>0.2068965517241379</v>
          </cell>
          <cell r="O236">
            <v>-7.8947368421052655E-2</v>
          </cell>
        </row>
        <row r="237">
          <cell r="B237" t="str">
            <v>Septiembre</v>
          </cell>
          <cell r="C237">
            <v>12</v>
          </cell>
          <cell r="I237">
            <v>13</v>
          </cell>
          <cell r="K237">
            <v>28</v>
          </cell>
          <cell r="M237">
            <v>10</v>
          </cell>
          <cell r="N237">
            <v>-0.64285714285714279</v>
          </cell>
          <cell r="O237">
            <v>-0.16666666666666663</v>
          </cell>
        </row>
        <row r="238">
          <cell r="B238" t="str">
            <v>Octubre</v>
          </cell>
          <cell r="C238">
            <v>18</v>
          </cell>
          <cell r="I238">
            <v>17</v>
          </cell>
          <cell r="K238">
            <v>20</v>
          </cell>
          <cell r="M238">
            <v>10</v>
          </cell>
          <cell r="N238">
            <v>-0.5</v>
          </cell>
          <cell r="O238">
            <v>-0.44444444444444442</v>
          </cell>
        </row>
        <row r="239">
          <cell r="B239" t="str">
            <v>Noviembre</v>
          </cell>
          <cell r="C239">
            <v>395</v>
          </cell>
          <cell r="I239">
            <v>62</v>
          </cell>
          <cell r="K239">
            <v>62</v>
          </cell>
          <cell r="M239">
            <v>31</v>
          </cell>
          <cell r="N239">
            <v>-0.5</v>
          </cell>
          <cell r="O239">
            <v>-0.92151898734177218</v>
          </cell>
        </row>
        <row r="240">
          <cell r="B240" t="str">
            <v>Diciembre</v>
          </cell>
          <cell r="C240">
            <v>282</v>
          </cell>
          <cell r="I240">
            <v>177</v>
          </cell>
          <cell r="K240">
            <v>139</v>
          </cell>
        </row>
        <row r="241">
          <cell r="C241">
            <v>1783</v>
          </cell>
          <cell r="I241">
            <v>554</v>
          </cell>
          <cell r="K241">
            <v>804</v>
          </cell>
          <cell r="M241">
            <v>491</v>
          </cell>
          <cell r="N241">
            <v>-0.26165413533834592</v>
          </cell>
          <cell r="O241">
            <v>-0.67288474350433047</v>
          </cell>
        </row>
        <row r="253">
          <cell r="C253">
            <v>2019</v>
          </cell>
          <cell r="I253">
            <v>2022</v>
          </cell>
          <cell r="K253">
            <v>2023</v>
          </cell>
          <cell r="M253">
            <v>2024</v>
          </cell>
        </row>
        <row r="254">
          <cell r="N254" t="str">
            <v>var 24/23</v>
          </cell>
          <cell r="O254" t="str">
            <v>var 24/19</v>
          </cell>
        </row>
        <row r="255">
          <cell r="B255" t="str">
            <v>Enero</v>
          </cell>
          <cell r="C255">
            <v>1198</v>
          </cell>
          <cell r="I255">
            <v>82</v>
          </cell>
          <cell r="K255">
            <v>135</v>
          </cell>
          <cell r="M255">
            <v>49</v>
          </cell>
          <cell r="N255">
            <v>-0.63703703703703707</v>
          </cell>
          <cell r="O255">
            <v>-0.95909849749582632</v>
          </cell>
        </row>
        <row r="256">
          <cell r="B256" t="str">
            <v>Febrero</v>
          </cell>
          <cell r="C256">
            <v>215</v>
          </cell>
          <cell r="I256">
            <v>102</v>
          </cell>
          <cell r="K256">
            <v>147</v>
          </cell>
          <cell r="M256">
            <v>198</v>
          </cell>
          <cell r="N256">
            <v>0.34693877551020402</v>
          </cell>
          <cell r="O256">
            <v>-7.906976744186045E-2</v>
          </cell>
        </row>
        <row r="257">
          <cell r="B257" t="str">
            <v>Marzo</v>
          </cell>
          <cell r="C257">
            <v>60</v>
          </cell>
          <cell r="I257">
            <v>41</v>
          </cell>
          <cell r="K257">
            <v>100</v>
          </cell>
          <cell r="M257">
            <v>40</v>
          </cell>
          <cell r="N257">
            <v>-0.6</v>
          </cell>
          <cell r="O257">
            <v>-0.33333333333333337</v>
          </cell>
        </row>
        <row r="258">
          <cell r="B258" t="str">
            <v>Abril</v>
          </cell>
          <cell r="C258">
            <v>76</v>
          </cell>
          <cell r="I258">
            <v>7</v>
          </cell>
          <cell r="K258">
            <v>54</v>
          </cell>
          <cell r="M258">
            <v>77</v>
          </cell>
          <cell r="N258">
            <v>0.42592592592592582</v>
          </cell>
          <cell r="O258">
            <v>1.3157894736842035E-2</v>
          </cell>
        </row>
        <row r="259">
          <cell r="B259" t="str">
            <v>Mayo</v>
          </cell>
          <cell r="C259">
            <v>46</v>
          </cell>
          <cell r="I259">
            <v>10</v>
          </cell>
          <cell r="K259">
            <v>2</v>
          </cell>
          <cell r="M259">
            <v>0</v>
          </cell>
        </row>
        <row r="260">
          <cell r="B260" t="str">
            <v>Junio</v>
          </cell>
          <cell r="C260">
            <v>25</v>
          </cell>
          <cell r="I260">
            <v>1</v>
          </cell>
          <cell r="K260">
            <v>5</v>
          </cell>
          <cell r="M260">
            <v>1</v>
          </cell>
          <cell r="N260">
            <v>-0.8</v>
          </cell>
          <cell r="O260">
            <v>-0.96</v>
          </cell>
        </row>
        <row r="261">
          <cell r="B261" t="str">
            <v>Julio</v>
          </cell>
          <cell r="C261">
            <v>57</v>
          </cell>
          <cell r="I261">
            <v>11</v>
          </cell>
          <cell r="K261">
            <v>0</v>
          </cell>
          <cell r="M261">
            <v>0</v>
          </cell>
          <cell r="N261" t="str">
            <v>-</v>
          </cell>
        </row>
        <row r="262">
          <cell r="B262" t="str">
            <v>Agosto</v>
          </cell>
          <cell r="C262">
            <v>36</v>
          </cell>
          <cell r="I262">
            <v>4</v>
          </cell>
          <cell r="K262">
            <v>15</v>
          </cell>
          <cell r="M262">
            <v>13</v>
          </cell>
          <cell r="N262">
            <v>-0.1333333333333333</v>
          </cell>
          <cell r="O262">
            <v>-0.63888888888888884</v>
          </cell>
        </row>
        <row r="263">
          <cell r="B263" t="str">
            <v>Septiembre</v>
          </cell>
          <cell r="C263">
            <v>20</v>
          </cell>
          <cell r="I263">
            <v>0</v>
          </cell>
          <cell r="K263">
            <v>0</v>
          </cell>
          <cell r="M263">
            <v>9</v>
          </cell>
          <cell r="N263" t="str">
            <v>-</v>
          </cell>
          <cell r="O263">
            <v>-0.55000000000000004</v>
          </cell>
        </row>
        <row r="264">
          <cell r="B264" t="str">
            <v>Octubre</v>
          </cell>
          <cell r="C264">
            <v>89</v>
          </cell>
          <cell r="I264">
            <v>13</v>
          </cell>
          <cell r="K264">
            <v>62</v>
          </cell>
          <cell r="M264">
            <v>26</v>
          </cell>
          <cell r="N264">
            <v>-0.58064516129032251</v>
          </cell>
          <cell r="O264">
            <v>-0.7078651685393258</v>
          </cell>
        </row>
        <row r="265">
          <cell r="B265" t="str">
            <v>Noviembre</v>
          </cell>
          <cell r="C265">
            <v>637</v>
          </cell>
          <cell r="I265">
            <v>16</v>
          </cell>
          <cell r="K265">
            <v>42</v>
          </cell>
          <cell r="M265">
            <v>56</v>
          </cell>
          <cell r="N265">
            <v>0.33333333333333326</v>
          </cell>
          <cell r="O265">
            <v>-0.91208791208791207</v>
          </cell>
        </row>
        <row r="266">
          <cell r="B266" t="str">
            <v>Diciembre</v>
          </cell>
          <cell r="C266">
            <v>1016</v>
          </cell>
          <cell r="I266">
            <v>131</v>
          </cell>
          <cell r="K266">
            <v>73</v>
          </cell>
        </row>
        <row r="267">
          <cell r="C267">
            <v>3475</v>
          </cell>
          <cell r="I267">
            <v>418</v>
          </cell>
          <cell r="K267">
            <v>635</v>
          </cell>
          <cell r="M267">
            <v>469</v>
          </cell>
          <cell r="N267">
            <v>-0.16548042704626331</v>
          </cell>
          <cell r="O267">
            <v>-0.80927206181374545</v>
          </cell>
        </row>
      </sheetData>
      <sheetData sheetId="24">
        <row r="7">
          <cell r="C7">
            <v>2019</v>
          </cell>
          <cell r="I7" t="str">
            <v>2022</v>
          </cell>
          <cell r="K7">
            <v>2023</v>
          </cell>
          <cell r="M7">
            <v>2024</v>
          </cell>
        </row>
        <row r="8">
          <cell r="N8" t="str">
            <v>var 24/23</v>
          </cell>
          <cell r="O8" t="str">
            <v>var 24/19</v>
          </cell>
        </row>
        <row r="9">
          <cell r="A9" t="str">
            <v>ene</v>
          </cell>
          <cell r="B9" t="str">
            <v>Enero</v>
          </cell>
          <cell r="C9">
            <v>24581</v>
          </cell>
          <cell r="I9">
            <v>13922</v>
          </cell>
          <cell r="K9">
            <v>17982</v>
          </cell>
          <cell r="M9">
            <v>21297</v>
          </cell>
          <cell r="N9">
            <v>0.18435101768435103</v>
          </cell>
          <cell r="O9">
            <v>-0.1335991212725276</v>
          </cell>
        </row>
        <row r="10">
          <cell r="A10" t="str">
            <v>feb</v>
          </cell>
          <cell r="B10" t="str">
            <v>Febrero</v>
          </cell>
          <cell r="C10">
            <v>19884</v>
          </cell>
          <cell r="I10">
            <v>13217</v>
          </cell>
          <cell r="K10">
            <v>16181</v>
          </cell>
          <cell r="M10">
            <v>18659</v>
          </cell>
          <cell r="N10">
            <v>0.1531425746245596</v>
          </cell>
          <cell r="O10">
            <v>-6.1607322470327852E-2</v>
          </cell>
        </row>
        <row r="11">
          <cell r="A11" t="str">
            <v>mar</v>
          </cell>
          <cell r="B11" t="str">
            <v>Marzo</v>
          </cell>
          <cell r="C11">
            <v>24109</v>
          </cell>
          <cell r="I11">
            <v>17020</v>
          </cell>
          <cell r="K11">
            <v>18269</v>
          </cell>
          <cell r="M11">
            <v>20797</v>
          </cell>
          <cell r="N11">
            <v>0.13837648475559683</v>
          </cell>
          <cell r="O11">
            <v>-0.1373760836202248</v>
          </cell>
        </row>
        <row r="12">
          <cell r="A12" t="str">
            <v>abr</v>
          </cell>
          <cell r="B12" t="str">
            <v>Abril</v>
          </cell>
          <cell r="C12">
            <v>14923</v>
          </cell>
          <cell r="I12">
            <v>12113</v>
          </cell>
          <cell r="K12">
            <v>13117</v>
          </cell>
          <cell r="M12">
            <v>14586</v>
          </cell>
          <cell r="N12">
            <v>0.11199207135778</v>
          </cell>
          <cell r="O12">
            <v>-2.2582590631910482E-2</v>
          </cell>
        </row>
        <row r="13">
          <cell r="A13" t="str">
            <v>may</v>
          </cell>
          <cell r="B13" t="str">
            <v>Mayo</v>
          </cell>
          <cell r="C13">
            <v>15812</v>
          </cell>
          <cell r="I13">
            <v>11098</v>
          </cell>
          <cell r="K13">
            <v>10740</v>
          </cell>
          <cell r="M13">
            <v>7817</v>
          </cell>
          <cell r="N13">
            <v>-0.27216014897579144</v>
          </cell>
          <cell r="O13">
            <v>-0.50562863647862377</v>
          </cell>
        </row>
        <row r="14">
          <cell r="A14" t="str">
            <v>jun</v>
          </cell>
          <cell r="B14" t="str">
            <v>Junio</v>
          </cell>
          <cell r="C14">
            <v>18125</v>
          </cell>
          <cell r="I14">
            <v>11814</v>
          </cell>
          <cell r="K14">
            <v>11134</v>
          </cell>
          <cell r="M14">
            <v>12283</v>
          </cell>
          <cell r="N14">
            <v>0.10319741332854315</v>
          </cell>
          <cell r="O14">
            <v>-0.32231724137931039</v>
          </cell>
        </row>
        <row r="15">
          <cell r="A15" t="str">
            <v>jul</v>
          </cell>
          <cell r="B15" t="str">
            <v>Julio</v>
          </cell>
          <cell r="C15">
            <v>16944</v>
          </cell>
          <cell r="I15">
            <v>11471</v>
          </cell>
          <cell r="K15">
            <v>10514</v>
          </cell>
          <cell r="M15">
            <v>12513</v>
          </cell>
          <cell r="N15">
            <v>0.1901274491154652</v>
          </cell>
          <cell r="O15">
            <v>-0.26150849858356939</v>
          </cell>
        </row>
        <row r="16">
          <cell r="A16" t="str">
            <v>ago</v>
          </cell>
          <cell r="B16" t="str">
            <v>Agosto</v>
          </cell>
          <cell r="C16">
            <v>16598</v>
          </cell>
          <cell r="I16">
            <v>14845</v>
          </cell>
          <cell r="K16">
            <v>12529</v>
          </cell>
          <cell r="M16">
            <v>16653</v>
          </cell>
          <cell r="N16">
            <v>0.32915635725117731</v>
          </cell>
          <cell r="O16">
            <v>3.3136522472587693E-3</v>
          </cell>
        </row>
        <row r="17">
          <cell r="A17" t="str">
            <v>sep</v>
          </cell>
          <cell r="B17" t="str">
            <v>Septiembre</v>
          </cell>
          <cell r="C17">
            <v>20450</v>
          </cell>
          <cell r="I17">
            <v>13618</v>
          </cell>
          <cell r="K17">
            <v>13736</v>
          </cell>
          <cell r="M17">
            <v>17692</v>
          </cell>
          <cell r="N17">
            <v>0.28800232964472916</v>
          </cell>
          <cell r="O17">
            <v>-0.13486552567237164</v>
          </cell>
        </row>
        <row r="18">
          <cell r="A18" t="str">
            <v>oct</v>
          </cell>
          <cell r="B18" t="str">
            <v>Octubre</v>
          </cell>
          <cell r="C18">
            <v>18601</v>
          </cell>
          <cell r="I18">
            <v>14638</v>
          </cell>
          <cell r="K18">
            <v>17811</v>
          </cell>
          <cell r="M18">
            <v>17886</v>
          </cell>
          <cell r="N18">
            <v>4.2108809162877403E-3</v>
          </cell>
          <cell r="O18">
            <v>-3.8438793613246647E-2</v>
          </cell>
        </row>
        <row r="19">
          <cell r="A19" t="str">
            <v>nov</v>
          </cell>
          <cell r="B19" t="str">
            <v>Noviembre</v>
          </cell>
          <cell r="C19">
            <v>22771</v>
          </cell>
          <cell r="I19">
            <v>16513</v>
          </cell>
          <cell r="K19">
            <v>20095</v>
          </cell>
          <cell r="M19">
            <v>15945</v>
          </cell>
          <cell r="N19">
            <v>-0.20651903458571785</v>
          </cell>
          <cell r="O19">
            <v>-0.29976724781520359</v>
          </cell>
        </row>
        <row r="20">
          <cell r="A20" t="str">
            <v>dic</v>
          </cell>
          <cell r="B20" t="str">
            <v>Diciembre</v>
          </cell>
          <cell r="C20">
            <v>21989</v>
          </cell>
          <cell r="I20">
            <v>18070</v>
          </cell>
          <cell r="K20">
            <v>19927</v>
          </cell>
        </row>
        <row r="21">
          <cell r="C21">
            <v>234787</v>
          </cell>
          <cell r="I21">
            <v>168339</v>
          </cell>
          <cell r="K21">
            <v>182035</v>
          </cell>
          <cell r="M21">
            <v>176128</v>
          </cell>
          <cell r="N21">
            <v>8.648555284131576E-2</v>
          </cell>
          <cell r="O21">
            <v>-0.17232304814894872</v>
          </cell>
        </row>
        <row r="29">
          <cell r="C29">
            <v>2019</v>
          </cell>
          <cell r="I29" t="str">
            <v>2022</v>
          </cell>
          <cell r="K29">
            <v>2023</v>
          </cell>
          <cell r="M29">
            <v>2024</v>
          </cell>
        </row>
        <row r="30">
          <cell r="N30" t="str">
            <v>var 24/23</v>
          </cell>
          <cell r="O30" t="str">
            <v>var 24/19</v>
          </cell>
        </row>
        <row r="31">
          <cell r="B31" t="str">
            <v>Enero</v>
          </cell>
          <cell r="C31">
            <v>19126</v>
          </cell>
          <cell r="I31">
            <v>13922</v>
          </cell>
          <cell r="K31">
            <v>17515</v>
          </cell>
          <cell r="M31">
            <v>20913</v>
          </cell>
          <cell r="N31">
            <v>0.1940051384527548</v>
          </cell>
          <cell r="O31">
            <v>9.3433023109902757E-2</v>
          </cell>
        </row>
        <row r="32">
          <cell r="B32" t="str">
            <v>Febrero</v>
          </cell>
          <cell r="C32">
            <v>16661</v>
          </cell>
          <cell r="I32">
            <v>13217</v>
          </cell>
          <cell r="K32">
            <v>15801</v>
          </cell>
          <cell r="M32">
            <v>18321</v>
          </cell>
          <cell r="N32">
            <v>0.15948357698879811</v>
          </cell>
          <cell r="O32">
            <v>9.9633875517675996E-2</v>
          </cell>
        </row>
        <row r="33">
          <cell r="B33" t="str">
            <v>Marzo</v>
          </cell>
          <cell r="C33">
            <v>20350</v>
          </cell>
          <cell r="I33">
            <v>17020</v>
          </cell>
          <cell r="K33">
            <v>17964</v>
          </cell>
          <cell r="M33">
            <v>20362</v>
          </cell>
          <cell r="N33">
            <v>0.13348920062346914</v>
          </cell>
          <cell r="O33">
            <v>5.8968058968056347E-4</v>
          </cell>
        </row>
        <row r="34">
          <cell r="B34" t="str">
            <v>Abril</v>
          </cell>
          <cell r="C34">
            <v>12915</v>
          </cell>
          <cell r="I34">
            <v>12113</v>
          </cell>
          <cell r="K34">
            <v>12757</v>
          </cell>
          <cell r="M34">
            <v>14295</v>
          </cell>
          <cell r="N34">
            <v>0.12056126048443994</v>
          </cell>
          <cell r="O34">
            <v>0.10685249709639955</v>
          </cell>
        </row>
        <row r="35">
          <cell r="B35" t="str">
            <v>Mayo</v>
          </cell>
          <cell r="C35">
            <v>13156</v>
          </cell>
          <cell r="I35">
            <v>11098</v>
          </cell>
          <cell r="K35">
            <v>10423</v>
          </cell>
          <cell r="M35">
            <v>7607</v>
          </cell>
          <cell r="N35">
            <v>-0.27017173558476448</v>
          </cell>
          <cell r="O35">
            <v>-0.42178473700212826</v>
          </cell>
        </row>
        <row r="36">
          <cell r="B36" t="str">
            <v>Junio</v>
          </cell>
          <cell r="C36">
            <v>15865</v>
          </cell>
          <cell r="I36">
            <v>11814</v>
          </cell>
          <cell r="K36">
            <v>10883</v>
          </cell>
          <cell r="M36">
            <v>12135</v>
          </cell>
          <cell r="N36">
            <v>0.11504180832491051</v>
          </cell>
          <cell r="O36">
            <v>-0.23510872990860388</v>
          </cell>
        </row>
        <row r="37">
          <cell r="B37" t="str">
            <v>Julio</v>
          </cell>
          <cell r="C37">
            <v>13461</v>
          </cell>
          <cell r="I37">
            <v>11471</v>
          </cell>
          <cell r="K37">
            <v>10245</v>
          </cell>
          <cell r="M37">
            <v>12144</v>
          </cell>
          <cell r="N37">
            <v>0.18535871156661776</v>
          </cell>
          <cell r="O37">
            <v>-9.7838199242255453E-2</v>
          </cell>
        </row>
        <row r="38">
          <cell r="B38" t="str">
            <v>Agosto</v>
          </cell>
          <cell r="C38">
            <v>14160</v>
          </cell>
          <cell r="I38">
            <v>14845</v>
          </cell>
          <cell r="K38">
            <v>12145</v>
          </cell>
          <cell r="M38">
            <v>16288</v>
          </cell>
          <cell r="N38">
            <v>0.34112803622890087</v>
          </cell>
          <cell r="O38">
            <v>0.15028248587570614</v>
          </cell>
        </row>
        <row r="39">
          <cell r="B39" t="str">
            <v>Septiembre</v>
          </cell>
          <cell r="C39">
            <v>16725</v>
          </cell>
          <cell r="I39">
            <v>13618</v>
          </cell>
          <cell r="K39">
            <v>13480</v>
          </cell>
          <cell r="M39">
            <v>17349</v>
          </cell>
          <cell r="N39">
            <v>0.28701780415430278</v>
          </cell>
          <cell r="O39">
            <v>3.7309417040358728E-2</v>
          </cell>
        </row>
        <row r="40">
          <cell r="B40" t="str">
            <v>Octubre</v>
          </cell>
          <cell r="C40">
            <v>15154</v>
          </cell>
          <cell r="I40">
            <v>14638</v>
          </cell>
          <cell r="K40">
            <v>17535</v>
          </cell>
          <cell r="M40">
            <v>17511</v>
          </cell>
          <cell r="N40">
            <v>-1.3686911890504749E-3</v>
          </cell>
          <cell r="O40">
            <v>0.1555364920153095</v>
          </cell>
        </row>
        <row r="41">
          <cell r="B41" t="str">
            <v>Noviembre</v>
          </cell>
          <cell r="C41">
            <v>17956</v>
          </cell>
          <cell r="I41">
            <v>16231</v>
          </cell>
          <cell r="K41">
            <v>19598</v>
          </cell>
          <cell r="M41">
            <v>15543</v>
          </cell>
          <cell r="N41">
            <v>-0.20690886825186239</v>
          </cell>
          <cell r="O41">
            <v>-0.13438404989975494</v>
          </cell>
        </row>
        <row r="42">
          <cell r="B42" t="str">
            <v>Diciembre</v>
          </cell>
          <cell r="C42">
            <v>17291</v>
          </cell>
          <cell r="I42">
            <v>17723</v>
          </cell>
          <cell r="K42">
            <v>19489</v>
          </cell>
        </row>
        <row r="43">
          <cell r="C43">
            <v>192820</v>
          </cell>
          <cell r="I43">
            <v>167710</v>
          </cell>
          <cell r="K43">
            <v>177835</v>
          </cell>
          <cell r="M43">
            <v>172468</v>
          </cell>
          <cell r="N43">
            <v>8.9184444191833023E-2</v>
          </cell>
          <cell r="O43">
            <v>-1.7438713830763009E-2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2E53-2027-4346-BB6E-F8B0E2545591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46</v>
      </c>
    </row>
    <row r="4" spans="2:13" ht="24" x14ac:dyDescent="0.4">
      <c r="B4" s="3" t="s">
        <v>207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208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209</v>
      </c>
    </row>
    <row r="20" spans="2:2" ht="15.75" x14ac:dyDescent="0.25">
      <c r="B20" s="6" t="s">
        <v>210</v>
      </c>
    </row>
    <row r="21" spans="2:2" ht="15.75" x14ac:dyDescent="0.25">
      <c r="B21" s="6" t="s">
        <v>211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212</v>
      </c>
    </row>
    <row r="36" spans="2:2" ht="15.75" x14ac:dyDescent="0.25">
      <c r="B36" s="6" t="s">
        <v>213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214</v>
      </c>
    </row>
    <row r="42" spans="2:2" ht="15.75" x14ac:dyDescent="0.25">
      <c r="B42" s="6" t="s">
        <v>215</v>
      </c>
    </row>
    <row r="43" spans="2:2" ht="15.75" x14ac:dyDescent="0.25">
      <c r="B43" s="10" t="s">
        <v>23</v>
      </c>
    </row>
    <row r="44" spans="2:2" ht="15.75" x14ac:dyDescent="0.25">
      <c r="B44" s="6" t="s">
        <v>216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217</v>
      </c>
    </row>
    <row r="49" spans="2:2" ht="15.75" x14ac:dyDescent="0.25">
      <c r="B49" s="6" t="s">
        <v>218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39A0D047-F4CB-46CC-9EC7-D8F3851B1BC5}"/>
    <hyperlink ref="B19" location="'Viajeros entr evol mensu TF'!A1" tooltip="Evolución mensual de viajeros entrentrados en Tenerife según lugar de residencia" display="Evolución mensual de viajeros entrados en Tenerife según lugar de residencia" xr:uid="{146429A7-BBA1-4F99-967C-6AFA51DC8A0A}"/>
    <hyperlink ref="B14" location="'Establecim aloj islas cat y tip'!A1" tooltip="Establecimientos alojativos Canarias e islas" display="Establecimientos alojativos Canarias e islas" xr:uid="{5B38B4B6-3D46-4C40-BD46-93AE2AE6DFE4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D147C0CE-DA34-4AA3-A627-BFAC04585107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AE8C3AF5-8BEF-42E8-8E49-8F56C768F32F}"/>
    <hyperlink ref="B37" location="'Pernoctaciones lugar reside'!A1" tooltip="Pernoctaciones registradas en establecimientos alojativos de Canarias e islas según tipología y categoría" display="'Pernoctaciones lugar reside'!A1" xr:uid="{55822F21-000A-49DF-9BBD-42455E7E82CE}"/>
    <hyperlink ref="B8" location="'Resumen indicadores (aloj)'!A1" tooltip="Resumen indicadores Tenerife" display="'Resumen indicadores (aloj)'!A1" xr:uid="{5331F886-1BD2-4154-B520-6B0C29061171}"/>
    <hyperlink ref="B9" location="'Resumen indicadores municipios '!A1" tooltip="Resumen indicadores municipios Tenerife" display="Resumen indicadores municipios Tenerife" xr:uid="{0C6BCD41-4783-4346-9F4D-36434DB3C07F}"/>
    <hyperlink ref="B20" location="'Viajeros entr evol mensu TF cat'!A1" tooltip="Evolución mensual de viajeros entrentrados en Tenerife según lugar de residencia" display="'Viajeros entr evol mensu TF cat'!A1" xr:uid="{062D5F12-ADD0-4916-8B8F-69387947A7AC}"/>
    <hyperlink ref="B21" location="'Viajeros entr evol anual TF cat'!A1" tooltip="Evolución mensual de viajeros entrentrados en Tenerife según lugar de residencia" display="'Viajeros entr evol anual TF cat'!A1" xr:uid="{0EACCC24-FD21-47B7-9293-17577A1B5D1C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91FC8D30-753C-4C5B-8DAE-7CEDEFAA5CC7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62FBC512-1B7D-4178-B1B0-A9A1AA2BFDF8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15A6418E-5BA9-41B3-9311-4AF0F4334B88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41F97486-2495-45C4-A33F-BE9EB034E478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B6B87022-BC97-4F81-9588-021222839E15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E9E6F46A-52C4-4DF6-AA81-51AAC64AD511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A086D526-44A7-4EB4-B413-0DD5DDB04522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CFB8D4FF-4268-450E-9842-A9CCBD1651AC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BEA2FC8A-BEF4-4351-B2EF-2F0F1992A150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790081C1-6876-4BA3-A9DB-674FDCB6F92F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DA8D391C-1F23-48E1-9289-BED7E693FAC1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2AD9790E-EEA2-4910-BF3B-811F8601F18D}"/>
    <hyperlink ref="B35" location="'Pernoctaciones evol mensu TF'!A1" tooltip="Evolución mensual de pernoctaciones en Tenerife según lugar de residencia" display="'Pernoctaciones evol mensu TF'!A1" xr:uid="{EC6AB122-E368-4A62-9268-432A7B69F145}"/>
    <hyperlink ref="B36" location="'Pernocta evol mensu TF cat'!A1" tooltip="Evolución mensual de pernoctaciones en Tenerife según lugar de residencia" display="'Pernocta evol mensu TF cat'!A1" xr:uid="{F712110D-7426-49F1-90B8-C529088F3BE1}"/>
    <hyperlink ref="B38" location="'Pernoctaciones lugar residen ac'!A1" tooltip="Pernoctaciones registradas en establecimientos alojativos de Canarias e islas según tipología y categoría" display="'Pernoctaciones lugar residen ac'!A1" xr:uid="{6D19BACC-2FF3-42CF-85B5-C7DAAC9DE721}"/>
    <hyperlink ref="B39" location="'Pernoctaciones lugar reside año'!A1" tooltip="Pernoctaciones registradas en establecimientos alojativos de Canarias e islas según tipología y categoría" display="'Pernoctaciones lugar reside año'!A1" xr:uid="{FB945E58-2E31-41E2-BBAF-56643CD19E4C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EF6EBEDE-A0F7-45DA-921A-ED8FC36D14F1}"/>
    <hyperlink ref="B41" location="'EM evol menusual lugar resd'!A1" tooltip="Evolución mensual de estancia media en Tenerife según lugar de residencia" display="'EM evol menusual lugar resd'!A1" xr:uid="{B2B38CD2-E470-428B-B960-B3DB0363BFD4}"/>
    <hyperlink ref="B42" location="'EM evol mensu TF cat '!A1" tooltip="Evolución mensual de estancia media en Tenerife según lugar de residencia" display="'EM evol mensu TF cat '!A1" xr:uid="{CE973E83-B788-49C7-9483-A4ADFE8032EE}"/>
    <hyperlink ref="B44" location="'tasa de ocupación evol mens'!A1" tooltip="Evolución mensual de estancia media en Tenerife según lugar de residencia" display="'tasa de ocupación evol mens'!A1" xr:uid="{11DB1C5F-A21A-49C6-86C0-D2B03D93CD7B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8A28A5F2-5BFF-4D90-B28E-FEAB86C52DBC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BF9408B7-0F30-46DA-9C11-DB4384634D7D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70D50D7C-1B0D-41B3-A538-73321DDC82BF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E66ECD8A-EE90-4F3A-8023-A7E1AB483261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78C7A346-78DE-4CBB-93BD-A83CE8D889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C6ED-0AEA-4E40-A947-E7F58ACAC21B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diciembre 2024</v>
      </c>
    </row>
    <row r="7" spans="2:14" x14ac:dyDescent="0.25">
      <c r="B7" s="271" t="s">
        <v>46</v>
      </c>
      <c r="C7" s="274" t="s">
        <v>8</v>
      </c>
      <c r="D7" s="15" t="s">
        <v>30</v>
      </c>
      <c r="E7" s="16">
        <v>3627</v>
      </c>
      <c r="F7" s="16">
        <v>2479</v>
      </c>
      <c r="G7" s="16">
        <v>4675</v>
      </c>
      <c r="H7" s="16">
        <v>5492</v>
      </c>
      <c r="I7" s="16">
        <v>4480</v>
      </c>
      <c r="J7" s="17">
        <f>I7/H7-1</f>
        <v>-0.1842680262199563</v>
      </c>
      <c r="K7" s="16">
        <f>I7-H7</f>
        <v>-1012</v>
      </c>
      <c r="L7" s="17">
        <f>I7/E7-1</f>
        <v>0.23518059001929981</v>
      </c>
      <c r="M7" s="16">
        <f>I7-E7</f>
        <v>853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3115</v>
      </c>
      <c r="F8" s="20">
        <v>2479</v>
      </c>
      <c r="G8" s="20">
        <v>4607</v>
      </c>
      <c r="H8" s="20">
        <v>5428</v>
      </c>
      <c r="I8" s="20">
        <v>4419</v>
      </c>
      <c r="J8" s="21">
        <f t="shared" ref="J8:J20" si="0">I8/H8-1</f>
        <v>-0.1858879882092852</v>
      </c>
      <c r="K8" s="20">
        <f t="shared" ref="K8:K17" si="1">I8-H8</f>
        <v>-1009</v>
      </c>
      <c r="L8" s="21">
        <f t="shared" ref="L8:L20" si="2">I8/E8-1</f>
        <v>0.41861958266452648</v>
      </c>
      <c r="M8" s="20">
        <f t="shared" ref="M8:M17" si="3">I8-E8</f>
        <v>1304</v>
      </c>
      <c r="N8" s="22">
        <f>I8/$I$7</f>
        <v>0.98638392857142854</v>
      </c>
    </row>
    <row r="9" spans="2:14" x14ac:dyDescent="0.25">
      <c r="B9" s="272"/>
      <c r="C9" s="276"/>
      <c r="D9" s="23" t="s">
        <v>32</v>
      </c>
      <c r="E9" s="24">
        <v>512</v>
      </c>
      <c r="F9" s="24">
        <v>0</v>
      </c>
      <c r="G9" s="24">
        <v>0</v>
      </c>
      <c r="H9" s="24">
        <v>0</v>
      </c>
      <c r="I9" s="24">
        <v>0</v>
      </c>
      <c r="J9" s="25" t="str">
        <f>IFERROR(I9/H9-1,"-")</f>
        <v>-</v>
      </c>
      <c r="K9" s="24">
        <f>IFERROR(I9-H9,"-")</f>
        <v>0</v>
      </c>
      <c r="L9" s="25">
        <f>IFERROR(I9/E9-1,"-")</f>
        <v>-1</v>
      </c>
      <c r="M9" s="24">
        <f>IFERROR(I9-E9,"-")</f>
        <v>-512</v>
      </c>
      <c r="N9" s="25">
        <f>IFERROR(I9/$I$7,"-")</f>
        <v>0</v>
      </c>
    </row>
    <row r="10" spans="2:14" x14ac:dyDescent="0.25">
      <c r="B10" s="272"/>
      <c r="C10" s="277" t="s">
        <v>33</v>
      </c>
      <c r="D10" s="26" t="s">
        <v>30</v>
      </c>
      <c r="E10" s="27">
        <v>4174</v>
      </c>
      <c r="F10" s="27">
        <v>2907</v>
      </c>
      <c r="G10" s="27">
        <v>5119</v>
      </c>
      <c r="H10" s="27">
        <v>5933</v>
      </c>
      <c r="I10" s="27">
        <v>4890</v>
      </c>
      <c r="J10" s="28">
        <f t="shared" si="0"/>
        <v>-0.17579639305578965</v>
      </c>
      <c r="K10" s="27">
        <f t="shared" si="1"/>
        <v>-1043</v>
      </c>
      <c r="L10" s="28">
        <f t="shared" si="2"/>
        <v>0.17153809295639677</v>
      </c>
      <c r="M10" s="27">
        <f t="shared" si="3"/>
        <v>716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3558</v>
      </c>
      <c r="F11" s="29">
        <v>2907</v>
      </c>
      <c r="G11" s="29">
        <v>5047</v>
      </c>
      <c r="H11" s="29">
        <v>5856</v>
      </c>
      <c r="I11" s="29">
        <v>4825</v>
      </c>
      <c r="J11" s="30">
        <f t="shared" si="0"/>
        <v>-0.17605874316939896</v>
      </c>
      <c r="K11" s="29">
        <f t="shared" si="1"/>
        <v>-1031</v>
      </c>
      <c r="L11" s="30">
        <f t="shared" si="2"/>
        <v>0.3560989319842609</v>
      </c>
      <c r="M11" s="29">
        <f t="shared" si="3"/>
        <v>1267</v>
      </c>
      <c r="N11" s="31">
        <f>I11/$I$10</f>
        <v>0.98670756646216773</v>
      </c>
    </row>
    <row r="12" spans="2:14" x14ac:dyDescent="0.25">
      <c r="B12" s="272"/>
      <c r="C12" s="279"/>
      <c r="D12" s="32" t="s">
        <v>32</v>
      </c>
      <c r="E12" s="33">
        <v>616</v>
      </c>
      <c r="F12" s="33">
        <v>0</v>
      </c>
      <c r="G12" s="33">
        <v>0</v>
      </c>
      <c r="H12" s="33">
        <v>0</v>
      </c>
      <c r="I12" s="33">
        <v>0</v>
      </c>
      <c r="J12" s="34" t="str">
        <f>IFERROR(I12/H12-1,"-")</f>
        <v>-</v>
      </c>
      <c r="K12" s="33">
        <f>IFERROR(I12-H12,"-")</f>
        <v>0</v>
      </c>
      <c r="L12" s="34">
        <f>IFERROR(I12/E12-1,"-")</f>
        <v>-1</v>
      </c>
      <c r="M12" s="33">
        <f>IFERROR(I12-E12,"-")</f>
        <v>-616</v>
      </c>
      <c r="N12" s="34">
        <f>IFERROR(I12/$I$10,"-")</f>
        <v>0</v>
      </c>
    </row>
    <row r="13" spans="2:14" x14ac:dyDescent="0.25">
      <c r="B13" s="272"/>
      <c r="C13" s="274" t="s">
        <v>21</v>
      </c>
      <c r="D13" s="15" t="s">
        <v>30</v>
      </c>
      <c r="E13" s="16">
        <v>21989</v>
      </c>
      <c r="F13" s="16">
        <v>14831</v>
      </c>
      <c r="G13" s="16">
        <v>18070</v>
      </c>
      <c r="H13" s="16">
        <v>19927</v>
      </c>
      <c r="I13" s="16">
        <v>18514</v>
      </c>
      <c r="J13" s="17">
        <f t="shared" si="0"/>
        <v>-7.090881718271691E-2</v>
      </c>
      <c r="K13" s="16">
        <f t="shared" si="1"/>
        <v>-1413</v>
      </c>
      <c r="L13" s="17">
        <f t="shared" si="2"/>
        <v>-0.15803356223566334</v>
      </c>
      <c r="M13" s="16">
        <f t="shared" si="3"/>
        <v>-3475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17291</v>
      </c>
      <c r="F14" s="20">
        <v>14831</v>
      </c>
      <c r="G14" s="20">
        <v>17723</v>
      </c>
      <c r="H14" s="20">
        <v>19489</v>
      </c>
      <c r="I14" s="20">
        <v>18180</v>
      </c>
      <c r="J14" s="21">
        <f t="shared" si="0"/>
        <v>-6.7166093693878604E-2</v>
      </c>
      <c r="K14" s="20">
        <f t="shared" si="1"/>
        <v>-1309</v>
      </c>
      <c r="L14" s="21">
        <f t="shared" si="2"/>
        <v>5.1414030420450008E-2</v>
      </c>
      <c r="M14" s="20">
        <f t="shared" si="3"/>
        <v>889</v>
      </c>
      <c r="N14" s="22">
        <f>I14/$I$13</f>
        <v>0.98195959814194667</v>
      </c>
    </row>
    <row r="15" spans="2:14" x14ac:dyDescent="0.25">
      <c r="B15" s="272"/>
      <c r="C15" s="276"/>
      <c r="D15" s="23" t="s">
        <v>32</v>
      </c>
      <c r="E15" s="24">
        <v>4698</v>
      </c>
      <c r="F15" s="24">
        <v>0</v>
      </c>
      <c r="G15" s="24">
        <v>0</v>
      </c>
      <c r="H15" s="24">
        <v>0</v>
      </c>
      <c r="I15" s="24">
        <v>0</v>
      </c>
      <c r="J15" s="25" t="str">
        <f>IFERROR(I15/H15-1,"-")</f>
        <v>-</v>
      </c>
      <c r="K15" s="24">
        <f>IFERROR(I15-H15,"-")</f>
        <v>0</v>
      </c>
      <c r="L15" s="25">
        <f>IFERROR(I15/E15-1,"-")</f>
        <v>-1</v>
      </c>
      <c r="M15" s="24">
        <f>IFERROR(I15-E15,"-")</f>
        <v>-4698</v>
      </c>
      <c r="N15" s="25">
        <f>IFERROR(I15/$I$13,"-")</f>
        <v>0</v>
      </c>
    </row>
    <row r="16" spans="2:14" x14ac:dyDescent="0.25">
      <c r="B16" s="272"/>
      <c r="C16" s="277" t="s">
        <v>22</v>
      </c>
      <c r="D16" s="26" t="s">
        <v>30</v>
      </c>
      <c r="E16" s="35">
        <v>6.0625861593603529</v>
      </c>
      <c r="F16" s="35">
        <v>5.9826542960871318</v>
      </c>
      <c r="G16" s="35">
        <v>3.8652406417112299</v>
      </c>
      <c r="H16" s="35">
        <v>3.6283685360524398</v>
      </c>
      <c r="I16" s="35">
        <v>4.1325892857142854</v>
      </c>
      <c r="J16" s="36">
        <f t="shared" si="0"/>
        <v>0.13896624465011564</v>
      </c>
      <c r="K16" s="37">
        <f t="shared" si="1"/>
        <v>0.5042207496618456</v>
      </c>
      <c r="L16" s="36">
        <f t="shared" si="2"/>
        <v>-0.31834547549748904</v>
      </c>
      <c r="M16" s="37">
        <f t="shared" si="3"/>
        <v>-1.9299968736460675</v>
      </c>
      <c r="N16" s="38"/>
    </row>
    <row r="17" spans="2:14" x14ac:dyDescent="0.25">
      <c r="B17" s="272"/>
      <c r="C17" s="278"/>
      <c r="D17" s="4" t="s">
        <v>31</v>
      </c>
      <c r="E17" s="39">
        <f>E14/E8</f>
        <v>5.5508828250401283</v>
      </c>
      <c r="F17" s="39">
        <f t="shared" ref="F17:I17" si="4">F14/F8</f>
        <v>5.9826542960871318</v>
      </c>
      <c r="G17" s="39">
        <f t="shared" si="4"/>
        <v>3.8469719991317559</v>
      </c>
      <c r="H17" s="39">
        <f t="shared" si="4"/>
        <v>3.5904568901989684</v>
      </c>
      <c r="I17" s="39">
        <f t="shared" si="4"/>
        <v>4.1140529531568228</v>
      </c>
      <c r="J17" s="40">
        <f t="shared" si="0"/>
        <v>0.14582992609858048</v>
      </c>
      <c r="K17" s="41">
        <f t="shared" si="1"/>
        <v>0.52359606295785444</v>
      </c>
      <c r="L17" s="40">
        <f t="shared" si="2"/>
        <v>-0.25884709102518633</v>
      </c>
      <c r="M17" s="41">
        <f t="shared" si="3"/>
        <v>-1.4368298718833055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9.17578125</v>
      </c>
      <c r="F18" s="43" t="str">
        <f t="shared" ref="F18:I18" si="5">IFERROR(F15/F9,"-")</f>
        <v>-</v>
      </c>
      <c r="G18" s="43" t="str">
        <f t="shared" si="5"/>
        <v>-</v>
      </c>
      <c r="H18" s="43" t="str">
        <f t="shared" si="5"/>
        <v>-</v>
      </c>
      <c r="I18" s="43" t="str">
        <f t="shared" si="5"/>
        <v>-</v>
      </c>
      <c r="J18" s="34" t="str">
        <f>IFERROR(I18/H18-1,"-")</f>
        <v>-</v>
      </c>
      <c r="K18" s="33" t="str">
        <f>IFERROR(I18-H18,"-")</f>
        <v>-</v>
      </c>
      <c r="L18" s="34" t="str">
        <f>IFERROR(I18/E18-1,"-")</f>
        <v>-</v>
      </c>
      <c r="M18" s="33" t="str">
        <f>IFERROR(I18-E18,"-")</f>
        <v>-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0.62939999999999996</v>
      </c>
      <c r="F19" s="18">
        <v>0.59650000000000003</v>
      </c>
      <c r="G19" s="18">
        <v>0.6391</v>
      </c>
      <c r="H19" s="18">
        <v>0.70480000000000009</v>
      </c>
      <c r="I19" s="18">
        <v>0.65489999999999993</v>
      </c>
      <c r="J19" s="17">
        <f t="shared" si="0"/>
        <v>-7.080022701475619E-2</v>
      </c>
      <c r="K19" s="44">
        <f>(I19-H19)*100</f>
        <v>-4.9900000000000162</v>
      </c>
      <c r="L19" s="17">
        <f t="shared" si="2"/>
        <v>4.0514775977120943E-2</v>
      </c>
      <c r="M19" s="44">
        <f>(I19-E19)*100</f>
        <v>2.5499999999999967</v>
      </c>
      <c r="N19" s="18"/>
    </row>
    <row r="20" spans="2:14" x14ac:dyDescent="0.25">
      <c r="B20" s="272"/>
      <c r="C20" s="281"/>
      <c r="D20" s="19" t="s">
        <v>31</v>
      </c>
      <c r="E20" s="22">
        <v>0.60829999999999995</v>
      </c>
      <c r="F20" s="22">
        <v>0.59650000000000003</v>
      </c>
      <c r="G20" s="22">
        <v>0.63659999999999994</v>
      </c>
      <c r="H20" s="22">
        <v>0.70010000000000006</v>
      </c>
      <c r="I20" s="22">
        <v>0.65310000000000001</v>
      </c>
      <c r="J20" s="21">
        <f t="shared" si="0"/>
        <v>-6.7133266676189129E-2</v>
      </c>
      <c r="K20" s="45">
        <f>(I20-H20)*100</f>
        <v>-4.7000000000000046</v>
      </c>
      <c r="L20" s="21">
        <f t="shared" si="2"/>
        <v>7.3647871116225616E-2</v>
      </c>
      <c r="M20" s="45">
        <f>(I20-E20)*100</f>
        <v>4.4800000000000058</v>
      </c>
      <c r="N20" s="22"/>
    </row>
    <row r="21" spans="2:14" x14ac:dyDescent="0.25">
      <c r="B21" s="272"/>
      <c r="C21" s="282"/>
      <c r="D21" s="23" t="s">
        <v>32</v>
      </c>
      <c r="E21" s="25">
        <v>0.72170000000000001</v>
      </c>
      <c r="F21" s="25">
        <v>0</v>
      </c>
      <c r="G21" s="25">
        <v>0</v>
      </c>
      <c r="H21" s="25">
        <v>0</v>
      </c>
      <c r="I21" s="25">
        <v>0</v>
      </c>
      <c r="J21" s="25" t="str">
        <f>IFERROR(I21/H21-1,"-")</f>
        <v>-</v>
      </c>
      <c r="K21" s="24">
        <f>IFERROR(I21-H21,"-")</f>
        <v>0</v>
      </c>
      <c r="L21" s="25">
        <f>IFERROR(I21/E21-1,"-")</f>
        <v>-1</v>
      </c>
      <c r="M21" s="24">
        <f>IFERROR(I21-E21,"-")</f>
        <v>-0.72170000000000001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1127</v>
      </c>
      <c r="F22" s="27">
        <v>802</v>
      </c>
      <c r="G22" s="27">
        <v>912</v>
      </c>
      <c r="H22" s="27">
        <v>912</v>
      </c>
      <c r="I22" s="27">
        <v>912</v>
      </c>
      <c r="J22" s="36">
        <f>I22/H22-1</f>
        <v>0</v>
      </c>
      <c r="K22" s="27">
        <f>I22-H22</f>
        <v>0</v>
      </c>
      <c r="L22" s="36">
        <f>I22/E22-1</f>
        <v>-0.1907719609582964</v>
      </c>
      <c r="M22" s="27">
        <f>I22-E22</f>
        <v>-215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917</v>
      </c>
      <c r="F23" s="29">
        <v>802</v>
      </c>
      <c r="G23" s="29">
        <v>898</v>
      </c>
      <c r="H23" s="29">
        <v>898</v>
      </c>
      <c r="I23" s="29">
        <v>898</v>
      </c>
      <c r="J23" s="40">
        <f>I23/H23-1</f>
        <v>0</v>
      </c>
      <c r="K23" s="29">
        <f>I23-H23</f>
        <v>0</v>
      </c>
      <c r="L23" s="40">
        <f>I23/E23-1</f>
        <v>-2.0719738276990141E-2</v>
      </c>
      <c r="M23" s="29">
        <f>I23-E23</f>
        <v>-19</v>
      </c>
      <c r="N23" s="42">
        <f>I23/$I$22</f>
        <v>0.98464912280701755</v>
      </c>
    </row>
    <row r="24" spans="2:14" x14ac:dyDescent="0.25">
      <c r="B24" s="273"/>
      <c r="C24" s="285"/>
      <c r="D24" s="32" t="s">
        <v>32</v>
      </c>
      <c r="E24" s="33">
        <v>210</v>
      </c>
      <c r="F24" s="33">
        <v>0</v>
      </c>
      <c r="G24" s="33">
        <v>0</v>
      </c>
      <c r="H24" s="33">
        <v>0</v>
      </c>
      <c r="I24" s="33">
        <v>0</v>
      </c>
      <c r="J24" s="34" t="str">
        <f>IFERROR(I24/H24-1,"-")</f>
        <v>-</v>
      </c>
      <c r="K24" s="33">
        <f>IFERROR(I24-H24,"-")</f>
        <v>0</v>
      </c>
      <c r="L24" s="34">
        <f>IFERROR(I24/E24-1,"-")</f>
        <v>-1</v>
      </c>
      <c r="M24" s="33">
        <f>IFERROR(I24-E24,"-")</f>
        <v>-210</v>
      </c>
      <c r="N24" s="34">
        <f>IFERROR(I24/$I$22,"-")</f>
        <v>0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221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227</v>
      </c>
      <c r="F31" s="13" t="s">
        <v>228</v>
      </c>
      <c r="G31" s="13" t="s">
        <v>229</v>
      </c>
      <c r="H31" s="13" t="s">
        <v>230</v>
      </c>
      <c r="I31" s="13" t="s">
        <v>231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diciembre 2024</v>
      </c>
    </row>
    <row r="32" spans="2:14" ht="15" customHeight="1" x14ac:dyDescent="0.25">
      <c r="B32" s="271" t="s">
        <v>46</v>
      </c>
      <c r="C32" s="274" t="s">
        <v>8</v>
      </c>
      <c r="D32" s="15" t="s">
        <v>30</v>
      </c>
      <c r="E32" s="49">
        <v>45076</v>
      </c>
      <c r="F32" s="49">
        <v>20161</v>
      </c>
      <c r="G32" s="49">
        <v>37751</v>
      </c>
      <c r="H32" s="49">
        <v>51166</v>
      </c>
      <c r="I32" s="49">
        <v>43737</v>
      </c>
      <c r="J32" s="17">
        <f>I32/H32-1</f>
        <v>-0.14519407418989172</v>
      </c>
      <c r="K32" s="16">
        <f>I32-H32</f>
        <v>-7429</v>
      </c>
      <c r="L32" s="17">
        <f>I32/E32-1</f>
        <v>-2.9705386458425798E-2</v>
      </c>
      <c r="M32" s="16">
        <f>I32-E32</f>
        <v>-1339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38821</v>
      </c>
      <c r="F33" s="50">
        <v>20161</v>
      </c>
      <c r="G33" s="50">
        <v>37638</v>
      </c>
      <c r="H33" s="50">
        <v>50521</v>
      </c>
      <c r="I33" s="50">
        <v>43075</v>
      </c>
      <c r="J33" s="21">
        <f t="shared" ref="J33:J45" si="6">I33/H33-1</f>
        <v>-0.14738425605193883</v>
      </c>
      <c r="K33" s="20">
        <f t="shared" ref="K33:K42" si="7">I33-H33</f>
        <v>-7446</v>
      </c>
      <c r="L33" s="21">
        <f t="shared" ref="L33:L45" si="8">I33/E33-1</f>
        <v>0.1095798665670642</v>
      </c>
      <c r="M33" s="20">
        <f t="shared" ref="M33:M42" si="9">I33-E33</f>
        <v>4254</v>
      </c>
      <c r="N33" s="22">
        <f>I33/$I$32</f>
        <v>0.98486407389624342</v>
      </c>
    </row>
    <row r="34" spans="1:14" x14ac:dyDescent="0.25">
      <c r="B34" s="272"/>
      <c r="C34" s="276"/>
      <c r="D34" s="23" t="s">
        <v>32</v>
      </c>
      <c r="E34" s="24">
        <v>6255</v>
      </c>
      <c r="F34" s="24">
        <v>0</v>
      </c>
      <c r="G34" s="24">
        <v>0</v>
      </c>
      <c r="H34" s="24">
        <v>0</v>
      </c>
      <c r="I34" s="24">
        <v>0</v>
      </c>
      <c r="J34" s="25" t="str">
        <f>IFERROR(I34/H34-1,"-")</f>
        <v>-</v>
      </c>
      <c r="K34" s="24">
        <f>IFERROR(I34-H34,"-")</f>
        <v>0</v>
      </c>
      <c r="L34" s="25">
        <f>IFERROR(I34/E34-1,"-")</f>
        <v>-1</v>
      </c>
      <c r="M34" s="24">
        <f>IFERROR(I34-E34,"-")</f>
        <v>-6255</v>
      </c>
      <c r="N34" s="25">
        <f>IFERROR(I34/I32,"-")</f>
        <v>0</v>
      </c>
    </row>
    <row r="35" spans="1:14" x14ac:dyDescent="0.25">
      <c r="B35" s="272"/>
      <c r="C35" s="277" t="s">
        <v>33</v>
      </c>
      <c r="D35" s="26" t="s">
        <v>30</v>
      </c>
      <c r="E35" s="51">
        <v>51134</v>
      </c>
      <c r="F35" s="51">
        <v>22534</v>
      </c>
      <c r="G35" s="51">
        <v>41772</v>
      </c>
      <c r="H35" s="51">
        <v>55375</v>
      </c>
      <c r="I35" s="51">
        <v>48434</v>
      </c>
      <c r="J35" s="28">
        <f t="shared" si="6"/>
        <v>-0.1253453724604966</v>
      </c>
      <c r="K35" s="27">
        <f t="shared" si="7"/>
        <v>-6941</v>
      </c>
      <c r="L35" s="28">
        <f t="shared" si="8"/>
        <v>-5.2802440646145476E-2</v>
      </c>
      <c r="M35" s="27">
        <f t="shared" si="9"/>
        <v>-2700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43770</v>
      </c>
      <c r="F36" s="52">
        <v>22534</v>
      </c>
      <c r="G36" s="52">
        <v>41654</v>
      </c>
      <c r="H36" s="52">
        <v>54620</v>
      </c>
      <c r="I36" s="52">
        <v>47683</v>
      </c>
      <c r="J36" s="30">
        <f t="shared" si="6"/>
        <v>-0.12700476016111317</v>
      </c>
      <c r="K36" s="29">
        <f t="shared" si="7"/>
        <v>-6937</v>
      </c>
      <c r="L36" s="30">
        <f t="shared" si="8"/>
        <v>8.9399131825451228E-2</v>
      </c>
      <c r="M36" s="29">
        <f t="shared" si="9"/>
        <v>3913</v>
      </c>
      <c r="N36" s="31">
        <f>I36/$I$35</f>
        <v>0.98449436346368258</v>
      </c>
    </row>
    <row r="37" spans="1:14" x14ac:dyDescent="0.25">
      <c r="B37" s="272"/>
      <c r="C37" s="279"/>
      <c r="D37" s="32" t="s">
        <v>32</v>
      </c>
      <c r="E37" s="33">
        <v>7364</v>
      </c>
      <c r="F37" s="33">
        <v>0</v>
      </c>
      <c r="G37" s="33">
        <v>0</v>
      </c>
      <c r="H37" s="33">
        <v>0</v>
      </c>
      <c r="I37" s="33">
        <v>0</v>
      </c>
      <c r="J37" s="34" t="str">
        <f>IFERROR(I37/H37-1,"-")</f>
        <v>-</v>
      </c>
      <c r="K37" s="33">
        <f>IFERROR(I37-H37,"-")</f>
        <v>0</v>
      </c>
      <c r="L37" s="34">
        <f>IFERROR(I37/E37-1,"-")</f>
        <v>-1</v>
      </c>
      <c r="M37" s="33">
        <f>IFERROR(I37-E37,"-")</f>
        <v>-7364</v>
      </c>
      <c r="N37" s="34">
        <f>IFERROR(I37/I35,"-")</f>
        <v>0</v>
      </c>
    </row>
    <row r="38" spans="1:14" x14ac:dyDescent="0.25">
      <c r="B38" s="272"/>
      <c r="C38" s="274" t="s">
        <v>21</v>
      </c>
      <c r="D38" s="15" t="s">
        <v>30</v>
      </c>
      <c r="E38" s="49">
        <v>234787</v>
      </c>
      <c r="F38" s="49">
        <v>98762</v>
      </c>
      <c r="G38" s="49">
        <v>168339</v>
      </c>
      <c r="H38" s="49">
        <v>182035</v>
      </c>
      <c r="I38" s="49">
        <v>194642</v>
      </c>
      <c r="J38" s="17">
        <f t="shared" si="6"/>
        <v>6.925591232455286E-2</v>
      </c>
      <c r="K38" s="16">
        <f t="shared" si="7"/>
        <v>12607</v>
      </c>
      <c r="L38" s="17">
        <f t="shared" si="8"/>
        <v>-0.17098476491458214</v>
      </c>
      <c r="M38" s="16">
        <f t="shared" si="9"/>
        <v>-40145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192820</v>
      </c>
      <c r="F39" s="50">
        <v>98762</v>
      </c>
      <c r="G39" s="50">
        <v>167710</v>
      </c>
      <c r="H39" s="50">
        <v>177835</v>
      </c>
      <c r="I39" s="50">
        <v>190648</v>
      </c>
      <c r="J39" s="21">
        <f t="shared" si="6"/>
        <v>7.2049933927517129E-2</v>
      </c>
      <c r="K39" s="20">
        <f t="shared" si="7"/>
        <v>12813</v>
      </c>
      <c r="L39" s="21">
        <f t="shared" si="8"/>
        <v>-1.1264391660616102E-2</v>
      </c>
      <c r="M39" s="20">
        <f t="shared" si="9"/>
        <v>-2172</v>
      </c>
      <c r="N39" s="22">
        <f>I39/$I$38</f>
        <v>0.97948027661039239</v>
      </c>
    </row>
    <row r="40" spans="1:14" x14ac:dyDescent="0.25">
      <c r="B40" s="272"/>
      <c r="C40" s="276"/>
      <c r="D40" s="23" t="s">
        <v>32</v>
      </c>
      <c r="E40" s="24">
        <v>41967</v>
      </c>
      <c r="F40" s="24">
        <v>0</v>
      </c>
      <c r="G40" s="24">
        <v>0</v>
      </c>
      <c r="H40" s="24">
        <v>0</v>
      </c>
      <c r="I40" s="24">
        <v>0</v>
      </c>
      <c r="J40" s="25" t="str">
        <f>IFERROR(I40/H40-1,"-")</f>
        <v>-</v>
      </c>
      <c r="K40" s="24">
        <f>IFERROR(I40-H40,"-")</f>
        <v>0</v>
      </c>
      <c r="L40" s="25">
        <f>IFERROR(I40/E40-1,"-")</f>
        <v>-1</v>
      </c>
      <c r="M40" s="24">
        <f>IFERROR(I40-E40,"-")</f>
        <v>-41967</v>
      </c>
      <c r="N40" s="25">
        <f>IFERROR(I40/I38,"-")</f>
        <v>0</v>
      </c>
    </row>
    <row r="41" spans="1:14" x14ac:dyDescent="0.25">
      <c r="B41" s="272"/>
      <c r="C41" s="277" t="s">
        <v>22</v>
      </c>
      <c r="D41" s="26" t="s">
        <v>30</v>
      </c>
      <c r="E41" s="53">
        <v>5.2086919868666248</v>
      </c>
      <c r="F41" s="53">
        <v>4.8986657407866669</v>
      </c>
      <c r="G41" s="53">
        <v>4.4591931339567168</v>
      </c>
      <c r="H41" s="53">
        <v>3.5577336512527848</v>
      </c>
      <c r="I41" s="53">
        <v>4.4502823696184013</v>
      </c>
      <c r="J41" s="36">
        <f t="shared" si="6"/>
        <v>0.25087564327681555</v>
      </c>
      <c r="K41" s="37">
        <f t="shared" si="7"/>
        <v>0.89254871836561644</v>
      </c>
      <c r="L41" s="36">
        <f t="shared" si="8"/>
        <v>-0.14560461996226759</v>
      </c>
      <c r="M41" s="37">
        <f t="shared" si="9"/>
        <v>-0.75840961724822353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4.9668993585945751</v>
      </c>
      <c r="F42" s="54">
        <f t="shared" si="10"/>
        <v>4.8986657407866669</v>
      </c>
      <c r="G42" s="54">
        <f t="shared" si="10"/>
        <v>4.4558690684946063</v>
      </c>
      <c r="H42" s="54">
        <f t="shared" si="10"/>
        <v>3.5200213772490647</v>
      </c>
      <c r="I42" s="54">
        <f t="shared" si="10"/>
        <v>4.4259547301218802</v>
      </c>
      <c r="J42" s="40">
        <f t="shared" si="6"/>
        <v>0.25736586678936946</v>
      </c>
      <c r="K42" s="41">
        <f t="shared" si="7"/>
        <v>0.90593335287281551</v>
      </c>
      <c r="L42" s="40">
        <f t="shared" si="8"/>
        <v>-0.10890992335825378</v>
      </c>
      <c r="M42" s="41">
        <f t="shared" si="9"/>
        <v>-0.54094462847269487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6.7093525179856117</v>
      </c>
      <c r="F43" s="43" t="str">
        <f t="shared" ref="F43:I43" si="11">IFERROR(F40/F34,"-")</f>
        <v>-</v>
      </c>
      <c r="G43" s="43" t="str">
        <f t="shared" si="11"/>
        <v>-</v>
      </c>
      <c r="H43" s="43" t="str">
        <f t="shared" si="11"/>
        <v>-</v>
      </c>
      <c r="I43" s="43" t="str">
        <f t="shared" si="11"/>
        <v>-</v>
      </c>
      <c r="J43" s="34" t="str">
        <f>IFERROR(I43/H43-1,"-")</f>
        <v>-</v>
      </c>
      <c r="K43" s="33" t="str">
        <f>IFERROR(I43-H43,"-")</f>
        <v>-</v>
      </c>
      <c r="L43" s="34" t="str">
        <f>IFERROR(I43/E43-1,"-")</f>
        <v>-</v>
      </c>
      <c r="M43" s="33" t="str">
        <f>IFERROR(I43-E43,"-")</f>
        <v>-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0.57076491108653105</v>
      </c>
      <c r="F44" s="57">
        <v>0.40408330264719122</v>
      </c>
      <c r="G44" s="57">
        <v>0.53778304538949095</v>
      </c>
      <c r="H44" s="57">
        <v>0.55454348826086564</v>
      </c>
      <c r="I44" s="57">
        <v>0.59082327086406716</v>
      </c>
      <c r="J44" s="57">
        <f t="shared" si="6"/>
        <v>6.5422790766113792E-2</v>
      </c>
      <c r="K44" s="44">
        <f>(I44-H44)*100</f>
        <v>3.6279782603201527</v>
      </c>
      <c r="L44" s="17">
        <f t="shared" si="8"/>
        <v>3.514294482355651E-2</v>
      </c>
      <c r="M44" s="44">
        <f>(I44-E44)*100</f>
        <v>2.0058359777536117</v>
      </c>
      <c r="N44" s="18"/>
    </row>
    <row r="45" spans="1:14" x14ac:dyDescent="0.25">
      <c r="B45" s="272"/>
      <c r="C45" s="281"/>
      <c r="D45" s="19" t="s">
        <v>31</v>
      </c>
      <c r="E45" s="58">
        <v>0.5760893921512974</v>
      </c>
      <c r="F45" s="58">
        <v>0.40408330264719122</v>
      </c>
      <c r="G45" s="58">
        <v>0.5372393247269116</v>
      </c>
      <c r="H45" s="58">
        <v>0.55031548718710444</v>
      </c>
      <c r="I45" s="58">
        <v>0.58806038285245432</v>
      </c>
      <c r="J45" s="58">
        <f t="shared" si="6"/>
        <v>6.8587740203860159E-2</v>
      </c>
      <c r="K45" s="45">
        <f>(I45-H45)*100</f>
        <v>3.7744895665349887</v>
      </c>
      <c r="L45" s="21">
        <f t="shared" si="8"/>
        <v>2.0779745060837795E-2</v>
      </c>
      <c r="M45" s="45">
        <f>(I45-E45)*100</f>
        <v>1.1970990701156925</v>
      </c>
      <c r="N45" s="22"/>
    </row>
    <row r="46" spans="1:14" x14ac:dyDescent="0.25">
      <c r="B46" s="272"/>
      <c r="C46" s="282"/>
      <c r="D46" s="23" t="s">
        <v>32</v>
      </c>
      <c r="E46" s="59">
        <v>0.54751467710371815</v>
      </c>
      <c r="F46" s="59" t="s">
        <v>232</v>
      </c>
      <c r="G46" s="59" t="s">
        <v>232</v>
      </c>
      <c r="H46" s="59" t="s">
        <v>232</v>
      </c>
      <c r="I46" s="59" t="s">
        <v>232</v>
      </c>
      <c r="J46" s="25" t="str">
        <f>IFERROR(I46/H46-1,"-")</f>
        <v>-</v>
      </c>
      <c r="K46" s="24" t="str">
        <f>IFERROR(I46-H46,"-")</f>
        <v>-</v>
      </c>
      <c r="L46" s="25" t="str">
        <f>IFERROR(I46/E46-1,"-")</f>
        <v>-</v>
      </c>
      <c r="M46" s="24" t="str">
        <f>IFERROR(I46-E46,"-")</f>
        <v>-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1127</v>
      </c>
      <c r="F47" s="51">
        <v>668.66666666666663</v>
      </c>
      <c r="G47" s="51">
        <v>857.33333333333337</v>
      </c>
      <c r="H47" s="51">
        <v>899.58333333333337</v>
      </c>
      <c r="I47" s="51">
        <v>899.91666666666663</v>
      </c>
      <c r="J47" s="36">
        <f>I47/H47-1</f>
        <v>3.7054191755436783E-4</v>
      </c>
      <c r="K47" s="27">
        <f>I47-H47</f>
        <v>0.33333333333325754</v>
      </c>
      <c r="L47" s="36">
        <f>I47/E47-1</f>
        <v>-0.20149364093463473</v>
      </c>
      <c r="M47" s="27">
        <f>I47-E47</f>
        <v>-227.08333333333337</v>
      </c>
      <c r="N47" s="38">
        <f>I47/$I$22</f>
        <v>0.986750730994152</v>
      </c>
    </row>
    <row r="48" spans="1:14" x14ac:dyDescent="0.25">
      <c r="B48" s="272"/>
      <c r="C48" s="278"/>
      <c r="D48" s="4" t="s">
        <v>31</v>
      </c>
      <c r="E48" s="52">
        <v>917</v>
      </c>
      <c r="F48" s="52">
        <v>668.66666666666663</v>
      </c>
      <c r="G48" s="52">
        <v>855</v>
      </c>
      <c r="H48" s="52">
        <v>885.58333333333337</v>
      </c>
      <c r="I48" s="52">
        <v>885.58333333333337</v>
      </c>
      <c r="J48" s="40">
        <f>I48/H48-1</f>
        <v>0</v>
      </c>
      <c r="K48" s="29">
        <f>I48-H48</f>
        <v>0</v>
      </c>
      <c r="L48" s="40">
        <f>I48/E48-1</f>
        <v>-3.4260268993093423E-2</v>
      </c>
      <c r="M48" s="29">
        <f>I48-E48</f>
        <v>-31.416666666666629</v>
      </c>
      <c r="N48" s="42">
        <f>I48/$I$22</f>
        <v>0.97103435672514626</v>
      </c>
    </row>
    <row r="49" spans="2:14" x14ac:dyDescent="0.25">
      <c r="B49" s="273"/>
      <c r="C49" s="279"/>
      <c r="D49" s="32" t="s">
        <v>32</v>
      </c>
      <c r="E49" s="33">
        <v>210</v>
      </c>
      <c r="F49" s="33">
        <v>0</v>
      </c>
      <c r="G49" s="33">
        <v>0</v>
      </c>
      <c r="H49" s="33">
        <v>0</v>
      </c>
      <c r="I49" s="33">
        <v>0</v>
      </c>
      <c r="J49" s="34" t="str">
        <f>IFERROR(I49/H49-1,"-")</f>
        <v>-</v>
      </c>
      <c r="K49" s="33">
        <f>IFERROR(I49-H49,"-")</f>
        <v>0</v>
      </c>
      <c r="L49" s="34">
        <f>IFERROR(I49/E49-1,"-")</f>
        <v>-1</v>
      </c>
      <c r="M49" s="33">
        <f>IFERROR(I49-E49,"-")</f>
        <v>-210</v>
      </c>
      <c r="N49" s="34">
        <f>IFERROR(I49/I47,"-")</f>
        <v>0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221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2020</v>
      </c>
      <c r="F56" s="14">
        <v>2021</v>
      </c>
      <c r="G56" s="14">
        <v>2022</v>
      </c>
      <c r="H56" s="14">
        <v>2023</v>
      </c>
      <c r="I56" s="14">
        <v>2024</v>
      </c>
      <c r="J56" s="14" t="str">
        <f>CONCATENATE("var. ",RIGHT(I56,2),"/",RIGHT(H56,2))</f>
        <v>var. 24/23</v>
      </c>
      <c r="K56" s="14" t="str">
        <f>CONCATENATE("dif. ",RIGHT(I56,2),"/",RIGHT(H56,2))</f>
        <v>dif. 24/23</v>
      </c>
      <c r="L56" s="14" t="str">
        <f>CONCATENATE("var. ",RIGHT(I56,2),"/",RIGHT(E56,2))</f>
        <v>var. 24/20</v>
      </c>
      <c r="M56" s="14" t="str">
        <f>CONCATENATE("dif. ",RIGHT(I56,2),"/",RIGHT(E56,2))</f>
        <v>dif. 24/20</v>
      </c>
      <c r="N56" s="14" t="str">
        <f>CONCATENATE("cuota ",I56)</f>
        <v>cuota 2024</v>
      </c>
    </row>
    <row r="57" spans="2:14" x14ac:dyDescent="0.25">
      <c r="B57" s="271" t="s">
        <v>46</v>
      </c>
      <c r="C57" s="274" t="s">
        <v>8</v>
      </c>
      <c r="D57" s="15" t="s">
        <v>30</v>
      </c>
      <c r="E57" s="49">
        <v>12633</v>
      </c>
      <c r="F57" s="49">
        <v>20161</v>
      </c>
      <c r="G57" s="49">
        <v>37751</v>
      </c>
      <c r="H57" s="49">
        <v>51166</v>
      </c>
      <c r="I57" s="49">
        <v>43737</v>
      </c>
      <c r="J57" s="17">
        <f t="shared" ref="J57:J73" si="12">I57/H57-1</f>
        <v>-0.14519407418989172</v>
      </c>
      <c r="K57" s="16">
        <f t="shared" ref="K57:K73" si="13">I57-H57</f>
        <v>-7429</v>
      </c>
      <c r="L57" s="17">
        <f t="shared" ref="L57:L73" si="14">I57/E57-1</f>
        <v>2.4621230111612444</v>
      </c>
      <c r="M57" s="16">
        <f t="shared" ref="M57:M73" si="15">I57-E57</f>
        <v>31104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10755</v>
      </c>
      <c r="F58" s="50">
        <v>20161</v>
      </c>
      <c r="G58" s="50">
        <v>37638</v>
      </c>
      <c r="H58" s="50">
        <v>50521</v>
      </c>
      <c r="I58" s="50">
        <v>43075</v>
      </c>
      <c r="J58" s="21">
        <f t="shared" si="12"/>
        <v>-0.14738425605193883</v>
      </c>
      <c r="K58" s="20">
        <f t="shared" si="13"/>
        <v>-7446</v>
      </c>
      <c r="L58" s="21">
        <f t="shared" si="14"/>
        <v>3.0051139005113905</v>
      </c>
      <c r="M58" s="20">
        <f t="shared" si="15"/>
        <v>32320</v>
      </c>
      <c r="N58" s="21">
        <f t="shared" ref="N58" si="16">I58/$I$57</f>
        <v>0.98486407389624342</v>
      </c>
    </row>
    <row r="59" spans="2:14" x14ac:dyDescent="0.25">
      <c r="B59" s="272"/>
      <c r="C59" s="276"/>
      <c r="D59" s="23" t="s">
        <v>32</v>
      </c>
      <c r="E59" s="24">
        <v>1878</v>
      </c>
      <c r="F59" s="24">
        <v>0</v>
      </c>
      <c r="G59" s="24">
        <v>0</v>
      </c>
      <c r="H59" s="24">
        <v>0</v>
      </c>
      <c r="I59" s="24">
        <v>0</v>
      </c>
      <c r="J59" s="25" t="str">
        <f>IFERROR(I59/H59-1,"-")</f>
        <v>-</v>
      </c>
      <c r="K59" s="24">
        <f>IFERROR(I59-H59,"-")</f>
        <v>0</v>
      </c>
      <c r="L59" s="25">
        <f>IFERROR(I59/E59-1,"-")</f>
        <v>-1</v>
      </c>
      <c r="M59" s="24">
        <f>IFERROR(I59-E59,"-")</f>
        <v>-1878</v>
      </c>
      <c r="N59" s="25">
        <f>IFERROR(I59/I57,"-")</f>
        <v>0</v>
      </c>
    </row>
    <row r="60" spans="2:14" x14ac:dyDescent="0.25">
      <c r="B60" s="272"/>
      <c r="C60" s="277" t="s">
        <v>33</v>
      </c>
      <c r="D60" s="26" t="s">
        <v>30</v>
      </c>
      <c r="E60" s="51">
        <v>12633</v>
      </c>
      <c r="F60" s="51">
        <v>20161</v>
      </c>
      <c r="G60" s="51">
        <v>37751</v>
      </c>
      <c r="H60" s="51">
        <v>51166</v>
      </c>
      <c r="I60" s="51">
        <v>43737</v>
      </c>
      <c r="J60" s="36">
        <f t="shared" si="12"/>
        <v>-0.14519407418989172</v>
      </c>
      <c r="K60" s="51">
        <f t="shared" si="13"/>
        <v>-7429</v>
      </c>
      <c r="L60" s="36">
        <f t="shared" si="14"/>
        <v>2.4621230111612444</v>
      </c>
      <c r="M60" s="51">
        <f t="shared" si="15"/>
        <v>31104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10755</v>
      </c>
      <c r="F61" s="52">
        <v>20161</v>
      </c>
      <c r="G61" s="52">
        <v>37638</v>
      </c>
      <c r="H61" s="52">
        <v>50521</v>
      </c>
      <c r="I61" s="52">
        <v>43075</v>
      </c>
      <c r="J61" s="40">
        <f t="shared" si="12"/>
        <v>-0.14738425605193883</v>
      </c>
      <c r="K61" s="52">
        <f t="shared" si="13"/>
        <v>-7446</v>
      </c>
      <c r="L61" s="40">
        <f t="shared" si="14"/>
        <v>3.0051139005113905</v>
      </c>
      <c r="M61" s="52">
        <f t="shared" si="15"/>
        <v>32320</v>
      </c>
      <c r="N61" s="40">
        <f t="shared" ref="N61" si="17">I61/$I$60</f>
        <v>0.98486407389624342</v>
      </c>
    </row>
    <row r="62" spans="2:14" x14ac:dyDescent="0.25">
      <c r="B62" s="272"/>
      <c r="C62" s="279"/>
      <c r="D62" s="32" t="s">
        <v>32</v>
      </c>
      <c r="E62" s="33">
        <v>1878</v>
      </c>
      <c r="F62" s="33">
        <v>0</v>
      </c>
      <c r="G62" s="33">
        <v>0</v>
      </c>
      <c r="H62" s="33">
        <v>0</v>
      </c>
      <c r="I62" s="33">
        <v>0</v>
      </c>
      <c r="J62" s="34" t="str">
        <f>IFERROR(I62/H62-1,"-")</f>
        <v>-</v>
      </c>
      <c r="K62" s="33">
        <f>IFERROR(I62-H62,"-")</f>
        <v>0</v>
      </c>
      <c r="L62" s="34">
        <f>IFERROR(I62/E62-1,"-")</f>
        <v>-1</v>
      </c>
      <c r="M62" s="33">
        <f>IFERROR(I62-E62,"-")</f>
        <v>-1878</v>
      </c>
      <c r="N62" s="61">
        <f>IFERROR(I62/I60,"-")</f>
        <v>0</v>
      </c>
    </row>
    <row r="63" spans="2:14" x14ac:dyDescent="0.25">
      <c r="B63" s="272"/>
      <c r="C63" s="274" t="s">
        <v>21</v>
      </c>
      <c r="D63" s="15" t="s">
        <v>30</v>
      </c>
      <c r="E63" s="49">
        <v>65275</v>
      </c>
      <c r="F63" s="49">
        <v>98762</v>
      </c>
      <c r="G63" s="49">
        <v>168339</v>
      </c>
      <c r="H63" s="49">
        <v>182035</v>
      </c>
      <c r="I63" s="49">
        <v>194642</v>
      </c>
      <c r="J63" s="17">
        <f t="shared" si="12"/>
        <v>6.925591232455286E-2</v>
      </c>
      <c r="K63" s="16">
        <f t="shared" si="13"/>
        <v>12607</v>
      </c>
      <c r="L63" s="17">
        <f t="shared" si="14"/>
        <v>1.9818766756032171</v>
      </c>
      <c r="M63" s="16">
        <f t="shared" si="15"/>
        <v>129367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54033</v>
      </c>
      <c r="F64" s="50">
        <v>98762</v>
      </c>
      <c r="G64" s="50">
        <v>167710</v>
      </c>
      <c r="H64" s="50">
        <v>177835</v>
      </c>
      <c r="I64" s="50">
        <v>190648</v>
      </c>
      <c r="J64" s="21">
        <f t="shared" si="12"/>
        <v>7.2049933927517129E-2</v>
      </c>
      <c r="K64" s="20">
        <f t="shared" si="13"/>
        <v>12813</v>
      </c>
      <c r="L64" s="21">
        <f t="shared" si="14"/>
        <v>2.5283622971147262</v>
      </c>
      <c r="M64" s="20">
        <f t="shared" si="15"/>
        <v>136615</v>
      </c>
      <c r="N64" s="21">
        <f t="shared" ref="N64" si="18">I64/$I$63</f>
        <v>0.97948027661039239</v>
      </c>
    </row>
    <row r="65" spans="2:14" x14ac:dyDescent="0.25">
      <c r="B65" s="272"/>
      <c r="C65" s="276"/>
      <c r="D65" s="23" t="s">
        <v>32</v>
      </c>
      <c r="E65" s="24">
        <v>11242</v>
      </c>
      <c r="F65" s="24">
        <v>0</v>
      </c>
      <c r="G65" s="24">
        <v>0</v>
      </c>
      <c r="H65" s="24">
        <v>0</v>
      </c>
      <c r="I65" s="24">
        <v>0</v>
      </c>
      <c r="J65" s="25" t="str">
        <f>IFERROR(I65/H65-1,"-")</f>
        <v>-</v>
      </c>
      <c r="K65" s="24">
        <f>IFERROR(I65-H65,"-")</f>
        <v>0</v>
      </c>
      <c r="L65" s="25">
        <f>IFERROR(I65/E65-1,"-")</f>
        <v>-1</v>
      </c>
      <c r="M65" s="24">
        <f>IFERROR(I65-E65,"-")</f>
        <v>-11242</v>
      </c>
      <c r="N65" s="25">
        <f>IFERROR(I65/I63,"-")</f>
        <v>0</v>
      </c>
    </row>
    <row r="66" spans="2:14" x14ac:dyDescent="0.25">
      <c r="B66" s="272"/>
      <c r="C66" s="277" t="s">
        <v>22</v>
      </c>
      <c r="D66" s="26" t="s">
        <v>30</v>
      </c>
      <c r="E66" s="53">
        <v>5.1670228765930499</v>
      </c>
      <c r="F66" s="53">
        <v>4.8986657407866669</v>
      </c>
      <c r="G66" s="53">
        <v>4.4591931339567168</v>
      </c>
      <c r="H66" s="53">
        <v>3.5577336512527848</v>
      </c>
      <c r="I66" s="53">
        <v>4.4502823696184013</v>
      </c>
      <c r="J66" s="36">
        <f t="shared" si="12"/>
        <v>0.25087564327681555</v>
      </c>
      <c r="K66" s="37">
        <f t="shared" si="13"/>
        <v>0.89254871836561644</v>
      </c>
      <c r="L66" s="36">
        <f t="shared" si="14"/>
        <v>-0.13871440558576387</v>
      </c>
      <c r="M66" s="37">
        <f t="shared" si="15"/>
        <v>-0.71674050697464864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5.0239888423988841</v>
      </c>
      <c r="F67" s="54">
        <f t="shared" si="19"/>
        <v>4.8986657407866669</v>
      </c>
      <c r="G67" s="54">
        <f t="shared" si="19"/>
        <v>4.4558690684946063</v>
      </c>
      <c r="H67" s="54">
        <f t="shared" si="19"/>
        <v>3.5200213772490647</v>
      </c>
      <c r="I67" s="54">
        <f t="shared" si="19"/>
        <v>4.4259547301218802</v>
      </c>
      <c r="J67" s="40">
        <f t="shared" si="12"/>
        <v>0.25736586678936946</v>
      </c>
      <c r="K67" s="41">
        <f t="shared" si="13"/>
        <v>0.90593335287281551</v>
      </c>
      <c r="L67" s="40">
        <f t="shared" si="14"/>
        <v>-0.11903571664610846</v>
      </c>
      <c r="M67" s="41">
        <f t="shared" si="15"/>
        <v>-0.59803411227700387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5.98615548455804</v>
      </c>
      <c r="F68" s="43" t="str">
        <f t="shared" ref="F68:I68" si="20">IFERROR(F65/F59,"-")</f>
        <v>-</v>
      </c>
      <c r="G68" s="43" t="str">
        <f t="shared" si="20"/>
        <v>-</v>
      </c>
      <c r="H68" s="43" t="str">
        <f t="shared" si="20"/>
        <v>-</v>
      </c>
      <c r="I68" s="43" t="str">
        <f t="shared" si="20"/>
        <v>-</v>
      </c>
      <c r="J68" s="34" t="str">
        <f>IFERROR(I68/H68-1,"-")</f>
        <v>-</v>
      </c>
      <c r="K68" s="33" t="str">
        <f>IFERROR(I68-H68,"-")</f>
        <v>-</v>
      </c>
      <c r="L68" s="34" t="str">
        <f>IFERROR(I68/E68-1,"-")</f>
        <v>-</v>
      </c>
      <c r="M68" s="33" t="str">
        <f>IFERROR(I68-E68,"-")</f>
        <v>-</v>
      </c>
      <c r="N68" s="61" t="str">
        <f>IFERROR(I68/I66,"-")</f>
        <v>-</v>
      </c>
    </row>
    <row r="69" spans="2:14" x14ac:dyDescent="0.25">
      <c r="B69" s="272"/>
      <c r="C69" s="280" t="s">
        <v>34</v>
      </c>
      <c r="D69" s="15" t="s">
        <v>30</v>
      </c>
      <c r="E69" s="57">
        <v>0.42174668708366447</v>
      </c>
      <c r="F69" s="57">
        <v>0.40408330264719122</v>
      </c>
      <c r="G69" s="57">
        <v>0.53778304538949095</v>
      </c>
      <c r="H69" s="57">
        <v>0.55454348826086564</v>
      </c>
      <c r="I69" s="57">
        <v>0.59082327086406716</v>
      </c>
      <c r="J69" s="57">
        <f t="shared" si="12"/>
        <v>6.5422790766113792E-2</v>
      </c>
      <c r="K69" s="44">
        <f t="shared" si="13"/>
        <v>3.6279782603201527E-2</v>
      </c>
      <c r="L69" s="17">
        <f t="shared" si="14"/>
        <v>0.40089605670538897</v>
      </c>
      <c r="M69" s="44">
        <f t="shared" si="15"/>
        <v>0.16907658378040269</v>
      </c>
      <c r="N69" s="17"/>
    </row>
    <row r="70" spans="2:14" x14ac:dyDescent="0.25">
      <c r="B70" s="272"/>
      <c r="C70" s="281"/>
      <c r="D70" s="19" t="s">
        <v>31</v>
      </c>
      <c r="E70" s="58">
        <v>0.39669184855626283</v>
      </c>
      <c r="F70" s="58">
        <v>0.40408330264719122</v>
      </c>
      <c r="G70" s="58">
        <v>0.5372393247269116</v>
      </c>
      <c r="H70" s="58">
        <v>0.55031548718710444</v>
      </c>
      <c r="I70" s="58">
        <v>0.58806038285245432</v>
      </c>
      <c r="J70" s="58">
        <f t="shared" si="12"/>
        <v>6.8587740203860159E-2</v>
      </c>
      <c r="K70" s="45">
        <f t="shared" si="13"/>
        <v>3.7744895665349887E-2</v>
      </c>
      <c r="L70" s="21">
        <f t="shared" si="14"/>
        <v>0.48241105783410032</v>
      </c>
      <c r="M70" s="45">
        <f t="shared" si="15"/>
        <v>0.19136853429619149</v>
      </c>
      <c r="N70" s="21"/>
    </row>
    <row r="71" spans="2:14" x14ac:dyDescent="0.25">
      <c r="B71" s="272"/>
      <c r="C71" s="282"/>
      <c r="D71" s="23" t="s">
        <v>32</v>
      </c>
      <c r="E71" s="59">
        <v>0.60558069381598789</v>
      </c>
      <c r="F71" s="59" t="s">
        <v>232</v>
      </c>
      <c r="G71" s="59" t="s">
        <v>232</v>
      </c>
      <c r="H71" s="59" t="s">
        <v>232</v>
      </c>
      <c r="I71" s="59" t="s">
        <v>232</v>
      </c>
      <c r="J71" s="25" t="str">
        <f>IFERROR(I71/H71-1,"-")</f>
        <v>-</v>
      </c>
      <c r="K71" s="24" t="str">
        <f>IFERROR(I71-H71,"-")</f>
        <v>-</v>
      </c>
      <c r="L71" s="25" t="str">
        <f>IFERROR(I71/E71-1,"-")</f>
        <v>-</v>
      </c>
      <c r="M71" s="24" t="str">
        <f>IFERROR(I71-E71,"-")</f>
        <v>-</v>
      </c>
      <c r="N71" s="25" t="str">
        <f>IFERROR(I71/I69,"-")</f>
        <v>-</v>
      </c>
    </row>
    <row r="72" spans="2:14" x14ac:dyDescent="0.25">
      <c r="B72" s="272"/>
      <c r="C72" s="283" t="s">
        <v>39</v>
      </c>
      <c r="D72" s="26" t="s">
        <v>30</v>
      </c>
      <c r="E72" s="51">
        <v>437</v>
      </c>
      <c r="F72" s="51">
        <v>669</v>
      </c>
      <c r="G72" s="51">
        <v>857</v>
      </c>
      <c r="H72" s="51">
        <v>900</v>
      </c>
      <c r="I72" s="51">
        <v>900</v>
      </c>
      <c r="J72" s="36">
        <f t="shared" si="12"/>
        <v>0</v>
      </c>
      <c r="K72" s="27">
        <f t="shared" si="13"/>
        <v>0</v>
      </c>
      <c r="L72" s="36">
        <f t="shared" si="14"/>
        <v>1.0594965675057209</v>
      </c>
      <c r="M72" s="27">
        <f t="shared" si="15"/>
        <v>463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386</v>
      </c>
      <c r="F73" s="52">
        <v>669</v>
      </c>
      <c r="G73" s="52">
        <v>855</v>
      </c>
      <c r="H73" s="52">
        <v>886</v>
      </c>
      <c r="I73" s="52">
        <v>886</v>
      </c>
      <c r="J73" s="40">
        <f t="shared" si="12"/>
        <v>0</v>
      </c>
      <c r="K73" s="29">
        <f t="shared" si="13"/>
        <v>0</v>
      </c>
      <c r="L73" s="40">
        <f t="shared" si="14"/>
        <v>1.295336787564767</v>
      </c>
      <c r="M73" s="29">
        <f t="shared" si="15"/>
        <v>500</v>
      </c>
      <c r="N73" s="40">
        <f t="shared" ref="N73" si="21">I73/$I$72</f>
        <v>0.98444444444444446</v>
      </c>
    </row>
    <row r="74" spans="2:14" x14ac:dyDescent="0.25">
      <c r="B74" s="273"/>
      <c r="C74" s="279"/>
      <c r="D74" s="32" t="s">
        <v>32</v>
      </c>
      <c r="E74" s="33">
        <v>51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34">
        <f>IFERROR(I74/E74-1,"-")</f>
        <v>-1</v>
      </c>
      <c r="M74" s="33">
        <f>IFERROR(I74-E74,"-")</f>
        <v>-51</v>
      </c>
      <c r="N74" s="61">
        <f>IFERROR(I74/I72,"-")</f>
        <v>0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889F-2BE0-4EC1-89B2-76EEB3CF9CBE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diciembre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397253</v>
      </c>
      <c r="F7" s="64">
        <v>313914</v>
      </c>
      <c r="G7" s="64">
        <v>423458</v>
      </c>
      <c r="H7" s="64">
        <v>434399</v>
      </c>
      <c r="I7" s="64">
        <v>444661</v>
      </c>
      <c r="J7" s="65">
        <f>I7/H7-1</f>
        <v>2.3623442963726982E-2</v>
      </c>
      <c r="K7" s="64">
        <f>I7-H7</f>
        <v>10262</v>
      </c>
      <c r="L7" s="65">
        <f>I7/E7-1</f>
        <v>0.11933956445892169</v>
      </c>
      <c r="M7" s="64">
        <f>I7-E7</f>
        <v>47408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141195</v>
      </c>
      <c r="F8" s="16">
        <v>114122</v>
      </c>
      <c r="G8" s="16">
        <v>153975</v>
      </c>
      <c r="H8" s="16">
        <v>161770</v>
      </c>
      <c r="I8" s="16">
        <v>159454</v>
      </c>
      <c r="J8" s="17">
        <f t="shared" ref="J8:J63" si="0">I8/H8-1</f>
        <v>-1.431662236508624E-2</v>
      </c>
      <c r="K8" s="16">
        <f t="shared" ref="K8:K50" si="1">I8-H8</f>
        <v>-2316</v>
      </c>
      <c r="L8" s="17">
        <f t="shared" ref="L8:L63" si="2">I8/E8-1</f>
        <v>0.12931761039696865</v>
      </c>
      <c r="M8" s="16">
        <f t="shared" ref="M8:M50" si="3">I8-E8</f>
        <v>18259</v>
      </c>
      <c r="N8" s="18">
        <f t="shared" ref="N8:N17" si="4">I8/$I$7</f>
        <v>0.35859677372200394</v>
      </c>
      <c r="R8" s="66"/>
    </row>
    <row r="9" spans="2:18" x14ac:dyDescent="0.25">
      <c r="B9" s="272"/>
      <c r="C9" s="275"/>
      <c r="D9" s="19" t="s">
        <v>45</v>
      </c>
      <c r="E9" s="20">
        <v>109344</v>
      </c>
      <c r="F9" s="20">
        <v>78855</v>
      </c>
      <c r="G9" s="20">
        <v>108917</v>
      </c>
      <c r="H9" s="20">
        <v>111619</v>
      </c>
      <c r="I9" s="20">
        <v>115450</v>
      </c>
      <c r="J9" s="67">
        <f t="shared" si="0"/>
        <v>3.4322113618649119E-2</v>
      </c>
      <c r="K9" s="20">
        <f t="shared" si="1"/>
        <v>3831</v>
      </c>
      <c r="L9" s="67">
        <f t="shared" si="2"/>
        <v>5.5842112964588742E-2</v>
      </c>
      <c r="M9" s="20">
        <f t="shared" si="3"/>
        <v>6106</v>
      </c>
      <c r="N9" s="68">
        <f t="shared" si="4"/>
        <v>0.25963599236272128</v>
      </c>
      <c r="R9" s="66"/>
    </row>
    <row r="10" spans="2:18" x14ac:dyDescent="0.25">
      <c r="B10" s="272"/>
      <c r="C10" s="275"/>
      <c r="D10" s="19" t="s">
        <v>46</v>
      </c>
      <c r="E10" s="20">
        <v>3627</v>
      </c>
      <c r="F10" s="20">
        <v>2479</v>
      </c>
      <c r="G10" s="20">
        <v>4675</v>
      </c>
      <c r="H10" s="20">
        <v>5492</v>
      </c>
      <c r="I10" s="20">
        <v>4480</v>
      </c>
      <c r="J10" s="67">
        <f t="shared" si="0"/>
        <v>-0.1842680262199563</v>
      </c>
      <c r="K10" s="20">
        <f t="shared" si="1"/>
        <v>-1012</v>
      </c>
      <c r="L10" s="67">
        <f t="shared" si="2"/>
        <v>0.23518059001929981</v>
      </c>
      <c r="M10" s="20">
        <f t="shared" si="3"/>
        <v>853</v>
      </c>
      <c r="N10" s="68">
        <f t="shared" si="4"/>
        <v>1.007509091195315E-2</v>
      </c>
      <c r="R10" s="66"/>
    </row>
    <row r="11" spans="2:18" x14ac:dyDescent="0.25">
      <c r="B11" s="272"/>
      <c r="C11" s="275"/>
      <c r="D11" s="19" t="s">
        <v>47</v>
      </c>
      <c r="E11" s="20">
        <v>10746</v>
      </c>
      <c r="F11" s="20">
        <v>9493</v>
      </c>
      <c r="G11" s="20">
        <v>14121</v>
      </c>
      <c r="H11" s="20">
        <v>12492</v>
      </c>
      <c r="I11" s="20">
        <v>15575</v>
      </c>
      <c r="J11" s="67">
        <f t="shared" si="0"/>
        <v>0.24679795068844057</v>
      </c>
      <c r="K11" s="20">
        <f t="shared" si="1"/>
        <v>3083</v>
      </c>
      <c r="L11" s="67">
        <f t="shared" si="2"/>
        <v>0.44937651219058261</v>
      </c>
      <c r="M11" s="20">
        <f t="shared" si="3"/>
        <v>4829</v>
      </c>
      <c r="N11" s="68">
        <f t="shared" si="4"/>
        <v>3.5026683248587126E-2</v>
      </c>
      <c r="R11" s="66"/>
    </row>
    <row r="12" spans="2:18" x14ac:dyDescent="0.25">
      <c r="B12" s="272"/>
      <c r="C12" s="275"/>
      <c r="D12" s="19" t="s">
        <v>48</v>
      </c>
      <c r="E12" s="20">
        <v>62015</v>
      </c>
      <c r="F12" s="20">
        <v>44151</v>
      </c>
      <c r="G12" s="20">
        <v>61100</v>
      </c>
      <c r="H12" s="20">
        <v>62539</v>
      </c>
      <c r="I12" s="20">
        <v>67921</v>
      </c>
      <c r="J12" s="67">
        <f t="shared" si="0"/>
        <v>8.6058299621036394E-2</v>
      </c>
      <c r="K12" s="20">
        <f t="shared" si="1"/>
        <v>5382</v>
      </c>
      <c r="L12" s="67">
        <f t="shared" si="2"/>
        <v>9.5235023784568273E-2</v>
      </c>
      <c r="M12" s="20">
        <f t="shared" si="3"/>
        <v>5906</v>
      </c>
      <c r="N12" s="68">
        <f t="shared" si="4"/>
        <v>0.15274782362293973</v>
      </c>
      <c r="R12" s="66"/>
    </row>
    <row r="13" spans="2:18" x14ac:dyDescent="0.25">
      <c r="B13" s="272"/>
      <c r="C13" s="275"/>
      <c r="D13" s="19" t="s">
        <v>49</v>
      </c>
      <c r="E13" s="20">
        <v>5767</v>
      </c>
      <c r="F13" s="20">
        <v>4543</v>
      </c>
      <c r="G13" s="20">
        <v>5166</v>
      </c>
      <c r="H13" s="20">
        <v>4585</v>
      </c>
      <c r="I13" s="20">
        <v>5228</v>
      </c>
      <c r="J13" s="67">
        <f t="shared" si="0"/>
        <v>0.14023991275899683</v>
      </c>
      <c r="K13" s="20">
        <f t="shared" si="1"/>
        <v>643</v>
      </c>
      <c r="L13" s="67">
        <f t="shared" si="2"/>
        <v>-9.3462805618172329E-2</v>
      </c>
      <c r="M13" s="20">
        <f t="shared" si="3"/>
        <v>-539</v>
      </c>
      <c r="N13" s="68">
        <f t="shared" si="4"/>
        <v>1.1757271269573899E-2</v>
      </c>
      <c r="R13" s="66"/>
    </row>
    <row r="14" spans="2:18" x14ac:dyDescent="0.25">
      <c r="B14" s="272"/>
      <c r="C14" s="275"/>
      <c r="D14" s="19" t="s">
        <v>50</v>
      </c>
      <c r="E14" s="20">
        <v>11708</v>
      </c>
      <c r="F14" s="20">
        <v>13338</v>
      </c>
      <c r="G14" s="20">
        <v>17905</v>
      </c>
      <c r="H14" s="20">
        <v>20333</v>
      </c>
      <c r="I14" s="20">
        <v>18315</v>
      </c>
      <c r="J14" s="67">
        <f t="shared" si="0"/>
        <v>-9.9247528648010674E-2</v>
      </c>
      <c r="K14" s="20">
        <f t="shared" si="1"/>
        <v>-2018</v>
      </c>
      <c r="L14" s="67">
        <f t="shared" si="2"/>
        <v>0.56431499829176635</v>
      </c>
      <c r="M14" s="20">
        <f t="shared" si="3"/>
        <v>6607</v>
      </c>
      <c r="N14" s="68">
        <f t="shared" si="4"/>
        <v>4.1188680815272757E-2</v>
      </c>
      <c r="R14" s="66"/>
    </row>
    <row r="15" spans="2:18" x14ac:dyDescent="0.25">
      <c r="B15" s="272"/>
      <c r="C15" s="275"/>
      <c r="D15" s="19" t="s">
        <v>51</v>
      </c>
      <c r="E15" s="20">
        <v>20923</v>
      </c>
      <c r="F15" s="20">
        <v>18198</v>
      </c>
      <c r="G15" s="20">
        <v>23965</v>
      </c>
      <c r="H15" s="20">
        <v>20577</v>
      </c>
      <c r="I15" s="20">
        <v>24629</v>
      </c>
      <c r="J15" s="67">
        <f t="shared" si="0"/>
        <v>0.19691889002284113</v>
      </c>
      <c r="K15" s="20">
        <f t="shared" si="1"/>
        <v>4052</v>
      </c>
      <c r="L15" s="67">
        <f t="shared" si="2"/>
        <v>0.17712565119724699</v>
      </c>
      <c r="M15" s="20">
        <f t="shared" si="3"/>
        <v>3706</v>
      </c>
      <c r="N15" s="68">
        <f t="shared" si="4"/>
        <v>5.5388262069306728E-2</v>
      </c>
      <c r="R15" s="66"/>
    </row>
    <row r="16" spans="2:18" x14ac:dyDescent="0.25">
      <c r="B16" s="272"/>
      <c r="C16" s="275"/>
      <c r="D16" s="19" t="s">
        <v>52</v>
      </c>
      <c r="E16" s="20">
        <v>20974</v>
      </c>
      <c r="F16" s="20">
        <v>19784</v>
      </c>
      <c r="G16" s="20">
        <v>23285</v>
      </c>
      <c r="H16" s="20">
        <v>24142</v>
      </c>
      <c r="I16" s="20">
        <v>23290</v>
      </c>
      <c r="J16" s="67">
        <f t="shared" si="0"/>
        <v>-3.5291193770193074E-2</v>
      </c>
      <c r="K16" s="20">
        <f t="shared" si="1"/>
        <v>-852</v>
      </c>
      <c r="L16" s="67">
        <f t="shared" si="2"/>
        <v>0.11042242776771238</v>
      </c>
      <c r="M16" s="20">
        <f t="shared" si="3"/>
        <v>2316</v>
      </c>
      <c r="N16" s="68">
        <f t="shared" si="4"/>
        <v>5.2376979316827874E-2</v>
      </c>
      <c r="R16" s="66"/>
    </row>
    <row r="17" spans="2:18" x14ac:dyDescent="0.25">
      <c r="B17" s="272"/>
      <c r="C17" s="276"/>
      <c r="D17" s="23" t="s">
        <v>53</v>
      </c>
      <c r="E17" s="69">
        <v>10954</v>
      </c>
      <c r="F17" s="69">
        <v>8951</v>
      </c>
      <c r="G17" s="69">
        <v>10349</v>
      </c>
      <c r="H17" s="69">
        <v>10850</v>
      </c>
      <c r="I17" s="69">
        <v>10319</v>
      </c>
      <c r="J17" s="25">
        <f t="shared" si="0"/>
        <v>-4.8940092165898563E-2</v>
      </c>
      <c r="K17" s="69">
        <f t="shared" si="1"/>
        <v>-531</v>
      </c>
      <c r="L17" s="25">
        <f t="shared" si="2"/>
        <v>-5.7969691436917992E-2</v>
      </c>
      <c r="M17" s="69">
        <f t="shared" si="3"/>
        <v>-635</v>
      </c>
      <c r="N17" s="46">
        <f t="shared" si="4"/>
        <v>2.3206442660813519E-2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468289</v>
      </c>
      <c r="F18" s="64">
        <v>370663</v>
      </c>
      <c r="G18" s="64">
        <v>494720</v>
      </c>
      <c r="H18" s="64">
        <v>510044</v>
      </c>
      <c r="I18" s="64">
        <v>517738</v>
      </c>
      <c r="J18" s="65">
        <f t="shared" si="0"/>
        <v>1.5084973061147755E-2</v>
      </c>
      <c r="K18" s="64">
        <f t="shared" si="1"/>
        <v>7694</v>
      </c>
      <c r="L18" s="65">
        <f t="shared" si="2"/>
        <v>0.10559504921106422</v>
      </c>
      <c r="M18" s="64">
        <f t="shared" si="3"/>
        <v>49449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168680</v>
      </c>
      <c r="F19" s="27">
        <v>138324</v>
      </c>
      <c r="G19" s="27">
        <v>183582</v>
      </c>
      <c r="H19" s="27">
        <v>191226</v>
      </c>
      <c r="I19" s="27">
        <v>188893</v>
      </c>
      <c r="J19" s="28">
        <f t="shared" si="0"/>
        <v>-1.2200223818936706E-2</v>
      </c>
      <c r="K19" s="27">
        <f t="shared" si="1"/>
        <v>-2333</v>
      </c>
      <c r="L19" s="28">
        <f t="shared" si="2"/>
        <v>0.11983044818591426</v>
      </c>
      <c r="M19" s="27">
        <f t="shared" si="3"/>
        <v>20213</v>
      </c>
      <c r="N19" s="18">
        <f t="shared" si="5"/>
        <v>0.36484283556547908</v>
      </c>
    </row>
    <row r="20" spans="2:18" x14ac:dyDescent="0.25">
      <c r="B20" s="272"/>
      <c r="C20" s="278"/>
      <c r="D20" s="4" t="s">
        <v>45</v>
      </c>
      <c r="E20" s="29">
        <v>130095</v>
      </c>
      <c r="F20" s="29">
        <v>95019</v>
      </c>
      <c r="G20" s="29">
        <v>129320</v>
      </c>
      <c r="H20" s="29">
        <v>133580</v>
      </c>
      <c r="I20" s="29">
        <v>136620</v>
      </c>
      <c r="J20" s="70">
        <f t="shared" si="0"/>
        <v>2.2757897888905587E-2</v>
      </c>
      <c r="K20" s="29">
        <f t="shared" si="1"/>
        <v>3040</v>
      </c>
      <c r="L20" s="70">
        <f t="shared" si="2"/>
        <v>5.015565548253198E-2</v>
      </c>
      <c r="M20" s="29">
        <f t="shared" si="3"/>
        <v>6525</v>
      </c>
      <c r="N20" s="68">
        <f>I20/$I$18</f>
        <v>0.26387864132051347</v>
      </c>
    </row>
    <row r="21" spans="2:18" x14ac:dyDescent="0.25">
      <c r="B21" s="272"/>
      <c r="C21" s="278"/>
      <c r="D21" s="4" t="s">
        <v>46</v>
      </c>
      <c r="E21" s="29">
        <v>4174</v>
      </c>
      <c r="F21" s="29">
        <v>2907</v>
      </c>
      <c r="G21" s="29">
        <v>5119</v>
      </c>
      <c r="H21" s="29">
        <v>5933</v>
      </c>
      <c r="I21" s="29">
        <v>4890</v>
      </c>
      <c r="J21" s="70">
        <f t="shared" si="0"/>
        <v>-0.17579639305578965</v>
      </c>
      <c r="K21" s="29">
        <f t="shared" si="1"/>
        <v>-1043</v>
      </c>
      <c r="L21" s="70">
        <f t="shared" si="2"/>
        <v>0.17153809295639677</v>
      </c>
      <c r="M21" s="29">
        <f t="shared" si="3"/>
        <v>716</v>
      </c>
      <c r="N21" s="68">
        <f t="shared" ref="N21:N28" si="6">I21/$I$18</f>
        <v>9.4449316063337056E-3</v>
      </c>
    </row>
    <row r="22" spans="2:18" x14ac:dyDescent="0.25">
      <c r="B22" s="272"/>
      <c r="C22" s="278"/>
      <c r="D22" s="4" t="s">
        <v>47</v>
      </c>
      <c r="E22" s="29">
        <v>12078</v>
      </c>
      <c r="F22" s="29">
        <v>10801</v>
      </c>
      <c r="G22" s="29">
        <v>15987</v>
      </c>
      <c r="H22" s="29">
        <v>14525</v>
      </c>
      <c r="I22" s="29">
        <v>17482</v>
      </c>
      <c r="J22" s="70">
        <f t="shared" si="0"/>
        <v>0.203580034423408</v>
      </c>
      <c r="K22" s="29">
        <f t="shared" si="1"/>
        <v>2957</v>
      </c>
      <c r="L22" s="70">
        <f t="shared" si="2"/>
        <v>0.44742507037588997</v>
      </c>
      <c r="M22" s="29">
        <f t="shared" si="3"/>
        <v>5404</v>
      </c>
      <c r="N22" s="68">
        <f t="shared" si="6"/>
        <v>3.376611336235702E-2</v>
      </c>
    </row>
    <row r="23" spans="2:18" x14ac:dyDescent="0.25">
      <c r="B23" s="272"/>
      <c r="C23" s="278"/>
      <c r="D23" s="4" t="s">
        <v>48</v>
      </c>
      <c r="E23" s="29">
        <v>74343</v>
      </c>
      <c r="F23" s="29">
        <v>51089</v>
      </c>
      <c r="G23" s="29">
        <v>71326</v>
      </c>
      <c r="H23" s="29">
        <v>74452</v>
      </c>
      <c r="I23" s="29">
        <v>79840</v>
      </c>
      <c r="J23" s="70">
        <f t="shared" si="0"/>
        <v>7.2368774512437506E-2</v>
      </c>
      <c r="K23" s="29">
        <f t="shared" si="1"/>
        <v>5388</v>
      </c>
      <c r="L23" s="70">
        <f t="shared" si="2"/>
        <v>7.3941056992588461E-2</v>
      </c>
      <c r="M23" s="29">
        <f t="shared" si="3"/>
        <v>5497</v>
      </c>
      <c r="N23" s="68">
        <f t="shared" si="6"/>
        <v>0.15420927187110084</v>
      </c>
    </row>
    <row r="24" spans="2:18" x14ac:dyDescent="0.25">
      <c r="B24" s="272"/>
      <c r="C24" s="278"/>
      <c r="D24" s="4" t="s">
        <v>49</v>
      </c>
      <c r="E24" s="29">
        <v>5920</v>
      </c>
      <c r="F24" s="29">
        <v>4794</v>
      </c>
      <c r="G24" s="29">
        <v>5361</v>
      </c>
      <c r="H24" s="29">
        <v>4792</v>
      </c>
      <c r="I24" s="29">
        <v>5436</v>
      </c>
      <c r="J24" s="70">
        <f t="shared" si="0"/>
        <v>0.13439065108514181</v>
      </c>
      <c r="K24" s="29">
        <f t="shared" si="1"/>
        <v>644</v>
      </c>
      <c r="L24" s="70">
        <f t="shared" si="2"/>
        <v>-8.1756756756756754E-2</v>
      </c>
      <c r="M24" s="29">
        <f t="shared" si="3"/>
        <v>-484</v>
      </c>
      <c r="N24" s="68">
        <f t="shared" si="6"/>
        <v>1.0499519061764832E-2</v>
      </c>
    </row>
    <row r="25" spans="2:18" x14ac:dyDescent="0.25">
      <c r="B25" s="272"/>
      <c r="C25" s="278"/>
      <c r="D25" s="4" t="s">
        <v>50</v>
      </c>
      <c r="E25" s="29">
        <v>14016</v>
      </c>
      <c r="F25" s="29">
        <v>15768</v>
      </c>
      <c r="G25" s="29">
        <v>20517</v>
      </c>
      <c r="H25" s="29">
        <v>23002</v>
      </c>
      <c r="I25" s="29">
        <v>20336</v>
      </c>
      <c r="J25" s="70">
        <f t="shared" si="0"/>
        <v>-0.11590296495956875</v>
      </c>
      <c r="K25" s="29">
        <f t="shared" si="1"/>
        <v>-2666</v>
      </c>
      <c r="L25" s="70">
        <f t="shared" si="2"/>
        <v>0.45091324200913241</v>
      </c>
      <c r="M25" s="29">
        <f t="shared" si="3"/>
        <v>6320</v>
      </c>
      <c r="N25" s="68">
        <f t="shared" si="6"/>
        <v>3.9278554017669172E-2</v>
      </c>
    </row>
    <row r="26" spans="2:18" x14ac:dyDescent="0.25">
      <c r="B26" s="272"/>
      <c r="C26" s="278"/>
      <c r="D26" s="4" t="s">
        <v>51</v>
      </c>
      <c r="E26" s="29">
        <v>21585</v>
      </c>
      <c r="F26" s="29">
        <v>19039</v>
      </c>
      <c r="G26" s="29">
        <v>24713</v>
      </c>
      <c r="H26" s="29">
        <v>21639</v>
      </c>
      <c r="I26" s="29">
        <v>25345</v>
      </c>
      <c r="J26" s="70">
        <f t="shared" si="0"/>
        <v>0.17126484588012381</v>
      </c>
      <c r="K26" s="29">
        <f t="shared" si="1"/>
        <v>3706</v>
      </c>
      <c r="L26" s="70">
        <f t="shared" si="2"/>
        <v>0.17419504285383369</v>
      </c>
      <c r="M26" s="29">
        <f t="shared" si="3"/>
        <v>3760</v>
      </c>
      <c r="N26" s="68">
        <f t="shared" si="6"/>
        <v>4.8953331607878889E-2</v>
      </c>
    </row>
    <row r="27" spans="2:18" x14ac:dyDescent="0.25">
      <c r="B27" s="272"/>
      <c r="C27" s="278"/>
      <c r="D27" s="4" t="s">
        <v>52</v>
      </c>
      <c r="E27" s="29">
        <v>24722</v>
      </c>
      <c r="F27" s="29">
        <v>22793</v>
      </c>
      <c r="G27" s="29">
        <v>26785</v>
      </c>
      <c r="H27" s="29">
        <v>28220</v>
      </c>
      <c r="I27" s="29">
        <v>27164</v>
      </c>
      <c r="J27" s="30">
        <f t="shared" si="0"/>
        <v>-3.7420269312544274E-2</v>
      </c>
      <c r="K27" s="29">
        <f t="shared" si="1"/>
        <v>-1056</v>
      </c>
      <c r="L27" s="30">
        <f t="shared" si="2"/>
        <v>9.8778415985761647E-2</v>
      </c>
      <c r="M27" s="29">
        <f t="shared" si="3"/>
        <v>2442</v>
      </c>
      <c r="N27" s="31">
        <f t="shared" si="6"/>
        <v>5.2466691647126536E-2</v>
      </c>
    </row>
    <row r="28" spans="2:18" x14ac:dyDescent="0.25">
      <c r="B28" s="272"/>
      <c r="C28" s="279"/>
      <c r="D28" s="32" t="s">
        <v>53</v>
      </c>
      <c r="E28" s="71">
        <v>12676</v>
      </c>
      <c r="F28" s="71">
        <v>10129</v>
      </c>
      <c r="G28" s="71">
        <v>12010</v>
      </c>
      <c r="H28" s="71">
        <v>12675</v>
      </c>
      <c r="I28" s="71">
        <v>11732</v>
      </c>
      <c r="J28" s="34">
        <f t="shared" si="0"/>
        <v>-7.4398422090729777E-2</v>
      </c>
      <c r="K28" s="71">
        <f t="shared" si="1"/>
        <v>-943</v>
      </c>
      <c r="L28" s="34">
        <f t="shared" si="2"/>
        <v>-7.4471442095298213E-2</v>
      </c>
      <c r="M28" s="71">
        <f t="shared" si="3"/>
        <v>-944</v>
      </c>
      <c r="N28" s="72">
        <f t="shared" si="6"/>
        <v>2.266010993977649E-2</v>
      </c>
    </row>
    <row r="29" spans="2:18" x14ac:dyDescent="0.25">
      <c r="B29" s="272"/>
      <c r="C29" s="274" t="s">
        <v>21</v>
      </c>
      <c r="D29" s="63" t="s">
        <v>43</v>
      </c>
      <c r="E29" s="64">
        <v>2854802</v>
      </c>
      <c r="F29" s="64">
        <v>2093338</v>
      </c>
      <c r="G29" s="64">
        <v>2818920</v>
      </c>
      <c r="H29" s="64">
        <v>2932508</v>
      </c>
      <c r="I29" s="64">
        <v>2933977</v>
      </c>
      <c r="J29" s="65">
        <f t="shared" si="0"/>
        <v>5.0093639983250782E-4</v>
      </c>
      <c r="K29" s="64">
        <f t="shared" si="1"/>
        <v>1469</v>
      </c>
      <c r="L29" s="65">
        <f t="shared" si="2"/>
        <v>2.7733972443622967E-2</v>
      </c>
      <c r="M29" s="64">
        <f t="shared" si="3"/>
        <v>79175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1074566</v>
      </c>
      <c r="F30" s="16">
        <v>829853</v>
      </c>
      <c r="G30" s="16">
        <v>1109322</v>
      </c>
      <c r="H30" s="16">
        <v>1155840</v>
      </c>
      <c r="I30" s="16">
        <v>1140612</v>
      </c>
      <c r="J30" s="17">
        <f t="shared" si="0"/>
        <v>-1.3174833887043214E-2</v>
      </c>
      <c r="K30" s="16">
        <f t="shared" si="1"/>
        <v>-15228</v>
      </c>
      <c r="L30" s="17">
        <f t="shared" si="2"/>
        <v>6.1462953415611477E-2</v>
      </c>
      <c r="M30" s="16">
        <f t="shared" si="3"/>
        <v>66046</v>
      </c>
      <c r="N30" s="18">
        <f t="shared" si="7"/>
        <v>0.38875969375356384</v>
      </c>
    </row>
    <row r="31" spans="2:18" x14ac:dyDescent="0.25">
      <c r="B31" s="272"/>
      <c r="C31" s="275"/>
      <c r="D31" s="19" t="s">
        <v>45</v>
      </c>
      <c r="E31" s="20">
        <v>863408</v>
      </c>
      <c r="F31" s="20">
        <v>579557</v>
      </c>
      <c r="G31" s="20">
        <v>790311</v>
      </c>
      <c r="H31" s="20">
        <v>831777</v>
      </c>
      <c r="I31" s="20">
        <v>834955</v>
      </c>
      <c r="J31" s="67">
        <f>I31/H31-1</f>
        <v>3.8207356058175268E-3</v>
      </c>
      <c r="K31" s="20">
        <f t="shared" si="1"/>
        <v>3178</v>
      </c>
      <c r="L31" s="67">
        <f t="shared" si="2"/>
        <v>-3.2954292756147696E-2</v>
      </c>
      <c r="M31" s="20">
        <f t="shared" si="3"/>
        <v>-28453</v>
      </c>
      <c r="N31" s="68">
        <f>I31/$I$29</f>
        <v>0.28458130380708507</v>
      </c>
    </row>
    <row r="32" spans="2:18" x14ac:dyDescent="0.25">
      <c r="B32" s="272"/>
      <c r="C32" s="275"/>
      <c r="D32" s="19" t="s">
        <v>46</v>
      </c>
      <c r="E32" s="20">
        <v>21989</v>
      </c>
      <c r="F32" s="20">
        <v>14831</v>
      </c>
      <c r="G32" s="20">
        <v>18070</v>
      </c>
      <c r="H32" s="20">
        <v>19927</v>
      </c>
      <c r="I32" s="20">
        <v>18514</v>
      </c>
      <c r="J32" s="67">
        <f t="shared" ref="J32:J41" si="8">I32/H32-1</f>
        <v>-7.090881718271691E-2</v>
      </c>
      <c r="K32" s="20">
        <f t="shared" si="1"/>
        <v>-1413</v>
      </c>
      <c r="L32" s="67">
        <f t="shared" si="2"/>
        <v>-0.15803356223566334</v>
      </c>
      <c r="M32" s="20">
        <f t="shared" si="3"/>
        <v>-3475</v>
      </c>
      <c r="N32" s="68">
        <f t="shared" ref="N32:N39" si="9">I32/$I$29</f>
        <v>6.3102062490605756E-3</v>
      </c>
    </row>
    <row r="33" spans="2:14" x14ac:dyDescent="0.25">
      <c r="B33" s="272"/>
      <c r="C33" s="275"/>
      <c r="D33" s="19" t="s">
        <v>47</v>
      </c>
      <c r="E33" s="20">
        <v>65669</v>
      </c>
      <c r="F33" s="20">
        <v>57766</v>
      </c>
      <c r="G33" s="20">
        <v>92826</v>
      </c>
      <c r="H33" s="20">
        <v>71642</v>
      </c>
      <c r="I33" s="20">
        <v>86200</v>
      </c>
      <c r="J33" s="67">
        <f t="shared" si="8"/>
        <v>0.20320482398593009</v>
      </c>
      <c r="K33" s="20">
        <f t="shared" si="1"/>
        <v>14558</v>
      </c>
      <c r="L33" s="67">
        <f t="shared" si="2"/>
        <v>0.31264371316755235</v>
      </c>
      <c r="M33" s="20">
        <f t="shared" si="3"/>
        <v>20531</v>
      </c>
      <c r="N33" s="68">
        <f t="shared" si="9"/>
        <v>2.9379916747813633E-2</v>
      </c>
    </row>
    <row r="34" spans="2:14" x14ac:dyDescent="0.25">
      <c r="B34" s="272"/>
      <c r="C34" s="275"/>
      <c r="D34" s="19" t="s">
        <v>48</v>
      </c>
      <c r="E34" s="20">
        <v>461041</v>
      </c>
      <c r="F34" s="20">
        <v>284082</v>
      </c>
      <c r="G34" s="20">
        <v>410037</v>
      </c>
      <c r="H34" s="20">
        <v>440835</v>
      </c>
      <c r="I34" s="20">
        <v>468874</v>
      </c>
      <c r="J34" s="67">
        <f t="shared" si="8"/>
        <v>6.3604296392074211E-2</v>
      </c>
      <c r="K34" s="20">
        <f t="shared" si="1"/>
        <v>28039</v>
      </c>
      <c r="L34" s="67">
        <f t="shared" si="2"/>
        <v>1.6989812185901121E-2</v>
      </c>
      <c r="M34" s="20">
        <f t="shared" si="3"/>
        <v>7833</v>
      </c>
      <c r="N34" s="68">
        <f t="shared" si="9"/>
        <v>0.15980834205585115</v>
      </c>
    </row>
    <row r="35" spans="2:14" x14ac:dyDescent="0.25">
      <c r="B35" s="272"/>
      <c r="C35" s="275"/>
      <c r="D35" s="19" t="s">
        <v>49</v>
      </c>
      <c r="E35" s="20">
        <v>13020</v>
      </c>
      <c r="F35" s="20">
        <v>11200</v>
      </c>
      <c r="G35" s="20">
        <v>12114</v>
      </c>
      <c r="H35" s="20">
        <v>11864</v>
      </c>
      <c r="I35" s="20">
        <v>13319</v>
      </c>
      <c r="J35" s="67">
        <f t="shared" si="8"/>
        <v>0.12263991908293992</v>
      </c>
      <c r="K35" s="20">
        <f t="shared" si="1"/>
        <v>1455</v>
      </c>
      <c r="L35" s="67">
        <f t="shared" si="2"/>
        <v>2.2964669738863241E-2</v>
      </c>
      <c r="M35" s="20">
        <f t="shared" si="3"/>
        <v>299</v>
      </c>
      <c r="N35" s="68">
        <f t="shared" si="9"/>
        <v>4.5395720552683268E-3</v>
      </c>
    </row>
    <row r="36" spans="2:14" x14ac:dyDescent="0.25">
      <c r="B36" s="272"/>
      <c r="C36" s="275"/>
      <c r="D36" s="19" t="s">
        <v>50</v>
      </c>
      <c r="E36" s="20">
        <v>89250</v>
      </c>
      <c r="F36" s="20">
        <v>96818</v>
      </c>
      <c r="G36" s="20">
        <v>108987</v>
      </c>
      <c r="H36" s="20">
        <v>119696</v>
      </c>
      <c r="I36" s="20">
        <v>97837</v>
      </c>
      <c r="J36" s="67">
        <f t="shared" si="8"/>
        <v>-0.18262097313193426</v>
      </c>
      <c r="K36" s="20">
        <f t="shared" si="1"/>
        <v>-21859</v>
      </c>
      <c r="L36" s="67">
        <f t="shared" si="2"/>
        <v>9.6212885154061567E-2</v>
      </c>
      <c r="M36" s="20">
        <f t="shared" si="3"/>
        <v>8587</v>
      </c>
      <c r="N36" s="68">
        <f t="shared" si="9"/>
        <v>3.3346205508768476E-2</v>
      </c>
    </row>
    <row r="37" spans="2:14" x14ac:dyDescent="0.25">
      <c r="B37" s="272"/>
      <c r="C37" s="275"/>
      <c r="D37" s="19" t="s">
        <v>51</v>
      </c>
      <c r="E37" s="20">
        <v>48947</v>
      </c>
      <c r="F37" s="20">
        <v>46745</v>
      </c>
      <c r="G37" s="20">
        <v>54058</v>
      </c>
      <c r="H37" s="20">
        <v>53126</v>
      </c>
      <c r="I37" s="20">
        <v>55215</v>
      </c>
      <c r="J37" s="67">
        <f t="shared" si="8"/>
        <v>3.9321612769642078E-2</v>
      </c>
      <c r="K37" s="20">
        <f t="shared" si="1"/>
        <v>2089</v>
      </c>
      <c r="L37" s="67">
        <f t="shared" si="2"/>
        <v>0.12805687784746778</v>
      </c>
      <c r="M37" s="20">
        <f t="shared" si="3"/>
        <v>6268</v>
      </c>
      <c r="N37" s="68">
        <f t="shared" si="9"/>
        <v>1.8819165930748605E-2</v>
      </c>
    </row>
    <row r="38" spans="2:14" x14ac:dyDescent="0.25">
      <c r="B38" s="272"/>
      <c r="C38" s="275"/>
      <c r="D38" s="19" t="s">
        <v>52</v>
      </c>
      <c r="E38" s="20">
        <v>149462</v>
      </c>
      <c r="F38" s="20">
        <v>123213</v>
      </c>
      <c r="G38" s="20">
        <v>156141</v>
      </c>
      <c r="H38" s="20">
        <v>158524</v>
      </c>
      <c r="I38" s="20">
        <v>160539</v>
      </c>
      <c r="J38" s="21">
        <f t="shared" si="8"/>
        <v>1.271100905856537E-2</v>
      </c>
      <c r="K38" s="20">
        <f t="shared" si="1"/>
        <v>2015</v>
      </c>
      <c r="L38" s="21">
        <f t="shared" si="2"/>
        <v>7.4112483440607058E-2</v>
      </c>
      <c r="M38" s="20">
        <f t="shared" si="3"/>
        <v>11077</v>
      </c>
      <c r="N38" s="22">
        <f t="shared" si="9"/>
        <v>5.471719785124423E-2</v>
      </c>
    </row>
    <row r="39" spans="2:14" x14ac:dyDescent="0.25">
      <c r="B39" s="272"/>
      <c r="C39" s="276"/>
      <c r="D39" s="23" t="s">
        <v>53</v>
      </c>
      <c r="E39" s="69">
        <v>67450</v>
      </c>
      <c r="F39" s="69">
        <v>49273</v>
      </c>
      <c r="G39" s="69">
        <v>67054</v>
      </c>
      <c r="H39" s="69">
        <v>69277</v>
      </c>
      <c r="I39" s="69">
        <v>57912</v>
      </c>
      <c r="J39" s="25">
        <f t="shared" si="8"/>
        <v>-0.16405156112418262</v>
      </c>
      <c r="K39" s="69">
        <f t="shared" si="1"/>
        <v>-11365</v>
      </c>
      <c r="L39" s="25">
        <f t="shared" si="2"/>
        <v>-0.14140845070422536</v>
      </c>
      <c r="M39" s="69">
        <f t="shared" si="3"/>
        <v>-9538</v>
      </c>
      <c r="N39" s="46">
        <f t="shared" si="9"/>
        <v>1.9738396040596091E-2</v>
      </c>
    </row>
    <row r="40" spans="2:14" x14ac:dyDescent="0.25">
      <c r="B40" s="272"/>
      <c r="C40" s="287" t="s">
        <v>22</v>
      </c>
      <c r="D40" s="63" t="s">
        <v>43</v>
      </c>
      <c r="E40" s="73">
        <v>7.1863573088183097</v>
      </c>
      <c r="F40" s="73">
        <v>6.6685079352943797</v>
      </c>
      <c r="G40" s="73">
        <v>6.6569057616103606</v>
      </c>
      <c r="H40" s="73">
        <v>6.7507245642830673</v>
      </c>
      <c r="I40" s="73">
        <v>6.5982332608436538</v>
      </c>
      <c r="J40" s="65">
        <f t="shared" si="8"/>
        <v>-2.2588879458394606E-2</v>
      </c>
      <c r="K40" s="73">
        <f t="shared" si="1"/>
        <v>-0.15249130343941353</v>
      </c>
      <c r="L40" s="65">
        <f t="shared" si="2"/>
        <v>-8.183896551497305E-2</v>
      </c>
      <c r="M40" s="73">
        <f t="shared" si="3"/>
        <v>-0.58812404797465589</v>
      </c>
      <c r="N40" s="65"/>
    </row>
    <row r="41" spans="2:14" x14ac:dyDescent="0.25">
      <c r="B41" s="272"/>
      <c r="C41" s="288"/>
      <c r="D41" s="26" t="s">
        <v>44</v>
      </c>
      <c r="E41" s="35">
        <v>7.6105102871914729</v>
      </c>
      <c r="F41" s="35">
        <v>7.2716303604914039</v>
      </c>
      <c r="G41" s="35">
        <v>7.2045591816853385</v>
      </c>
      <c r="H41" s="35">
        <v>7.1449588922544356</v>
      </c>
      <c r="I41" s="35">
        <v>7.1532354158566109</v>
      </c>
      <c r="J41" s="36">
        <f t="shared" si="8"/>
        <v>1.1583724590980005E-3</v>
      </c>
      <c r="K41" s="37">
        <f t="shared" si="1"/>
        <v>8.2765236021753452E-3</v>
      </c>
      <c r="L41" s="36">
        <f t="shared" si="2"/>
        <v>-6.0084653207086225E-2</v>
      </c>
      <c r="M41" s="37">
        <f t="shared" si="3"/>
        <v>-0.457274871334862</v>
      </c>
      <c r="N41" s="38"/>
    </row>
    <row r="42" spans="2:14" x14ac:dyDescent="0.25">
      <c r="B42" s="272"/>
      <c r="C42" s="288"/>
      <c r="D42" s="4" t="s">
        <v>45</v>
      </c>
      <c r="E42" s="39">
        <v>7.8962540239976589</v>
      </c>
      <c r="F42" s="39">
        <v>7.3496544290152812</v>
      </c>
      <c r="G42" s="39">
        <v>7.2560849086919399</v>
      </c>
      <c r="H42" s="39">
        <v>7.4519302269326904</v>
      </c>
      <c r="I42" s="39">
        <v>7.2321784322217413</v>
      </c>
      <c r="J42" s="74">
        <f t="shared" si="0"/>
        <v>-2.9489244802202275E-2</v>
      </c>
      <c r="K42" s="41">
        <f t="shared" si="1"/>
        <v>-0.21975179471094908</v>
      </c>
      <c r="L42" s="74">
        <f t="shared" si="2"/>
        <v>-8.4100079576684417E-2</v>
      </c>
      <c r="M42" s="41">
        <f t="shared" si="3"/>
        <v>-0.66407559177591757</v>
      </c>
      <c r="N42" s="75"/>
    </row>
    <row r="43" spans="2:14" x14ac:dyDescent="0.25">
      <c r="B43" s="272"/>
      <c r="C43" s="288"/>
      <c r="D43" s="4" t="s">
        <v>46</v>
      </c>
      <c r="E43" s="39">
        <v>6.0625861593603529</v>
      </c>
      <c r="F43" s="39">
        <v>5.9826542960871318</v>
      </c>
      <c r="G43" s="39">
        <v>3.8652406417112299</v>
      </c>
      <c r="H43" s="39">
        <v>3.6283685360524398</v>
      </c>
      <c r="I43" s="39">
        <v>4.1325892857142854</v>
      </c>
      <c r="J43" s="74">
        <f t="shared" si="0"/>
        <v>0.13896624465011564</v>
      </c>
      <c r="K43" s="41">
        <f t="shared" si="1"/>
        <v>0.5042207496618456</v>
      </c>
      <c r="L43" s="74">
        <f t="shared" si="2"/>
        <v>-0.31834547549748904</v>
      </c>
      <c r="M43" s="41">
        <f t="shared" si="3"/>
        <v>-1.9299968736460675</v>
      </c>
      <c r="N43" s="75"/>
    </row>
    <row r="44" spans="2:14" x14ac:dyDescent="0.25">
      <c r="B44" s="272"/>
      <c r="C44" s="288"/>
      <c r="D44" s="4" t="s">
        <v>47</v>
      </c>
      <c r="E44" s="39">
        <v>6.1110180532291087</v>
      </c>
      <c r="F44" s="39">
        <v>6.0851153481512696</v>
      </c>
      <c r="G44" s="39">
        <v>6.5736137667304018</v>
      </c>
      <c r="H44" s="39">
        <v>5.73503041946846</v>
      </c>
      <c r="I44" s="39">
        <v>5.5345104333868376</v>
      </c>
      <c r="J44" s="74">
        <f t="shared" si="0"/>
        <v>-3.4964066694559426E-2</v>
      </c>
      <c r="K44" s="41">
        <f t="shared" si="1"/>
        <v>-0.20051998608162247</v>
      </c>
      <c r="L44" s="74">
        <f t="shared" si="2"/>
        <v>-9.4339047081957172E-2</v>
      </c>
      <c r="M44" s="41">
        <f t="shared" si="3"/>
        <v>-0.57650761984227117</v>
      </c>
      <c r="N44" s="75"/>
    </row>
    <row r="45" spans="2:14" x14ac:dyDescent="0.25">
      <c r="B45" s="272"/>
      <c r="C45" s="288"/>
      <c r="D45" s="4" t="s">
        <v>48</v>
      </c>
      <c r="E45" s="39">
        <v>7.4343465290655484</v>
      </c>
      <c r="F45" s="39">
        <v>6.4343276482978871</v>
      </c>
      <c r="G45" s="39">
        <v>6.7109165302782321</v>
      </c>
      <c r="H45" s="39">
        <v>7.0489614480564127</v>
      </c>
      <c r="I45" s="39">
        <v>6.903225806451613</v>
      </c>
      <c r="J45" s="74">
        <f t="shared" si="0"/>
        <v>-2.0674767861722843E-2</v>
      </c>
      <c r="K45" s="41">
        <f t="shared" si="1"/>
        <v>-0.14573564160479968</v>
      </c>
      <c r="L45" s="74">
        <f t="shared" si="2"/>
        <v>-7.1441480503693144E-2</v>
      </c>
      <c r="M45" s="41">
        <f t="shared" si="3"/>
        <v>-0.53112072261393539</v>
      </c>
      <c r="N45" s="75"/>
    </row>
    <row r="46" spans="2:14" x14ac:dyDescent="0.25">
      <c r="B46" s="272"/>
      <c r="C46" s="288"/>
      <c r="D46" s="4" t="s">
        <v>49</v>
      </c>
      <c r="E46" s="39">
        <v>2.2576729668805271</v>
      </c>
      <c r="F46" s="39">
        <v>2.4653312788906008</v>
      </c>
      <c r="G46" s="39">
        <v>2.3449477351916377</v>
      </c>
      <c r="H46" s="39">
        <v>2.587568157033806</v>
      </c>
      <c r="I46" s="39">
        <v>2.5476281560826322</v>
      </c>
      <c r="J46" s="74">
        <f t="shared" si="0"/>
        <v>-1.5435342579326772E-2</v>
      </c>
      <c r="K46" s="41">
        <f t="shared" si="1"/>
        <v>-3.9940000951173893E-2</v>
      </c>
      <c r="L46" s="74">
        <f t="shared" si="2"/>
        <v>0.12843099663045621</v>
      </c>
      <c r="M46" s="41">
        <f t="shared" si="3"/>
        <v>0.28995518920210506</v>
      </c>
      <c r="N46" s="75"/>
    </row>
    <row r="47" spans="2:14" x14ac:dyDescent="0.25">
      <c r="B47" s="272"/>
      <c r="C47" s="288"/>
      <c r="D47" s="4" t="s">
        <v>50</v>
      </c>
      <c r="E47" s="39">
        <v>7.6229928254185175</v>
      </c>
      <c r="F47" s="39">
        <v>7.2588094167041533</v>
      </c>
      <c r="G47" s="39">
        <v>6.0869589500139627</v>
      </c>
      <c r="H47" s="39">
        <v>5.886785029262775</v>
      </c>
      <c r="I47" s="39">
        <v>5.3419055419055423</v>
      </c>
      <c r="J47" s="74">
        <f t="shared" si="0"/>
        <v>-9.2559773229135556E-2</v>
      </c>
      <c r="K47" s="41">
        <f t="shared" si="1"/>
        <v>-0.54487948735723268</v>
      </c>
      <c r="L47" s="74">
        <f t="shared" si="2"/>
        <v>-0.29923775815540521</v>
      </c>
      <c r="M47" s="41">
        <f t="shared" si="3"/>
        <v>-2.2810872835129752</v>
      </c>
      <c r="N47" s="75"/>
    </row>
    <row r="48" spans="2:14" x14ac:dyDescent="0.25">
      <c r="B48" s="272"/>
      <c r="C48" s="288"/>
      <c r="D48" s="4" t="s">
        <v>51</v>
      </c>
      <c r="E48" s="39">
        <v>2.3393872771591071</v>
      </c>
      <c r="F48" s="39">
        <v>2.5686888669084516</v>
      </c>
      <c r="G48" s="39">
        <v>2.2557062382641351</v>
      </c>
      <c r="H48" s="39">
        <v>2.5818146474218788</v>
      </c>
      <c r="I48" s="39">
        <v>2.241869341020748</v>
      </c>
      <c r="J48" s="74">
        <f t="shared" si="0"/>
        <v>-0.13166913695395988</v>
      </c>
      <c r="K48" s="41">
        <f t="shared" si="1"/>
        <v>-0.33994530640113085</v>
      </c>
      <c r="L48" s="74">
        <f t="shared" si="2"/>
        <v>-4.1685246855228897E-2</v>
      </c>
      <c r="M48" s="41">
        <f t="shared" si="3"/>
        <v>-9.7517936138359129E-2</v>
      </c>
      <c r="N48" s="75"/>
    </row>
    <row r="49" spans="2:14" x14ac:dyDescent="0.25">
      <c r="B49" s="272"/>
      <c r="C49" s="288"/>
      <c r="D49" s="4" t="s">
        <v>52</v>
      </c>
      <c r="E49" s="39">
        <v>7.1260608372270431</v>
      </c>
      <c r="F49" s="39">
        <v>6.2279114435907807</v>
      </c>
      <c r="G49" s="39">
        <v>6.7056474124973162</v>
      </c>
      <c r="H49" s="39">
        <v>6.5663159638803741</v>
      </c>
      <c r="I49" s="39">
        <v>6.8930442249892661</v>
      </c>
      <c r="J49" s="40">
        <f t="shared" si="0"/>
        <v>4.975823017139902E-2</v>
      </c>
      <c r="K49" s="41">
        <f t="shared" si="1"/>
        <v>0.32672826110889197</v>
      </c>
      <c r="L49" s="40">
        <f t="shared" si="2"/>
        <v>-3.2699217360099175E-2</v>
      </c>
      <c r="M49" s="41">
        <f t="shared" si="3"/>
        <v>-0.23301661223777703</v>
      </c>
      <c r="N49" s="42"/>
    </row>
    <row r="50" spans="2:14" x14ac:dyDescent="0.25">
      <c r="B50" s="272"/>
      <c r="C50" s="289"/>
      <c r="D50" s="32" t="s">
        <v>53</v>
      </c>
      <c r="E50" s="76">
        <v>6.1575680116852292</v>
      </c>
      <c r="F50" s="76">
        <v>5.5047480728410232</v>
      </c>
      <c r="G50" s="76">
        <v>6.4792733597449033</v>
      </c>
      <c r="H50" s="76">
        <v>6.3849769585253453</v>
      </c>
      <c r="I50" s="76">
        <v>5.6121717220660914</v>
      </c>
      <c r="J50" s="61">
        <f t="shared" si="0"/>
        <v>-0.1210349295665647</v>
      </c>
      <c r="K50" s="77">
        <f t="shared" si="1"/>
        <v>-0.77280523645925392</v>
      </c>
      <c r="L50" s="61">
        <f t="shared" si="2"/>
        <v>-8.8573327746301445E-2</v>
      </c>
      <c r="M50" s="77">
        <f t="shared" si="3"/>
        <v>-0.54539628961913778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0.69120000000000004</v>
      </c>
      <c r="F51" s="65">
        <v>0.56889999999999996</v>
      </c>
      <c r="G51" s="65">
        <v>0.71409999999999996</v>
      </c>
      <c r="H51" s="65">
        <v>19.022600000000001</v>
      </c>
      <c r="I51" s="65">
        <v>18.326000000000001</v>
      </c>
      <c r="J51" s="65">
        <f t="shared" si="0"/>
        <v>-3.6619599844395667E-2</v>
      </c>
      <c r="K51" s="73">
        <f t="shared" ref="K51" si="10">(I51-H51)*100</f>
        <v>-69.660000000000011</v>
      </c>
      <c r="L51" s="65">
        <f t="shared" si="2"/>
        <v>25.513310185185183</v>
      </c>
      <c r="M51" s="73">
        <f t="shared" ref="M51" si="11">(I51-E51)*100</f>
        <v>1763.4800000000002</v>
      </c>
      <c r="N51" s="65"/>
    </row>
    <row r="52" spans="2:14" x14ac:dyDescent="0.25">
      <c r="B52" s="272"/>
      <c r="C52" s="281"/>
      <c r="D52" s="15" t="s">
        <v>44</v>
      </c>
      <c r="E52" s="18">
        <v>0.73370000000000002</v>
      </c>
      <c r="F52" s="18">
        <v>0.62539999999999996</v>
      </c>
      <c r="G52" s="18">
        <v>0.77950000000000008</v>
      </c>
      <c r="H52" s="18">
        <v>0.79909999999999992</v>
      </c>
      <c r="I52" s="18">
        <v>0.78260000000000007</v>
      </c>
      <c r="J52" s="17">
        <f t="shared" si="0"/>
        <v>-2.0648229257914985E-2</v>
      </c>
      <c r="K52" s="44">
        <f>(I52-H52)*100</f>
        <v>-1.6499999999999848</v>
      </c>
      <c r="L52" s="17">
        <f t="shared" si="2"/>
        <v>6.6648493934850839E-2</v>
      </c>
      <c r="M52" s="44">
        <f>(I52-E52)*100</f>
        <v>4.8900000000000059</v>
      </c>
      <c r="N52" s="18"/>
    </row>
    <row r="53" spans="2:14" x14ac:dyDescent="0.25">
      <c r="B53" s="272"/>
      <c r="C53" s="281"/>
      <c r="D53" s="19" t="s">
        <v>45</v>
      </c>
      <c r="E53" s="68">
        <v>0.67180000000000006</v>
      </c>
      <c r="F53" s="68">
        <v>0.51790000000000003</v>
      </c>
      <c r="G53" s="68">
        <v>0.65170000000000006</v>
      </c>
      <c r="H53" s="68">
        <v>0.72120000000000006</v>
      </c>
      <c r="I53" s="68">
        <v>0.70669999999999999</v>
      </c>
      <c r="J53" s="67">
        <f t="shared" si="0"/>
        <v>-2.0105379922351729E-2</v>
      </c>
      <c r="K53" s="45">
        <f t="shared" ref="K53:K61" si="12">(I53-H53)*100</f>
        <v>-1.4500000000000068</v>
      </c>
      <c r="L53" s="67">
        <f t="shared" si="2"/>
        <v>5.1949985114617236E-2</v>
      </c>
      <c r="M53" s="45">
        <f t="shared" ref="M53:M61" si="13">(I53-E53)*100</f>
        <v>3.4899999999999931</v>
      </c>
      <c r="N53" s="68"/>
    </row>
    <row r="54" spans="2:14" x14ac:dyDescent="0.25">
      <c r="B54" s="272"/>
      <c r="C54" s="281"/>
      <c r="D54" s="19" t="s">
        <v>46</v>
      </c>
      <c r="E54" s="68">
        <v>0.62939999999999996</v>
      </c>
      <c r="F54" s="68">
        <v>0.59650000000000003</v>
      </c>
      <c r="G54" s="68">
        <v>0.6391</v>
      </c>
      <c r="H54" s="68">
        <v>0.70480000000000009</v>
      </c>
      <c r="I54" s="68">
        <v>0.65489999999999993</v>
      </c>
      <c r="J54" s="67">
        <f t="shared" si="0"/>
        <v>-7.080022701475619E-2</v>
      </c>
      <c r="K54" s="45">
        <f t="shared" si="12"/>
        <v>-4.9900000000000162</v>
      </c>
      <c r="L54" s="67">
        <f t="shared" si="2"/>
        <v>4.0514775977120943E-2</v>
      </c>
      <c r="M54" s="45">
        <f t="shared" si="13"/>
        <v>2.5499999999999967</v>
      </c>
      <c r="N54" s="68"/>
    </row>
    <row r="55" spans="2:14" x14ac:dyDescent="0.25">
      <c r="B55" s="272"/>
      <c r="C55" s="281"/>
      <c r="D55" s="19" t="s">
        <v>47</v>
      </c>
      <c r="E55" s="68">
        <v>0.52049999999999996</v>
      </c>
      <c r="F55" s="68">
        <v>0.40850000000000003</v>
      </c>
      <c r="G55" s="68">
        <v>0.65639999999999998</v>
      </c>
      <c r="H55" s="68">
        <v>0.50659999999999994</v>
      </c>
      <c r="I55" s="68">
        <v>0.60240000000000005</v>
      </c>
      <c r="J55" s="67">
        <f t="shared" si="0"/>
        <v>0.18910382945124371</v>
      </c>
      <c r="K55" s="45">
        <f t="shared" si="12"/>
        <v>9.5800000000000107</v>
      </c>
      <c r="L55" s="67">
        <f t="shared" si="2"/>
        <v>0.15734870317002891</v>
      </c>
      <c r="M55" s="45">
        <f t="shared" si="13"/>
        <v>8.1900000000000084</v>
      </c>
      <c r="N55" s="68"/>
    </row>
    <row r="56" spans="2:14" x14ac:dyDescent="0.25">
      <c r="B56" s="272"/>
      <c r="C56" s="281"/>
      <c r="D56" s="19" t="s">
        <v>48</v>
      </c>
      <c r="E56" s="68">
        <v>0.69400000000000006</v>
      </c>
      <c r="F56" s="68">
        <v>0.53079999999999994</v>
      </c>
      <c r="G56" s="68">
        <v>0.69389999999999996</v>
      </c>
      <c r="H56" s="68">
        <v>0.73170000000000002</v>
      </c>
      <c r="I56" s="68">
        <v>0.76200000000000001</v>
      </c>
      <c r="J56" s="67">
        <f t="shared" si="0"/>
        <v>4.1410414104140925E-2</v>
      </c>
      <c r="K56" s="45">
        <f t="shared" si="12"/>
        <v>3.0299999999999994</v>
      </c>
      <c r="L56" s="67">
        <f t="shared" si="2"/>
        <v>9.7982708933717522E-2</v>
      </c>
      <c r="M56" s="45">
        <f t="shared" si="13"/>
        <v>6.7999999999999954</v>
      </c>
      <c r="N56" s="68"/>
    </row>
    <row r="57" spans="2:14" x14ac:dyDescent="0.25">
      <c r="B57" s="272"/>
      <c r="C57" s="281"/>
      <c r="D57" s="19" t="s">
        <v>49</v>
      </c>
      <c r="E57" s="68">
        <v>0.53979999999999995</v>
      </c>
      <c r="F57" s="68">
        <v>0.57810000000000006</v>
      </c>
      <c r="G57" s="68">
        <v>0.58939999999999992</v>
      </c>
      <c r="H57" s="68">
        <v>0.56869999999999998</v>
      </c>
      <c r="I57" s="68">
        <v>0.63840000000000008</v>
      </c>
      <c r="J57" s="67">
        <f t="shared" si="0"/>
        <v>0.12256022507473197</v>
      </c>
      <c r="K57" s="45">
        <f t="shared" si="12"/>
        <v>6.9700000000000095</v>
      </c>
      <c r="L57" s="67">
        <f t="shared" si="2"/>
        <v>0.18266024453501317</v>
      </c>
      <c r="M57" s="45">
        <f t="shared" si="13"/>
        <v>9.8600000000000136</v>
      </c>
      <c r="N57" s="68"/>
    </row>
    <row r="58" spans="2:14" x14ac:dyDescent="0.25">
      <c r="B58" s="272"/>
      <c r="C58" s="281"/>
      <c r="D58" s="19" t="s">
        <v>50</v>
      </c>
      <c r="E58" s="68">
        <v>0.69530000000000003</v>
      </c>
      <c r="F58" s="68">
        <v>0.74909999999999999</v>
      </c>
      <c r="G58" s="68">
        <v>0.73380000000000001</v>
      </c>
      <c r="H58" s="68">
        <v>0.80489999999999995</v>
      </c>
      <c r="I58" s="68">
        <v>0.65790000000000004</v>
      </c>
      <c r="J58" s="67">
        <f t="shared" si="0"/>
        <v>-0.18263138278046953</v>
      </c>
      <c r="K58" s="45">
        <f t="shared" si="12"/>
        <v>-14.69999999999999</v>
      </c>
      <c r="L58" s="67">
        <f t="shared" si="2"/>
        <v>-5.3789731051344769E-2</v>
      </c>
      <c r="M58" s="45">
        <f t="shared" si="13"/>
        <v>-3.7399999999999989</v>
      </c>
      <c r="N58" s="68"/>
    </row>
    <row r="59" spans="2:14" x14ac:dyDescent="0.25">
      <c r="B59" s="272"/>
      <c r="C59" s="281"/>
      <c r="D59" s="19" t="s">
        <v>51</v>
      </c>
      <c r="E59" s="68">
        <v>0.58310000000000006</v>
      </c>
      <c r="F59" s="68">
        <v>0.60489999999999999</v>
      </c>
      <c r="G59" s="68">
        <v>0.61580000000000001</v>
      </c>
      <c r="H59" s="68">
        <v>0.62139999999999995</v>
      </c>
      <c r="I59" s="68">
        <v>0.66480000000000006</v>
      </c>
      <c r="J59" s="67">
        <f t="shared" si="0"/>
        <v>6.984229159961397E-2</v>
      </c>
      <c r="K59" s="45">
        <f t="shared" si="12"/>
        <v>4.3400000000000105</v>
      </c>
      <c r="L59" s="67">
        <f t="shared" si="2"/>
        <v>0.14011318813239582</v>
      </c>
      <c r="M59" s="45">
        <f t="shared" si="13"/>
        <v>8.17</v>
      </c>
      <c r="N59" s="68"/>
    </row>
    <row r="60" spans="2:14" x14ac:dyDescent="0.25">
      <c r="B60" s="272"/>
      <c r="C60" s="281"/>
      <c r="D60" s="19" t="s">
        <v>52</v>
      </c>
      <c r="E60" s="22">
        <v>0.69980000000000009</v>
      </c>
      <c r="F60" s="22">
        <v>0.61990000000000001</v>
      </c>
      <c r="G60" s="22">
        <v>0.78520000000000001</v>
      </c>
      <c r="H60" s="22">
        <v>0.79709999999999992</v>
      </c>
      <c r="I60" s="22">
        <v>0.79709999999999992</v>
      </c>
      <c r="J60" s="21">
        <f t="shared" si="0"/>
        <v>0</v>
      </c>
      <c r="K60" s="45">
        <f t="shared" si="12"/>
        <v>0</v>
      </c>
      <c r="L60" s="21">
        <f t="shared" si="2"/>
        <v>0.13903972563589573</v>
      </c>
      <c r="M60" s="45">
        <f t="shared" si="13"/>
        <v>9.7299999999999827</v>
      </c>
      <c r="N60" s="22"/>
    </row>
    <row r="61" spans="2:14" x14ac:dyDescent="0.25">
      <c r="B61" s="272"/>
      <c r="C61" s="282"/>
      <c r="D61" s="23" t="s">
        <v>53</v>
      </c>
      <c r="E61" s="46">
        <v>0.64329999999999998</v>
      </c>
      <c r="F61" s="46">
        <v>0.4587</v>
      </c>
      <c r="G61" s="46">
        <v>0.70209999999999995</v>
      </c>
      <c r="H61" s="46">
        <v>0.73219999999999996</v>
      </c>
      <c r="I61" s="46">
        <v>0.60009999999999997</v>
      </c>
      <c r="J61" s="25">
        <f t="shared" si="0"/>
        <v>-0.18041518710734772</v>
      </c>
      <c r="K61" s="78">
        <f t="shared" si="12"/>
        <v>-13.209999999999999</v>
      </c>
      <c r="L61" s="25">
        <f t="shared" si="2"/>
        <v>-6.7153738535675411E-2</v>
      </c>
      <c r="M61" s="78">
        <f t="shared" si="13"/>
        <v>-4.3200000000000021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133229</v>
      </c>
      <c r="F62" s="64">
        <v>118692</v>
      </c>
      <c r="G62" s="64">
        <v>127347</v>
      </c>
      <c r="H62" s="64">
        <v>379398</v>
      </c>
      <c r="I62" s="64">
        <v>384801</v>
      </c>
      <c r="J62" s="65">
        <f t="shared" si="0"/>
        <v>1.4240981765850202E-2</v>
      </c>
      <c r="K62" s="64">
        <f t="shared" ref="K62:K63" si="14">I62-H62</f>
        <v>5403</v>
      </c>
      <c r="L62" s="65">
        <f t="shared" si="2"/>
        <v>1.8882675693730344</v>
      </c>
      <c r="M62" s="64">
        <f t="shared" ref="M62:M63" si="15">I62-E62</f>
        <v>251572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47242</v>
      </c>
      <c r="F63" s="27">
        <v>42803</v>
      </c>
      <c r="G63" s="27">
        <v>45909</v>
      </c>
      <c r="H63" s="27">
        <v>46660</v>
      </c>
      <c r="I63" s="27">
        <v>47015</v>
      </c>
      <c r="J63" s="36">
        <f t="shared" si="0"/>
        <v>7.6082297471067317E-3</v>
      </c>
      <c r="K63" s="27">
        <f t="shared" si="14"/>
        <v>355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0.12218003591466758</v>
      </c>
    </row>
    <row r="64" spans="2:14" x14ac:dyDescent="0.25">
      <c r="B64" s="272"/>
      <c r="C64" s="284"/>
      <c r="D64" s="4" t="s">
        <v>45</v>
      </c>
      <c r="E64" s="29">
        <v>41461</v>
      </c>
      <c r="F64" s="29">
        <v>36098</v>
      </c>
      <c r="G64" s="29">
        <v>39121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-8.0702346783724455E-2</v>
      </c>
      <c r="M64" s="29">
        <f>I64-E64</f>
        <v>-3346</v>
      </c>
      <c r="N64" s="75">
        <f>I64/$I$62</f>
        <v>9.9051197891897369E-2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912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2.3700562108726329E-3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4562</v>
      </c>
      <c r="G66" s="29">
        <v>4562</v>
      </c>
      <c r="H66" s="29">
        <v>4562</v>
      </c>
      <c r="I66" s="29">
        <v>4616</v>
      </c>
      <c r="J66" s="74">
        <f t="shared" si="17"/>
        <v>1.1836913634370783E-2</v>
      </c>
      <c r="K66" s="29">
        <f t="shared" si="18"/>
        <v>54</v>
      </c>
      <c r="L66" s="74">
        <f t="shared" si="19"/>
        <v>0.13415233415233407</v>
      </c>
      <c r="M66" s="29">
        <f t="shared" si="20"/>
        <v>546</v>
      </c>
      <c r="N66" s="75">
        <f t="shared" si="21"/>
        <v>1.1995810821697449E-2</v>
      </c>
    </row>
    <row r="67" spans="2:14" x14ac:dyDescent="0.25">
      <c r="B67" s="272"/>
      <c r="C67" s="284"/>
      <c r="D67" s="4" t="s">
        <v>48</v>
      </c>
      <c r="E67" s="29">
        <v>21430</v>
      </c>
      <c r="F67" s="29">
        <v>17263</v>
      </c>
      <c r="G67" s="29">
        <v>19061</v>
      </c>
      <c r="H67" s="29">
        <v>19434</v>
      </c>
      <c r="I67" s="29">
        <v>19850</v>
      </c>
      <c r="J67" s="74">
        <f t="shared" si="17"/>
        <v>2.1405783678089874E-2</v>
      </c>
      <c r="K67" s="29">
        <f t="shared" si="18"/>
        <v>416</v>
      </c>
      <c r="L67" s="74">
        <f t="shared" si="19"/>
        <v>-7.3728418105459603E-2</v>
      </c>
      <c r="M67" s="29">
        <f t="shared" si="20"/>
        <v>-1580</v>
      </c>
      <c r="N67" s="75">
        <f t="shared" si="21"/>
        <v>5.1585105028313337E-2</v>
      </c>
    </row>
    <row r="68" spans="2:14" x14ac:dyDescent="0.25">
      <c r="B68" s="272"/>
      <c r="C68" s="284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1.7489559538566687E-3</v>
      </c>
    </row>
    <row r="69" spans="2:14" x14ac:dyDescent="0.25">
      <c r="B69" s="272"/>
      <c r="C69" s="284"/>
      <c r="D69" s="4" t="s">
        <v>50</v>
      </c>
      <c r="E69" s="29">
        <v>4141</v>
      </c>
      <c r="F69" s="29">
        <v>4169</v>
      </c>
      <c r="G69" s="29">
        <v>4791</v>
      </c>
      <c r="H69" s="29">
        <v>4797</v>
      </c>
      <c r="I69" s="29">
        <v>4797</v>
      </c>
      <c r="J69" s="74">
        <f t="shared" si="17"/>
        <v>0</v>
      </c>
      <c r="K69" s="29">
        <f t="shared" si="18"/>
        <v>0</v>
      </c>
      <c r="L69" s="74">
        <f t="shared" si="19"/>
        <v>0.15841584158415833</v>
      </c>
      <c r="M69" s="29">
        <f t="shared" si="20"/>
        <v>656</v>
      </c>
      <c r="N69" s="75">
        <f t="shared" si="21"/>
        <v>1.2466183819688618E-2</v>
      </c>
    </row>
    <row r="70" spans="2:14" x14ac:dyDescent="0.25">
      <c r="B70" s="272"/>
      <c r="C70" s="284"/>
      <c r="D70" s="4" t="s">
        <v>51</v>
      </c>
      <c r="E70" s="29">
        <v>2708</v>
      </c>
      <c r="F70" s="29">
        <v>2493</v>
      </c>
      <c r="G70" s="29">
        <v>2832</v>
      </c>
      <c r="H70" s="29">
        <v>2758</v>
      </c>
      <c r="I70" s="29">
        <v>2679</v>
      </c>
      <c r="J70" s="74">
        <f t="shared" si="17"/>
        <v>-2.8643944887599693E-2</v>
      </c>
      <c r="K70" s="29">
        <f t="shared" si="18"/>
        <v>-79</v>
      </c>
      <c r="L70" s="74">
        <f t="shared" si="19"/>
        <v>-1.0709010339734149E-2</v>
      </c>
      <c r="M70" s="29">
        <f t="shared" si="20"/>
        <v>-29</v>
      </c>
      <c r="N70" s="75">
        <f t="shared" si="21"/>
        <v>6.9620401194383594E-3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6497</v>
      </c>
      <c r="J71" s="40">
        <f t="shared" si="17"/>
        <v>1.278254091971931E-2</v>
      </c>
      <c r="K71" s="29">
        <f t="shared" si="18"/>
        <v>82</v>
      </c>
      <c r="L71" s="40">
        <f t="shared" si="19"/>
        <v>-5.7039187227866495E-2</v>
      </c>
      <c r="M71" s="29">
        <f t="shared" si="20"/>
        <v>-393</v>
      </c>
      <c r="N71" s="42">
        <f t="shared" si="21"/>
        <v>1.6884051756622255E-2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3465</v>
      </c>
      <c r="G72" s="71">
        <v>3081</v>
      </c>
      <c r="H72" s="71">
        <v>3052</v>
      </c>
      <c r="I72" s="71">
        <v>3113</v>
      </c>
      <c r="J72" s="61">
        <f t="shared" si="17"/>
        <v>1.998689384010488E-2</v>
      </c>
      <c r="K72" s="71">
        <f t="shared" si="18"/>
        <v>61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8.0898958162790632E-3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75" x14ac:dyDescent="0.25">
      <c r="B79" s="4"/>
      <c r="C79" s="4"/>
      <c r="D79" s="4"/>
      <c r="E79" s="13" t="s">
        <v>227</v>
      </c>
      <c r="F79" s="13" t="s">
        <v>228</v>
      </c>
      <c r="G79" s="13" t="s">
        <v>229</v>
      </c>
      <c r="H79" s="13" t="s">
        <v>230</v>
      </c>
      <c r="I79" s="13" t="s">
        <v>231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diciembre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4831573</v>
      </c>
      <c r="F80" s="64">
        <v>2335438</v>
      </c>
      <c r="G80" s="64">
        <v>4757683</v>
      </c>
      <c r="H80" s="64">
        <v>5188807</v>
      </c>
      <c r="I80" s="64">
        <v>5480280</v>
      </c>
      <c r="J80" s="65">
        <f t="shared" ref="J80:J81" si="22">I80/H80-1</f>
        <v>5.6173413272068151E-2</v>
      </c>
      <c r="K80" s="64">
        <f t="shared" ref="K80:K81" si="23">I80-H80</f>
        <v>291473</v>
      </c>
      <c r="L80" s="65">
        <f t="shared" ref="L80:L81" si="24">I80/E80-1</f>
        <v>0.13426414130553344</v>
      </c>
      <c r="M80" s="64">
        <f t="shared" ref="M80:M81" si="25">I80-E80</f>
        <v>648707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1762715</v>
      </c>
      <c r="F81" s="16">
        <v>881045</v>
      </c>
      <c r="G81" s="16">
        <v>1757049</v>
      </c>
      <c r="H81" s="16">
        <v>1888332</v>
      </c>
      <c r="I81" s="16">
        <v>1938898</v>
      </c>
      <c r="J81" s="18">
        <f t="shared" si="22"/>
        <v>2.677813011694985E-2</v>
      </c>
      <c r="K81" s="16">
        <f t="shared" si="23"/>
        <v>50566</v>
      </c>
      <c r="L81" s="18">
        <f t="shared" si="24"/>
        <v>9.9949793358540706E-2</v>
      </c>
      <c r="M81" s="16">
        <f t="shared" si="25"/>
        <v>176183</v>
      </c>
      <c r="N81" s="18">
        <f t="shared" si="26"/>
        <v>0.35379542651105417</v>
      </c>
      <c r="O81" s="79"/>
    </row>
    <row r="82" spans="2:15" x14ac:dyDescent="0.25">
      <c r="B82" s="272"/>
      <c r="C82" s="275"/>
      <c r="D82" s="19" t="s">
        <v>45</v>
      </c>
      <c r="E82" s="20">
        <v>1299411</v>
      </c>
      <c r="F82" s="20">
        <v>492258</v>
      </c>
      <c r="G82" s="20">
        <v>1243535</v>
      </c>
      <c r="H82" s="20">
        <v>1319978</v>
      </c>
      <c r="I82" s="20">
        <v>1387823</v>
      </c>
      <c r="J82" s="68">
        <f>I82/H82-1</f>
        <v>5.139858391579244E-2</v>
      </c>
      <c r="K82" s="20">
        <f>I82-H82</f>
        <v>67845</v>
      </c>
      <c r="L82" s="68">
        <f>I82/E82-1</f>
        <v>6.8040058149423155E-2</v>
      </c>
      <c r="M82" s="20">
        <f>I82-E82</f>
        <v>88412</v>
      </c>
      <c r="N82" s="68">
        <f>I82/$I$80</f>
        <v>0.2532394330216704</v>
      </c>
      <c r="O82" s="79"/>
    </row>
    <row r="83" spans="2:15" x14ac:dyDescent="0.25">
      <c r="B83" s="272"/>
      <c r="C83" s="275"/>
      <c r="D83" s="19" t="s">
        <v>46</v>
      </c>
      <c r="E83" s="20">
        <v>45076</v>
      </c>
      <c r="F83" s="20">
        <v>20161</v>
      </c>
      <c r="G83" s="20">
        <v>37751</v>
      </c>
      <c r="H83" s="20">
        <v>51166</v>
      </c>
      <c r="I83" s="20">
        <v>43737</v>
      </c>
      <c r="J83" s="68">
        <f t="shared" ref="J83:J136" si="27">I83/H83-1</f>
        <v>-0.14519407418989172</v>
      </c>
      <c r="K83" s="20">
        <f t="shared" ref="K83:K112" si="28">I83-H83</f>
        <v>-7429</v>
      </c>
      <c r="L83" s="68">
        <f t="shared" ref="L83:L136" si="29">I83/E83-1</f>
        <v>-2.9705386458425798E-2</v>
      </c>
      <c r="M83" s="20">
        <f t="shared" ref="M83:M112" si="30">I83-E83</f>
        <v>-1339</v>
      </c>
      <c r="N83" s="68">
        <f t="shared" ref="N83:N90" si="31">I83/$I$80</f>
        <v>7.9807966016334931E-3</v>
      </c>
      <c r="O83" s="79"/>
    </row>
    <row r="84" spans="2:15" x14ac:dyDescent="0.25">
      <c r="B84" s="272"/>
      <c r="C84" s="275"/>
      <c r="D84" s="19" t="s">
        <v>47</v>
      </c>
      <c r="E84" s="20">
        <v>137126</v>
      </c>
      <c r="F84" s="20">
        <v>70304</v>
      </c>
      <c r="G84" s="20">
        <v>161080</v>
      </c>
      <c r="H84" s="20">
        <v>179837</v>
      </c>
      <c r="I84" s="20">
        <v>231856</v>
      </c>
      <c r="J84" s="68">
        <f t="shared" si="27"/>
        <v>0.28925638216829674</v>
      </c>
      <c r="K84" s="20">
        <f t="shared" si="28"/>
        <v>52019</v>
      </c>
      <c r="L84" s="68">
        <f t="shared" si="29"/>
        <v>0.69082449717777816</v>
      </c>
      <c r="M84" s="20">
        <f t="shared" si="30"/>
        <v>94730</v>
      </c>
      <c r="N84" s="68">
        <f t="shared" si="31"/>
        <v>4.2307327362835476E-2</v>
      </c>
      <c r="O84" s="79"/>
    </row>
    <row r="85" spans="2:15" x14ac:dyDescent="0.25">
      <c r="B85" s="272"/>
      <c r="C85" s="275"/>
      <c r="D85" s="19" t="s">
        <v>48</v>
      </c>
      <c r="E85" s="20">
        <v>791721</v>
      </c>
      <c r="F85" s="20">
        <v>354204</v>
      </c>
      <c r="G85" s="20">
        <v>710225</v>
      </c>
      <c r="H85" s="20">
        <v>797848</v>
      </c>
      <c r="I85" s="20">
        <v>914356</v>
      </c>
      <c r="J85" s="68">
        <f t="shared" si="27"/>
        <v>0.14602781482187077</v>
      </c>
      <c r="K85" s="20">
        <f t="shared" si="28"/>
        <v>116508</v>
      </c>
      <c r="L85" s="68">
        <f t="shared" si="29"/>
        <v>0.15489673761337652</v>
      </c>
      <c r="M85" s="20">
        <f t="shared" si="30"/>
        <v>122635</v>
      </c>
      <c r="N85" s="68">
        <f t="shared" si="31"/>
        <v>0.16684475975680074</v>
      </c>
      <c r="O85" s="79"/>
    </row>
    <row r="86" spans="2:15" x14ac:dyDescent="0.25">
      <c r="B86" s="272"/>
      <c r="C86" s="275"/>
      <c r="D86" s="19" t="s">
        <v>49</v>
      </c>
      <c r="E86" s="20">
        <v>55887</v>
      </c>
      <c r="F86" s="20">
        <v>33444</v>
      </c>
      <c r="G86" s="20">
        <v>51485</v>
      </c>
      <c r="H86" s="20">
        <v>58157</v>
      </c>
      <c r="I86" s="20">
        <v>57388</v>
      </c>
      <c r="J86" s="68">
        <f t="shared" si="27"/>
        <v>-1.3222827862510056E-2</v>
      </c>
      <c r="K86" s="20">
        <f t="shared" si="28"/>
        <v>-769</v>
      </c>
      <c r="L86" s="68">
        <f t="shared" si="29"/>
        <v>2.6857766564675201E-2</v>
      </c>
      <c r="M86" s="20">
        <f t="shared" si="30"/>
        <v>1501</v>
      </c>
      <c r="N86" s="68">
        <f t="shared" si="31"/>
        <v>1.0471727721941215E-2</v>
      </c>
      <c r="O86" s="79"/>
    </row>
    <row r="87" spans="2:15" x14ac:dyDescent="0.25">
      <c r="B87" s="272"/>
      <c r="C87" s="275"/>
      <c r="D87" s="19" t="s">
        <v>50</v>
      </c>
      <c r="E87" s="20">
        <v>142901</v>
      </c>
      <c r="F87" s="20">
        <v>107459</v>
      </c>
      <c r="G87" s="20">
        <v>198873</v>
      </c>
      <c r="H87" s="20">
        <v>252588</v>
      </c>
      <c r="I87" s="20">
        <v>239146</v>
      </c>
      <c r="J87" s="68">
        <f t="shared" si="27"/>
        <v>-5.3217096615832848E-2</v>
      </c>
      <c r="K87" s="20">
        <f t="shared" si="28"/>
        <v>-13442</v>
      </c>
      <c r="L87" s="68">
        <f t="shared" si="29"/>
        <v>0.67350823297247753</v>
      </c>
      <c r="M87" s="20">
        <f t="shared" si="30"/>
        <v>96245</v>
      </c>
      <c r="N87" s="68">
        <f t="shared" si="31"/>
        <v>4.3637551365988597E-2</v>
      </c>
      <c r="O87" s="79"/>
    </row>
    <row r="88" spans="2:15" x14ac:dyDescent="0.25">
      <c r="B88" s="272"/>
      <c r="C88" s="275"/>
      <c r="D88" s="19" t="s">
        <v>51</v>
      </c>
      <c r="E88" s="20">
        <v>220415</v>
      </c>
      <c r="F88" s="20">
        <v>164258</v>
      </c>
      <c r="G88" s="20">
        <v>229131</v>
      </c>
      <c r="H88" s="20">
        <v>239109</v>
      </c>
      <c r="I88" s="20">
        <v>250871</v>
      </c>
      <c r="J88" s="68">
        <f t="shared" si="27"/>
        <v>4.9190954752853289E-2</v>
      </c>
      <c r="K88" s="20">
        <f t="shared" si="28"/>
        <v>11762</v>
      </c>
      <c r="L88" s="68">
        <f t="shared" si="29"/>
        <v>0.1381757139940567</v>
      </c>
      <c r="M88" s="20">
        <f t="shared" si="30"/>
        <v>30456</v>
      </c>
      <c r="N88" s="68">
        <f t="shared" si="31"/>
        <v>4.5777040589166977E-2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250224</v>
      </c>
      <c r="F89" s="20">
        <v>140346</v>
      </c>
      <c r="G89" s="20">
        <v>257117</v>
      </c>
      <c r="H89" s="20">
        <v>278594</v>
      </c>
      <c r="I89" s="20">
        <v>287810</v>
      </c>
      <c r="J89" s="22">
        <f t="shared" si="27"/>
        <v>3.3080396562739978E-2</v>
      </c>
      <c r="K89" s="20">
        <f t="shared" si="28"/>
        <v>9216</v>
      </c>
      <c r="L89" s="22">
        <f t="shared" si="29"/>
        <v>0.15020941236651963</v>
      </c>
      <c r="M89" s="20">
        <f t="shared" si="30"/>
        <v>37586</v>
      </c>
      <c r="N89" s="22">
        <f t="shared" si="31"/>
        <v>5.2517389622428051E-2</v>
      </c>
      <c r="O89" s="79"/>
    </row>
    <row r="90" spans="2:15" x14ac:dyDescent="0.25">
      <c r="B90" s="272"/>
      <c r="C90" s="276"/>
      <c r="D90" s="23" t="s">
        <v>53</v>
      </c>
      <c r="E90" s="69">
        <v>126097</v>
      </c>
      <c r="F90" s="69">
        <v>71959</v>
      </c>
      <c r="G90" s="69">
        <v>111437</v>
      </c>
      <c r="H90" s="69">
        <v>123198</v>
      </c>
      <c r="I90" s="69">
        <v>128395</v>
      </c>
      <c r="J90" s="46">
        <f t="shared" si="27"/>
        <v>4.2184126365687691E-2</v>
      </c>
      <c r="K90" s="69">
        <f t="shared" si="28"/>
        <v>5197</v>
      </c>
      <c r="L90" s="46">
        <f t="shared" si="29"/>
        <v>1.8224065600291883E-2</v>
      </c>
      <c r="M90" s="69">
        <f t="shared" si="30"/>
        <v>2298</v>
      </c>
      <c r="N90" s="46">
        <f t="shared" si="31"/>
        <v>2.3428547446480836E-2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5758718</v>
      </c>
      <c r="F91" s="64">
        <v>2671032</v>
      </c>
      <c r="G91" s="64">
        <v>5598997</v>
      </c>
      <c r="H91" s="64">
        <v>6137593</v>
      </c>
      <c r="I91" s="64">
        <v>6450857</v>
      </c>
      <c r="J91" s="65">
        <f t="shared" si="27"/>
        <v>5.1040204197313255E-2</v>
      </c>
      <c r="K91" s="64">
        <f t="shared" si="28"/>
        <v>313264</v>
      </c>
      <c r="L91" s="65">
        <f t="shared" si="29"/>
        <v>0.12018977140398257</v>
      </c>
      <c r="M91" s="64">
        <f t="shared" si="30"/>
        <v>692139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2126941</v>
      </c>
      <c r="F92" s="27">
        <v>1026759</v>
      </c>
      <c r="G92" s="27">
        <v>2106493</v>
      </c>
      <c r="H92" s="27">
        <v>2273153</v>
      </c>
      <c r="I92" s="27">
        <v>2326106</v>
      </c>
      <c r="J92" s="80">
        <f t="shared" si="27"/>
        <v>2.3294956388769217E-2</v>
      </c>
      <c r="K92" s="27">
        <f t="shared" si="28"/>
        <v>52953</v>
      </c>
      <c r="L92" s="80">
        <f t="shared" si="29"/>
        <v>9.3639174758491261E-2</v>
      </c>
      <c r="M92" s="27">
        <f t="shared" si="30"/>
        <v>199165</v>
      </c>
      <c r="N92" s="38">
        <f t="shared" si="32"/>
        <v>0.36058867837250153</v>
      </c>
    </row>
    <row r="93" spans="2:15" x14ac:dyDescent="0.25">
      <c r="B93" s="272"/>
      <c r="C93" s="278"/>
      <c r="D93" s="4" t="s">
        <v>45</v>
      </c>
      <c r="E93" s="29">
        <v>1579353</v>
      </c>
      <c r="F93" s="29">
        <v>575244</v>
      </c>
      <c r="G93" s="29">
        <v>1484581</v>
      </c>
      <c r="H93" s="29">
        <v>1593408</v>
      </c>
      <c r="I93" s="29">
        <v>1657539</v>
      </c>
      <c r="J93" s="81">
        <f t="shared" si="27"/>
        <v>4.0247695505482683E-2</v>
      </c>
      <c r="K93" s="29">
        <f t="shared" si="28"/>
        <v>64131</v>
      </c>
      <c r="L93" s="81">
        <f t="shared" si="29"/>
        <v>4.9505082144397194E-2</v>
      </c>
      <c r="M93" s="29">
        <f t="shared" si="30"/>
        <v>78186</v>
      </c>
      <c r="N93" s="75">
        <f>I93/$I$91</f>
        <v>0.2569486503886228</v>
      </c>
    </row>
    <row r="94" spans="2:15" x14ac:dyDescent="0.25">
      <c r="B94" s="272"/>
      <c r="C94" s="278"/>
      <c r="D94" s="4" t="s">
        <v>46</v>
      </c>
      <c r="E94" s="29">
        <v>51134</v>
      </c>
      <c r="F94" s="29">
        <v>22534</v>
      </c>
      <c r="G94" s="29">
        <v>41772</v>
      </c>
      <c r="H94" s="29">
        <v>55375</v>
      </c>
      <c r="I94" s="29">
        <v>48434</v>
      </c>
      <c r="J94" s="81">
        <f t="shared" si="27"/>
        <v>-0.1253453724604966</v>
      </c>
      <c r="K94" s="29">
        <f t="shared" si="28"/>
        <v>-6941</v>
      </c>
      <c r="L94" s="81">
        <f t="shared" si="29"/>
        <v>-5.2802440646145476E-2</v>
      </c>
      <c r="M94" s="29">
        <f t="shared" si="30"/>
        <v>-2700</v>
      </c>
      <c r="N94" s="75">
        <f t="shared" ref="N94:N101" si="33">I94/$I$91</f>
        <v>7.5081496923587055E-3</v>
      </c>
    </row>
    <row r="95" spans="2:15" x14ac:dyDescent="0.25">
      <c r="B95" s="272"/>
      <c r="C95" s="278"/>
      <c r="D95" s="4" t="s">
        <v>47</v>
      </c>
      <c r="E95" s="29">
        <v>159173</v>
      </c>
      <c r="F95" s="29">
        <v>81286</v>
      </c>
      <c r="G95" s="29">
        <v>188513</v>
      </c>
      <c r="H95" s="29">
        <v>207606</v>
      </c>
      <c r="I95" s="29">
        <v>267454</v>
      </c>
      <c r="J95" s="81">
        <f t="shared" si="27"/>
        <v>0.28827683207614418</v>
      </c>
      <c r="K95" s="29">
        <f t="shared" si="28"/>
        <v>59848</v>
      </c>
      <c r="L95" s="81">
        <f t="shared" si="29"/>
        <v>0.68027240800889599</v>
      </c>
      <c r="M95" s="29">
        <f t="shared" si="30"/>
        <v>108281</v>
      </c>
      <c r="N95" s="75">
        <f t="shared" si="33"/>
        <v>4.1460227687577011E-2</v>
      </c>
    </row>
    <row r="96" spans="2:15" x14ac:dyDescent="0.25">
      <c r="B96" s="272"/>
      <c r="C96" s="278"/>
      <c r="D96" s="4" t="s">
        <v>48</v>
      </c>
      <c r="E96" s="29">
        <v>939301</v>
      </c>
      <c r="F96" s="29">
        <v>397685</v>
      </c>
      <c r="G96" s="29">
        <v>820583</v>
      </c>
      <c r="H96" s="29">
        <v>933965</v>
      </c>
      <c r="I96" s="29">
        <v>1064073</v>
      </c>
      <c r="J96" s="81">
        <f t="shared" si="27"/>
        <v>0.13930714748411344</v>
      </c>
      <c r="K96" s="29">
        <f t="shared" si="28"/>
        <v>130108</v>
      </c>
      <c r="L96" s="81">
        <f t="shared" si="29"/>
        <v>0.13283494854152189</v>
      </c>
      <c r="M96" s="29">
        <f t="shared" si="30"/>
        <v>124772</v>
      </c>
      <c r="N96" s="75">
        <f t="shared" si="33"/>
        <v>0.16495064144190455</v>
      </c>
    </row>
    <row r="97" spans="2:14" x14ac:dyDescent="0.25">
      <c r="B97" s="272"/>
      <c r="C97" s="278"/>
      <c r="D97" s="4" t="s">
        <v>49</v>
      </c>
      <c r="E97" s="29">
        <v>58393</v>
      </c>
      <c r="F97" s="29">
        <v>34780</v>
      </c>
      <c r="G97" s="29">
        <v>53822</v>
      </c>
      <c r="H97" s="29">
        <v>60906</v>
      </c>
      <c r="I97" s="29">
        <v>60178</v>
      </c>
      <c r="J97" s="81">
        <f t="shared" si="27"/>
        <v>-1.1952845368272458E-2</v>
      </c>
      <c r="K97" s="29">
        <f t="shared" si="28"/>
        <v>-728</v>
      </c>
      <c r="L97" s="81">
        <f t="shared" si="29"/>
        <v>3.0568732553559519E-2</v>
      </c>
      <c r="M97" s="29">
        <f t="shared" si="30"/>
        <v>1785</v>
      </c>
      <c r="N97" s="75">
        <f t="shared" si="33"/>
        <v>9.3286829951431255E-3</v>
      </c>
    </row>
    <row r="98" spans="2:14" x14ac:dyDescent="0.25">
      <c r="B98" s="272"/>
      <c r="C98" s="278"/>
      <c r="D98" s="4" t="s">
        <v>50</v>
      </c>
      <c r="E98" s="29">
        <v>171414</v>
      </c>
      <c r="F98" s="29">
        <v>126334</v>
      </c>
      <c r="G98" s="29">
        <v>233432</v>
      </c>
      <c r="H98" s="29">
        <v>288189</v>
      </c>
      <c r="I98" s="29">
        <v>277450</v>
      </c>
      <c r="J98" s="81">
        <f t="shared" si="27"/>
        <v>-3.7263740114994004E-2</v>
      </c>
      <c r="K98" s="29">
        <f t="shared" si="28"/>
        <v>-10739</v>
      </c>
      <c r="L98" s="81">
        <f t="shared" si="29"/>
        <v>0.61859591398602221</v>
      </c>
      <c r="M98" s="29">
        <f t="shared" si="30"/>
        <v>106036</v>
      </c>
      <c r="N98" s="75">
        <f t="shared" si="33"/>
        <v>4.3009789241956531E-2</v>
      </c>
    </row>
    <row r="99" spans="2:14" x14ac:dyDescent="0.25">
      <c r="B99" s="272"/>
      <c r="C99" s="278"/>
      <c r="D99" s="4" t="s">
        <v>51</v>
      </c>
      <c r="E99" s="29">
        <v>229274</v>
      </c>
      <c r="F99" s="29">
        <v>169647</v>
      </c>
      <c r="G99" s="29">
        <v>238716</v>
      </c>
      <c r="H99" s="29">
        <v>249533</v>
      </c>
      <c r="I99" s="29">
        <v>261230</v>
      </c>
      <c r="J99" s="81">
        <f t="shared" si="27"/>
        <v>4.6875563552716493E-2</v>
      </c>
      <c r="K99" s="29">
        <f t="shared" si="28"/>
        <v>11697</v>
      </c>
      <c r="L99" s="81">
        <f t="shared" si="29"/>
        <v>0.13937908354196282</v>
      </c>
      <c r="M99" s="29">
        <f t="shared" si="30"/>
        <v>31956</v>
      </c>
      <c r="N99" s="75">
        <f t="shared" si="33"/>
        <v>4.0495394642913338E-2</v>
      </c>
    </row>
    <row r="100" spans="2:14" x14ac:dyDescent="0.25">
      <c r="B100" s="272"/>
      <c r="C100" s="278"/>
      <c r="D100" s="4" t="s">
        <v>52</v>
      </c>
      <c r="E100" s="29">
        <v>299724</v>
      </c>
      <c r="F100" s="29">
        <v>158340</v>
      </c>
      <c r="G100" s="29">
        <v>304439</v>
      </c>
      <c r="H100" s="29">
        <v>331591</v>
      </c>
      <c r="I100" s="29">
        <v>341990</v>
      </c>
      <c r="J100" s="31">
        <f t="shared" si="27"/>
        <v>3.136092354738218E-2</v>
      </c>
      <c r="K100" s="29">
        <f t="shared" si="28"/>
        <v>10399</v>
      </c>
      <c r="L100" s="31">
        <f t="shared" si="29"/>
        <v>0.14101640175628249</v>
      </c>
      <c r="M100" s="29">
        <f t="shared" si="30"/>
        <v>42266</v>
      </c>
      <c r="N100" s="42">
        <f t="shared" si="33"/>
        <v>5.3014661462810288E-2</v>
      </c>
    </row>
    <row r="101" spans="2:14" x14ac:dyDescent="0.25">
      <c r="B101" s="272"/>
      <c r="C101" s="279"/>
      <c r="D101" s="32" t="s">
        <v>53</v>
      </c>
      <c r="E101" s="71">
        <v>144011</v>
      </c>
      <c r="F101" s="71">
        <v>78423</v>
      </c>
      <c r="G101" s="71">
        <v>126646</v>
      </c>
      <c r="H101" s="71">
        <v>143867</v>
      </c>
      <c r="I101" s="71">
        <v>146403</v>
      </c>
      <c r="J101" s="72">
        <f t="shared" si="27"/>
        <v>1.7627391966190897E-2</v>
      </c>
      <c r="K101" s="71">
        <f t="shared" si="28"/>
        <v>2536</v>
      </c>
      <c r="L101" s="72">
        <f t="shared" si="29"/>
        <v>1.6609842303712874E-2</v>
      </c>
      <c r="M101" s="71">
        <f t="shared" si="30"/>
        <v>2392</v>
      </c>
      <c r="N101" s="55">
        <f t="shared" si="33"/>
        <v>2.2695124074212154E-2</v>
      </c>
    </row>
    <row r="102" spans="2:14" x14ac:dyDescent="0.25">
      <c r="B102" s="272"/>
      <c r="C102" s="274" t="s">
        <v>21</v>
      </c>
      <c r="D102" s="63" t="s">
        <v>43</v>
      </c>
      <c r="E102" s="64">
        <v>34034766</v>
      </c>
      <c r="F102" s="64">
        <v>13903380</v>
      </c>
      <c r="G102" s="64">
        <v>31405937</v>
      </c>
      <c r="H102" s="64">
        <v>34509923</v>
      </c>
      <c r="I102" s="64">
        <v>36076748</v>
      </c>
      <c r="J102" s="65">
        <f t="shared" si="27"/>
        <v>4.540215867766495E-2</v>
      </c>
      <c r="K102" s="64">
        <f t="shared" si="28"/>
        <v>1566825</v>
      </c>
      <c r="L102" s="65">
        <f t="shared" si="29"/>
        <v>5.9996945476281427E-2</v>
      </c>
      <c r="M102" s="64">
        <f t="shared" si="30"/>
        <v>2041982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13105945</v>
      </c>
      <c r="F103" s="16">
        <v>5763674</v>
      </c>
      <c r="G103" s="16">
        <v>12632387</v>
      </c>
      <c r="H103" s="16">
        <v>13590517</v>
      </c>
      <c r="I103" s="16">
        <v>13839613</v>
      </c>
      <c r="J103" s="18">
        <f t="shared" si="27"/>
        <v>1.8328662551983843E-2</v>
      </c>
      <c r="K103" s="16">
        <f t="shared" si="28"/>
        <v>249096</v>
      </c>
      <c r="L103" s="18">
        <f t="shared" si="29"/>
        <v>5.5979786272565724E-2</v>
      </c>
      <c r="M103" s="16">
        <f t="shared" si="30"/>
        <v>733668</v>
      </c>
      <c r="N103" s="18">
        <f t="shared" si="34"/>
        <v>0.38361586803777326</v>
      </c>
    </row>
    <row r="104" spans="2:14" x14ac:dyDescent="0.25">
      <c r="B104" s="272"/>
      <c r="C104" s="275"/>
      <c r="D104" s="19" t="s">
        <v>45</v>
      </c>
      <c r="E104" s="20">
        <v>10093577</v>
      </c>
      <c r="F104" s="20">
        <v>3367162</v>
      </c>
      <c r="G104" s="20">
        <v>8865243</v>
      </c>
      <c r="H104" s="20">
        <v>9739308</v>
      </c>
      <c r="I104" s="20">
        <v>10014981</v>
      </c>
      <c r="J104" s="68">
        <f t="shared" si="27"/>
        <v>2.8305193757092395E-2</v>
      </c>
      <c r="K104" s="20">
        <f t="shared" si="28"/>
        <v>275673</v>
      </c>
      <c r="L104" s="68">
        <f t="shared" si="29"/>
        <v>-7.7867340785134909E-3</v>
      </c>
      <c r="M104" s="20">
        <f t="shared" si="30"/>
        <v>-78596</v>
      </c>
      <c r="N104" s="68">
        <f>I104/$I$102</f>
        <v>0.2776020998344973</v>
      </c>
    </row>
    <row r="105" spans="2:14" x14ac:dyDescent="0.25">
      <c r="B105" s="272"/>
      <c r="C105" s="275"/>
      <c r="D105" s="19" t="s">
        <v>46</v>
      </c>
      <c r="E105" s="20">
        <v>234787</v>
      </c>
      <c r="F105" s="20">
        <v>98762</v>
      </c>
      <c r="G105" s="20">
        <v>168339</v>
      </c>
      <c r="H105" s="20">
        <v>182035</v>
      </c>
      <c r="I105" s="20">
        <v>194642</v>
      </c>
      <c r="J105" s="68">
        <f t="shared" si="27"/>
        <v>6.925591232455286E-2</v>
      </c>
      <c r="K105" s="20">
        <f t="shared" si="28"/>
        <v>12607</v>
      </c>
      <c r="L105" s="68">
        <f t="shared" si="29"/>
        <v>-0.17098476491458214</v>
      </c>
      <c r="M105" s="20">
        <f t="shared" si="30"/>
        <v>-40145</v>
      </c>
      <c r="N105" s="68">
        <f t="shared" ref="N105:N112" si="35">I105/$I$102</f>
        <v>5.3952202121987274E-3</v>
      </c>
    </row>
    <row r="106" spans="2:14" x14ac:dyDescent="0.25">
      <c r="B106" s="272"/>
      <c r="C106" s="275"/>
      <c r="D106" s="19" t="s">
        <v>47</v>
      </c>
      <c r="E106" s="20">
        <v>834528</v>
      </c>
      <c r="F106" s="20">
        <v>419370</v>
      </c>
      <c r="G106" s="20">
        <v>1014697</v>
      </c>
      <c r="H106" s="20">
        <v>1034949</v>
      </c>
      <c r="I106" s="20">
        <v>1361415</v>
      </c>
      <c r="J106" s="68">
        <f t="shared" si="27"/>
        <v>0.31544163045715301</v>
      </c>
      <c r="K106" s="20">
        <f t="shared" si="28"/>
        <v>326466</v>
      </c>
      <c r="L106" s="68">
        <f t="shared" si="29"/>
        <v>0.63135928333141611</v>
      </c>
      <c r="M106" s="20">
        <f t="shared" si="30"/>
        <v>526887</v>
      </c>
      <c r="N106" s="68">
        <f t="shared" si="35"/>
        <v>3.7736633024683934E-2</v>
      </c>
    </row>
    <row r="107" spans="2:14" x14ac:dyDescent="0.25">
      <c r="B107" s="272"/>
      <c r="C107" s="275"/>
      <c r="D107" s="19" t="s">
        <v>48</v>
      </c>
      <c r="E107" s="20">
        <v>5492551</v>
      </c>
      <c r="F107" s="20">
        <v>1967362</v>
      </c>
      <c r="G107" s="20">
        <v>4352393</v>
      </c>
      <c r="H107" s="20">
        <v>5123327</v>
      </c>
      <c r="I107" s="20">
        <v>5751799</v>
      </c>
      <c r="J107" s="68">
        <f t="shared" si="27"/>
        <v>0.12266872678632468</v>
      </c>
      <c r="K107" s="20">
        <f t="shared" si="28"/>
        <v>628472</v>
      </c>
      <c r="L107" s="68">
        <f t="shared" si="29"/>
        <v>4.7199925863228298E-2</v>
      </c>
      <c r="M107" s="20">
        <f t="shared" si="30"/>
        <v>259248</v>
      </c>
      <c r="N107" s="68">
        <f t="shared" si="35"/>
        <v>0.15943230249023554</v>
      </c>
    </row>
    <row r="108" spans="2:14" x14ac:dyDescent="0.25">
      <c r="B108" s="272"/>
      <c r="C108" s="275"/>
      <c r="D108" s="19" t="s">
        <v>49</v>
      </c>
      <c r="E108" s="20">
        <v>136126</v>
      </c>
      <c r="F108" s="20">
        <v>83402</v>
      </c>
      <c r="G108" s="20">
        <v>137757</v>
      </c>
      <c r="H108" s="20">
        <v>148334</v>
      </c>
      <c r="I108" s="20">
        <v>152300</v>
      </c>
      <c r="J108" s="68">
        <f t="shared" si="27"/>
        <v>2.6736958485579887E-2</v>
      </c>
      <c r="K108" s="20">
        <f t="shared" si="28"/>
        <v>3966</v>
      </c>
      <c r="L108" s="68">
        <f t="shared" si="29"/>
        <v>0.11881639069685446</v>
      </c>
      <c r="M108" s="20">
        <f t="shared" si="30"/>
        <v>16174</v>
      </c>
      <c r="N108" s="68">
        <f t="shared" si="35"/>
        <v>4.2215556679332626E-3</v>
      </c>
    </row>
    <row r="109" spans="2:14" x14ac:dyDescent="0.25">
      <c r="B109" s="272"/>
      <c r="C109" s="275"/>
      <c r="D109" s="19" t="s">
        <v>50</v>
      </c>
      <c r="E109" s="20">
        <v>1055815</v>
      </c>
      <c r="F109" s="20">
        <v>749212</v>
      </c>
      <c r="G109" s="20">
        <v>1316064</v>
      </c>
      <c r="H109" s="20">
        <v>1447168</v>
      </c>
      <c r="I109" s="20">
        <v>1453294</v>
      </c>
      <c r="J109" s="68">
        <f t="shared" si="27"/>
        <v>4.2330952591544957E-3</v>
      </c>
      <c r="K109" s="20">
        <f t="shared" si="28"/>
        <v>6126</v>
      </c>
      <c r="L109" s="68">
        <f t="shared" si="29"/>
        <v>0.37646652112349233</v>
      </c>
      <c r="M109" s="20">
        <f t="shared" si="30"/>
        <v>397479</v>
      </c>
      <c r="N109" s="68">
        <f t="shared" si="35"/>
        <v>4.0283398049070274E-2</v>
      </c>
    </row>
    <row r="110" spans="2:14" x14ac:dyDescent="0.25">
      <c r="B110" s="272"/>
      <c r="C110" s="275"/>
      <c r="D110" s="19" t="s">
        <v>51</v>
      </c>
      <c r="E110" s="20">
        <v>503437</v>
      </c>
      <c r="F110" s="20">
        <v>359169</v>
      </c>
      <c r="G110" s="20">
        <v>543499</v>
      </c>
      <c r="H110" s="20">
        <v>576462</v>
      </c>
      <c r="I110" s="20">
        <v>584273</v>
      </c>
      <c r="J110" s="68">
        <f t="shared" si="27"/>
        <v>1.3549895743344642E-2</v>
      </c>
      <c r="K110" s="20">
        <f t="shared" si="28"/>
        <v>7811</v>
      </c>
      <c r="L110" s="68">
        <f t="shared" si="29"/>
        <v>0.16056825382321915</v>
      </c>
      <c r="M110" s="20">
        <f t="shared" si="30"/>
        <v>80836</v>
      </c>
      <c r="N110" s="68">
        <f t="shared" si="35"/>
        <v>1.6195279020160019E-2</v>
      </c>
    </row>
    <row r="111" spans="2:14" x14ac:dyDescent="0.25">
      <c r="B111" s="272"/>
      <c r="C111" s="275"/>
      <c r="D111" s="19" t="s">
        <v>52</v>
      </c>
      <c r="E111" s="20">
        <v>1856756</v>
      </c>
      <c r="F111" s="20">
        <v>774989</v>
      </c>
      <c r="G111" s="20">
        <v>1753117</v>
      </c>
      <c r="H111" s="20">
        <v>1886738</v>
      </c>
      <c r="I111" s="20">
        <v>1988780</v>
      </c>
      <c r="J111" s="22">
        <f t="shared" si="27"/>
        <v>5.4083820859069931E-2</v>
      </c>
      <c r="K111" s="20">
        <f t="shared" si="28"/>
        <v>102042</v>
      </c>
      <c r="L111" s="22">
        <f t="shared" si="29"/>
        <v>7.110465780102504E-2</v>
      </c>
      <c r="M111" s="20">
        <f t="shared" si="30"/>
        <v>132024</v>
      </c>
      <c r="N111" s="22">
        <f t="shared" si="35"/>
        <v>5.512636560257593E-2</v>
      </c>
    </row>
    <row r="112" spans="2:14" x14ac:dyDescent="0.25">
      <c r="B112" s="272"/>
      <c r="C112" s="276"/>
      <c r="D112" s="23" t="s">
        <v>53</v>
      </c>
      <c r="E112" s="69">
        <v>721244</v>
      </c>
      <c r="F112" s="69">
        <v>320278</v>
      </c>
      <c r="G112" s="69">
        <v>622441</v>
      </c>
      <c r="H112" s="69">
        <v>781085</v>
      </c>
      <c r="I112" s="69">
        <v>735651</v>
      </c>
      <c r="J112" s="46">
        <f t="shared" si="27"/>
        <v>-5.8167805040424514E-2</v>
      </c>
      <c r="K112" s="69">
        <f t="shared" si="28"/>
        <v>-45434</v>
      </c>
      <c r="L112" s="46">
        <f t="shared" si="29"/>
        <v>1.9975209499143221E-2</v>
      </c>
      <c r="M112" s="69">
        <f t="shared" si="30"/>
        <v>14407</v>
      </c>
      <c r="N112" s="46">
        <f t="shared" si="35"/>
        <v>2.0391278060871782E-2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7.0442412853950467</v>
      </c>
      <c r="F113" s="73">
        <f t="shared" si="36"/>
        <v>5.9532216226677823</v>
      </c>
      <c r="G113" s="73">
        <f t="shared" si="36"/>
        <v>6.6010991064347921</v>
      </c>
      <c r="H113" s="73">
        <f t="shared" si="36"/>
        <v>6.6508395860551373</v>
      </c>
      <c r="I113" s="73">
        <f t="shared" si="36"/>
        <v>6.583011816914464</v>
      </c>
      <c r="J113" s="65">
        <f t="shared" si="27"/>
        <v>-1.0198376951218058E-2</v>
      </c>
      <c r="K113" s="73">
        <f t="shared" ref="K113:K114" si="37">(I113-H113)</f>
        <v>-6.7827769140673233E-2</v>
      </c>
      <c r="L113" s="65">
        <f t="shared" si="29"/>
        <v>-6.54761030739901E-2</v>
      </c>
      <c r="M113" s="73">
        <f t="shared" ref="M113:M114" si="38">(I113-E113)</f>
        <v>-0.46122946848058266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7.4350901875799549</v>
      </c>
      <c r="F114" s="37">
        <f t="shared" si="36"/>
        <v>6.5418610854156141</v>
      </c>
      <c r="G114" s="37">
        <f t="shared" si="36"/>
        <v>7.1895473603752658</v>
      </c>
      <c r="H114" s="37">
        <f t="shared" si="36"/>
        <v>7.1971014630901768</v>
      </c>
      <c r="I114" s="37">
        <f t="shared" si="36"/>
        <v>7.1378757417873455</v>
      </c>
      <c r="J114" s="80">
        <f t="shared" si="27"/>
        <v>-8.2291074547949927E-3</v>
      </c>
      <c r="K114" s="37">
        <f t="shared" si="37"/>
        <v>-5.9225721302831325E-2</v>
      </c>
      <c r="L114" s="80">
        <f t="shared" si="29"/>
        <v>-3.9974558249353254E-2</v>
      </c>
      <c r="M114" s="37">
        <f t="shared" si="38"/>
        <v>-0.29721444579260936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7.7678094151888821</v>
      </c>
      <c r="F115" s="41">
        <f t="shared" si="36"/>
        <v>6.8402382490482632</v>
      </c>
      <c r="G115" s="41">
        <f t="shared" si="36"/>
        <v>7.1290659289847085</v>
      </c>
      <c r="H115" s="41">
        <f>H104/H82</f>
        <v>7.378386609473794</v>
      </c>
      <c r="I115" s="41">
        <f>I104/I82</f>
        <v>7.2163244160098223</v>
      </c>
      <c r="J115" s="81">
        <f t="shared" si="27"/>
        <v>-2.1964448603965181E-2</v>
      </c>
      <c r="K115" s="41">
        <f>(I115-H115)</f>
        <v>-0.16206219346397166</v>
      </c>
      <c r="L115" s="81">
        <f t="shared" si="29"/>
        <v>-7.0996206227808112E-2</v>
      </c>
      <c r="M115" s="41">
        <f>(I115-E115)</f>
        <v>-0.5514849991790598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5.2086919868666248</v>
      </c>
      <c r="F116" s="41">
        <f t="shared" si="36"/>
        <v>4.8986657407866669</v>
      </c>
      <c r="G116" s="41">
        <f t="shared" si="36"/>
        <v>4.4591931339567168</v>
      </c>
      <c r="H116" s="41">
        <f t="shared" si="36"/>
        <v>3.5577336512527848</v>
      </c>
      <c r="I116" s="41">
        <f t="shared" si="36"/>
        <v>4.4502823696184013</v>
      </c>
      <c r="J116" s="81">
        <f t="shared" si="27"/>
        <v>0.25087564327681555</v>
      </c>
      <c r="K116" s="41">
        <f t="shared" ref="K116:K123" si="40">(I116-H116)</f>
        <v>0.89254871836561644</v>
      </c>
      <c r="L116" s="81">
        <f t="shared" si="29"/>
        <v>-0.14560461996226759</v>
      </c>
      <c r="M116" s="41">
        <f t="shared" ref="M116:M123" si="41">(I116-E116)</f>
        <v>-0.75840961724822353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6.0858480521564111</v>
      </c>
      <c r="F117" s="41">
        <f t="shared" si="36"/>
        <v>5.9650944469731453</v>
      </c>
      <c r="G117" s="41">
        <f t="shared" si="36"/>
        <v>6.2993357337968714</v>
      </c>
      <c r="H117" s="41">
        <f t="shared" si="36"/>
        <v>5.7549280737556785</v>
      </c>
      <c r="I117" s="41">
        <f t="shared" si="36"/>
        <v>5.8718126768338967</v>
      </c>
      <c r="J117" s="81">
        <f t="shared" si="27"/>
        <v>2.0310349943598593E-2</v>
      </c>
      <c r="K117" s="41">
        <f t="shared" si="40"/>
        <v>0.11688460307821824</v>
      </c>
      <c r="L117" s="81">
        <f t="shared" si="29"/>
        <v>-3.5169359058623728E-2</v>
      </c>
      <c r="M117" s="41">
        <f t="shared" si="41"/>
        <v>-0.21403537532251438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6.9374830274806403</v>
      </c>
      <c r="F118" s="41">
        <f t="shared" si="36"/>
        <v>5.5543189800228117</v>
      </c>
      <c r="G118" s="41">
        <f t="shared" si="36"/>
        <v>6.1281889542046537</v>
      </c>
      <c r="H118" s="41">
        <f t="shared" si="36"/>
        <v>6.4214324031645127</v>
      </c>
      <c r="I118" s="41">
        <f t="shared" si="36"/>
        <v>6.2905465704823937</v>
      </c>
      <c r="J118" s="81">
        <f t="shared" si="27"/>
        <v>-2.0382653661139227E-2</v>
      </c>
      <c r="K118" s="41">
        <f t="shared" si="40"/>
        <v>-0.13088583268211895</v>
      </c>
      <c r="L118" s="81">
        <f t="shared" si="29"/>
        <v>-9.3252330050482724E-2</v>
      </c>
      <c r="M118" s="41">
        <f t="shared" si="41"/>
        <v>-0.64693645699824653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2.4357363966575409</v>
      </c>
      <c r="F119" s="41">
        <f t="shared" si="36"/>
        <v>2.4937806482478173</v>
      </c>
      <c r="G119" s="41">
        <f t="shared" si="36"/>
        <v>2.6756725259784404</v>
      </c>
      <c r="H119" s="41">
        <f t="shared" si="36"/>
        <v>2.5505786061867015</v>
      </c>
      <c r="I119" s="41">
        <f t="shared" si="36"/>
        <v>2.6538649194953647</v>
      </c>
      <c r="J119" s="81">
        <f t="shared" si="27"/>
        <v>4.0495248042201615E-2</v>
      </c>
      <c r="K119" s="41">
        <f t="shared" si="40"/>
        <v>0.10328631330866322</v>
      </c>
      <c r="L119" s="81">
        <f t="shared" si="29"/>
        <v>8.9553419301510839E-2</v>
      </c>
      <c r="M119" s="41">
        <f t="shared" si="41"/>
        <v>0.2181285228378238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7.3884367499177754</v>
      </c>
      <c r="F120" s="41">
        <f t="shared" si="36"/>
        <v>6.9720730697289195</v>
      </c>
      <c r="G120" s="41">
        <f t="shared" si="36"/>
        <v>6.6176102336667117</v>
      </c>
      <c r="H120" s="41">
        <f t="shared" si="36"/>
        <v>5.729361648217651</v>
      </c>
      <c r="I120" s="41">
        <f t="shared" si="36"/>
        <v>6.0770157142498729</v>
      </c>
      <c r="J120" s="81">
        <f t="shared" si="27"/>
        <v>6.0679371870402621E-2</v>
      </c>
      <c r="K120" s="41">
        <f t="shared" si="40"/>
        <v>0.34765406603222182</v>
      </c>
      <c r="L120" s="81">
        <f t="shared" si="29"/>
        <v>-0.17749641501397395</v>
      </c>
      <c r="M120" s="41">
        <f t="shared" si="41"/>
        <v>-1.3114210356679026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2.2840414672322664</v>
      </c>
      <c r="F121" s="41">
        <f t="shared" si="36"/>
        <v>2.1866149593931499</v>
      </c>
      <c r="G121" s="41">
        <f t="shared" si="36"/>
        <v>2.3720011696365835</v>
      </c>
      <c r="H121" s="41">
        <f t="shared" si="36"/>
        <v>2.410875374829053</v>
      </c>
      <c r="I121" s="41">
        <f t="shared" si="36"/>
        <v>2.328977841201255</v>
      </c>
      <c r="J121" s="81">
        <f t="shared" si="27"/>
        <v>-3.3970040294432513E-2</v>
      </c>
      <c r="K121" s="41">
        <f t="shared" si="40"/>
        <v>-8.1897533627798058E-2</v>
      </c>
      <c r="L121" s="81">
        <f t="shared" si="29"/>
        <v>1.9674062232959866E-2</v>
      </c>
      <c r="M121" s="41">
        <f t="shared" si="41"/>
        <v>4.493637396898853E-2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7.4203753436920517</v>
      </c>
      <c r="F122" s="41">
        <f t="shared" si="36"/>
        <v>5.5219885141008653</v>
      </c>
      <c r="G122" s="41">
        <f t="shared" si="36"/>
        <v>6.81836284648623</v>
      </c>
      <c r="H122" s="41">
        <f t="shared" si="36"/>
        <v>6.7723569064660403</v>
      </c>
      <c r="I122" s="41">
        <f t="shared" si="36"/>
        <v>6.910044821236232</v>
      </c>
      <c r="J122" s="31">
        <f t="shared" si="27"/>
        <v>2.0330871020505681E-2</v>
      </c>
      <c r="K122" s="41">
        <f t="shared" si="40"/>
        <v>0.13768791477019171</v>
      </c>
      <c r="L122" s="31">
        <f t="shared" si="29"/>
        <v>-6.8774219472555909E-2</v>
      </c>
      <c r="M122" s="41">
        <f t="shared" si="41"/>
        <v>-0.51033052245581967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5.7197554263781054</v>
      </c>
      <c r="F123" s="77">
        <f t="shared" si="36"/>
        <v>4.4508400617018022</v>
      </c>
      <c r="G123" s="77">
        <f t="shared" si="36"/>
        <v>5.585586474869209</v>
      </c>
      <c r="H123" s="77">
        <f t="shared" si="36"/>
        <v>6.340078572704102</v>
      </c>
      <c r="I123" s="77">
        <f t="shared" si="36"/>
        <v>5.7295922738424396</v>
      </c>
      <c r="J123" s="72">
        <f t="shared" si="27"/>
        <v>-9.6290020992797265E-2</v>
      </c>
      <c r="K123" s="77">
        <f t="shared" si="40"/>
        <v>-0.61048629886166239</v>
      </c>
      <c r="L123" s="72">
        <f t="shared" si="29"/>
        <v>1.719802112336577E-3</v>
      </c>
      <c r="M123" s="77">
        <f t="shared" si="41"/>
        <v>9.8368474643342196E-3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0.70566445218302065</v>
      </c>
      <c r="F124" s="65">
        <v>0.46071549284573426</v>
      </c>
      <c r="G124" s="65">
        <v>0.69548218463868861</v>
      </c>
      <c r="H124" s="65">
        <v>0.75317428421984389</v>
      </c>
      <c r="I124" s="65">
        <v>0.77369971345652855</v>
      </c>
      <c r="J124" s="65">
        <f t="shared" si="27"/>
        <v>2.725189861991284E-2</v>
      </c>
      <c r="K124" s="73">
        <f t="shared" ref="K124:K125" si="42">(I124-H124)*100</f>
        <v>2.0525429236684656</v>
      </c>
      <c r="L124" s="65">
        <f t="shared" si="29"/>
        <v>9.6413048812415303E-2</v>
      </c>
      <c r="M124" s="73">
        <f t="shared" ref="M124:M125" si="43">(I124-E124)*100</f>
        <v>6.8035261273507892</v>
      </c>
      <c r="N124" s="65"/>
    </row>
    <row r="125" spans="2:14" x14ac:dyDescent="0.25">
      <c r="B125" s="272"/>
      <c r="C125" s="281"/>
      <c r="D125" s="15" t="s">
        <v>44</v>
      </c>
      <c r="E125" s="18">
        <v>0.76972196158821105</v>
      </c>
      <c r="F125" s="18">
        <v>0.53007392392769836</v>
      </c>
      <c r="G125" s="18">
        <v>0.78235212112064911</v>
      </c>
      <c r="H125" s="18">
        <v>0.81120905005064936</v>
      </c>
      <c r="I125" s="18">
        <v>0.81280076010742186</v>
      </c>
      <c r="J125" s="18">
        <f t="shared" si="27"/>
        <v>1.9621453393217081E-3</v>
      </c>
      <c r="K125" s="44">
        <f t="shared" si="42"/>
        <v>0.15917100567724995</v>
      </c>
      <c r="L125" s="18">
        <f t="shared" si="29"/>
        <v>5.5966700534727964E-2</v>
      </c>
      <c r="M125" s="44">
        <f t="shared" si="43"/>
        <v>4.307879851921081</v>
      </c>
      <c r="N125" s="18"/>
    </row>
    <row r="126" spans="2:14" x14ac:dyDescent="0.25">
      <c r="B126" s="272"/>
      <c r="C126" s="281"/>
      <c r="D126" s="19" t="s">
        <v>45</v>
      </c>
      <c r="E126" s="68">
        <v>0.67192823926387557</v>
      </c>
      <c r="F126" s="68">
        <v>0.38237984856351559</v>
      </c>
      <c r="G126" s="68">
        <v>0.63514820255836268</v>
      </c>
      <c r="H126" s="68">
        <v>0.71202240207954559</v>
      </c>
      <c r="I126" s="68">
        <v>0.72327549742346608</v>
      </c>
      <c r="J126" s="68">
        <f t="shared" si="27"/>
        <v>1.5804411927285544E-2</v>
      </c>
      <c r="K126" s="45">
        <f>(I126-H126)*100</f>
        <v>1.1253095343920494</v>
      </c>
      <c r="L126" s="68">
        <f t="shared" si="29"/>
        <v>7.6417770766478821E-2</v>
      </c>
      <c r="M126" s="45">
        <f>(I126-E126)*100</f>
        <v>5.134725815959051</v>
      </c>
      <c r="N126" s="68"/>
    </row>
    <row r="127" spans="2:14" x14ac:dyDescent="0.25">
      <c r="B127" s="272"/>
      <c r="C127" s="281"/>
      <c r="D127" s="19" t="s">
        <v>46</v>
      </c>
      <c r="E127" s="68">
        <v>0.57076491108653105</v>
      </c>
      <c r="F127" s="68">
        <v>0.40408330264719122</v>
      </c>
      <c r="G127" s="68">
        <v>0.53778304538949095</v>
      </c>
      <c r="H127" s="68">
        <v>0.55454348826086564</v>
      </c>
      <c r="I127" s="68">
        <v>0.59082327086406716</v>
      </c>
      <c r="J127" s="68">
        <f t="shared" si="27"/>
        <v>6.5422790766113792E-2</v>
      </c>
      <c r="K127" s="45">
        <f t="shared" ref="K127:K134" si="44">(I127-H127)*100</f>
        <v>3.6279782603201527</v>
      </c>
      <c r="L127" s="68">
        <f t="shared" si="29"/>
        <v>3.514294482355651E-2</v>
      </c>
      <c r="M127" s="45">
        <f t="shared" ref="M127:M134" si="45">(I127-E127)*100</f>
        <v>2.0058359777536117</v>
      </c>
      <c r="N127" s="68"/>
    </row>
    <row r="128" spans="2:14" x14ac:dyDescent="0.25">
      <c r="B128" s="272"/>
      <c r="C128" s="281"/>
      <c r="D128" s="19" t="s">
        <v>47</v>
      </c>
      <c r="E128" s="68">
        <v>0.56176365655817706</v>
      </c>
      <c r="F128" s="68">
        <v>0.28621210694206145</v>
      </c>
      <c r="G128" s="68">
        <v>0.60938004840462912</v>
      </c>
      <c r="H128" s="68">
        <v>0.6452598187198163</v>
      </c>
      <c r="I128" s="68">
        <v>0.84038066713662607</v>
      </c>
      <c r="J128" s="68">
        <f t="shared" si="27"/>
        <v>0.30239113416968366</v>
      </c>
      <c r="K128" s="45">
        <f t="shared" si="44"/>
        <v>19.512084841680977</v>
      </c>
      <c r="L128" s="68">
        <f t="shared" si="29"/>
        <v>0.49596837980848441</v>
      </c>
      <c r="M128" s="45">
        <f t="shared" si="45"/>
        <v>27.8617010578449</v>
      </c>
      <c r="N128" s="68"/>
    </row>
    <row r="129" spans="2:14" x14ac:dyDescent="0.25">
      <c r="B129" s="272"/>
      <c r="C129" s="281"/>
      <c r="D129" s="19" t="s">
        <v>48</v>
      </c>
      <c r="E129" s="68">
        <v>0.70518161483742259</v>
      </c>
      <c r="F129" s="68">
        <v>0.48615455783025679</v>
      </c>
      <c r="G129" s="68">
        <v>0.6493275173640638</v>
      </c>
      <c r="H129" s="68">
        <v>0.73071425433679682</v>
      </c>
      <c r="I129" s="68">
        <v>0.78531451498170857</v>
      </c>
      <c r="J129" s="68">
        <f t="shared" si="27"/>
        <v>7.4721767532053285E-2</v>
      </c>
      <c r="K129" s="45">
        <f t="shared" si="44"/>
        <v>5.4600260644911742</v>
      </c>
      <c r="L129" s="68">
        <f t="shared" si="29"/>
        <v>0.11363441482058545</v>
      </c>
      <c r="M129" s="45">
        <f t="shared" si="45"/>
        <v>8.0132900144285983</v>
      </c>
      <c r="N129" s="68"/>
    </row>
    <row r="130" spans="2:14" x14ac:dyDescent="0.25">
      <c r="B130" s="272"/>
      <c r="C130" s="281"/>
      <c r="D130" s="19" t="s">
        <v>49</v>
      </c>
      <c r="E130" s="68">
        <v>0.52295410715246138</v>
      </c>
      <c r="F130" s="68">
        <v>0.42945341263098274</v>
      </c>
      <c r="G130" s="68">
        <v>0.57741590694750078</v>
      </c>
      <c r="H130" s="68">
        <v>0.61259601883208059</v>
      </c>
      <c r="I130" s="68">
        <v>0.6183064169082243</v>
      </c>
      <c r="J130" s="68">
        <f t="shared" si="27"/>
        <v>9.3216375892071213E-3</v>
      </c>
      <c r="K130" s="45">
        <f t="shared" si="44"/>
        <v>0.57103980761437079</v>
      </c>
      <c r="L130" s="68">
        <f t="shared" si="29"/>
        <v>0.18233399155227215</v>
      </c>
      <c r="M130" s="45">
        <f t="shared" si="45"/>
        <v>9.5352309755762921</v>
      </c>
      <c r="N130" s="68"/>
    </row>
    <row r="131" spans="2:14" x14ac:dyDescent="0.25">
      <c r="B131" s="272"/>
      <c r="C131" s="281"/>
      <c r="D131" s="19" t="s">
        <v>50</v>
      </c>
      <c r="E131" s="68">
        <v>0.70135878861553691</v>
      </c>
      <c r="F131" s="68">
        <v>0.70336128458075009</v>
      </c>
      <c r="G131" s="68">
        <v>0.8015089072176752</v>
      </c>
      <c r="H131" s="68">
        <v>0.82779844332469787</v>
      </c>
      <c r="I131" s="68">
        <v>0.82775664662909765</v>
      </c>
      <c r="J131" s="68">
        <f t="shared" si="27"/>
        <v>-5.0491391880846948E-5</v>
      </c>
      <c r="K131" s="45">
        <f t="shared" si="44"/>
        <v>-4.1796695600226919E-3</v>
      </c>
      <c r="L131" s="68">
        <f t="shared" si="29"/>
        <v>0.1802185415870623</v>
      </c>
      <c r="M131" s="45">
        <f t="shared" si="45"/>
        <v>12.639785801356073</v>
      </c>
      <c r="N131" s="68"/>
    </row>
    <row r="132" spans="2:14" x14ac:dyDescent="0.25">
      <c r="B132" s="272"/>
      <c r="C132" s="281"/>
      <c r="D132" s="19" t="s">
        <v>51</v>
      </c>
      <c r="E132" s="68">
        <v>0.51296533102376651</v>
      </c>
      <c r="F132" s="68">
        <v>0.43287194104141685</v>
      </c>
      <c r="G132" s="68">
        <v>0.55540181632567553</v>
      </c>
      <c r="H132" s="68">
        <v>0.56942335787332776</v>
      </c>
      <c r="I132" s="68">
        <v>0.58812285219043858</v>
      </c>
      <c r="J132" s="68">
        <f t="shared" si="27"/>
        <v>3.283935240547442E-2</v>
      </c>
      <c r="K132" s="45">
        <f t="shared" si="44"/>
        <v>1.8699494317110821</v>
      </c>
      <c r="L132" s="68">
        <f t="shared" si="29"/>
        <v>0.14651579087552391</v>
      </c>
      <c r="M132" s="45">
        <f t="shared" si="45"/>
        <v>7.5157521166672066</v>
      </c>
      <c r="N132" s="68"/>
    </row>
    <row r="133" spans="2:14" x14ac:dyDescent="0.25">
      <c r="B133" s="272"/>
      <c r="C133" s="281"/>
      <c r="D133" s="19" t="s">
        <v>52</v>
      </c>
      <c r="E133" s="68">
        <v>0.73831679821858165</v>
      </c>
      <c r="F133" s="68">
        <v>0.48201408869433904</v>
      </c>
      <c r="G133" s="68">
        <v>0.74892677369097149</v>
      </c>
      <c r="H133" s="68">
        <v>0.81331329152256404</v>
      </c>
      <c r="I133" s="68">
        <v>0.84524916570756325</v>
      </c>
      <c r="J133" s="68">
        <f t="shared" si="27"/>
        <v>3.9266386665357089E-2</v>
      </c>
      <c r="K133" s="45">
        <f t="shared" si="44"/>
        <v>3.1935874184999213</v>
      </c>
      <c r="L133" s="68">
        <f t="shared" si="29"/>
        <v>0.14483263518721112</v>
      </c>
      <c r="M133" s="45">
        <f t="shared" si="45"/>
        <v>10.69323674889816</v>
      </c>
      <c r="N133" s="22"/>
    </row>
    <row r="134" spans="2:14" x14ac:dyDescent="0.25">
      <c r="B134" s="272"/>
      <c r="C134" s="282"/>
      <c r="D134" s="23" t="s">
        <v>53</v>
      </c>
      <c r="E134" s="68">
        <v>0.58427290328329673</v>
      </c>
      <c r="F134" s="68">
        <v>0.30640431884692987</v>
      </c>
      <c r="G134" s="68">
        <v>0.53127749995092155</v>
      </c>
      <c r="H134" s="68">
        <v>0.69652045193105105</v>
      </c>
      <c r="I134" s="68">
        <v>0.64923634412435949</v>
      </c>
      <c r="J134" s="68">
        <f t="shared" si="27"/>
        <v>-6.788617286915255E-2</v>
      </c>
      <c r="K134" s="45">
        <f t="shared" si="44"/>
        <v>-4.7284107806691562</v>
      </c>
      <c r="L134" s="68">
        <f t="shared" si="29"/>
        <v>0.11118681095084759</v>
      </c>
      <c r="M134" s="45">
        <f t="shared" si="45"/>
        <v>6.4963440841062763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132143.66666666666</v>
      </c>
      <c r="F135" s="64">
        <v>118692</v>
      </c>
      <c r="G135" s="64">
        <v>127347</v>
      </c>
      <c r="H135" s="64">
        <v>379398</v>
      </c>
      <c r="I135" s="64">
        <v>384801</v>
      </c>
      <c r="J135" s="65">
        <f t="shared" si="27"/>
        <v>1.4240981765850202E-2</v>
      </c>
      <c r="K135" s="64">
        <f t="shared" ref="K135:K136" si="46">I135-H135</f>
        <v>5403</v>
      </c>
      <c r="L135" s="65">
        <f t="shared" si="29"/>
        <v>1.9119897283512137</v>
      </c>
      <c r="M135" s="64">
        <f t="shared" ref="M135:M136" si="47">I135-E135</f>
        <v>252657.33333333334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46648</v>
      </c>
      <c r="F136" s="27">
        <v>29696.5</v>
      </c>
      <c r="G136" s="27">
        <v>44232.666666666664</v>
      </c>
      <c r="H136" s="27">
        <v>45902.166666666664</v>
      </c>
      <c r="I136" s="27">
        <v>46520.916666666664</v>
      </c>
      <c r="J136" s="36">
        <f t="shared" si="27"/>
        <v>1.3479755857566555E-2</v>
      </c>
      <c r="K136" s="27">
        <f t="shared" si="46"/>
        <v>618.75</v>
      </c>
      <c r="L136" s="36">
        <f t="shared" si="29"/>
        <v>-2.7243040073172686E-3</v>
      </c>
      <c r="M136" s="27">
        <f t="shared" si="47"/>
        <v>-127.08333333333576</v>
      </c>
      <c r="N136" s="38">
        <f t="shared" ref="N136:N145" si="48">I136/$I$135</f>
        <v>0.1208960389049578</v>
      </c>
    </row>
    <row r="137" spans="2:14" x14ac:dyDescent="0.25">
      <c r="B137" s="272"/>
      <c r="C137" s="278"/>
      <c r="D137" s="4" t="s">
        <v>45</v>
      </c>
      <c r="E137" s="29">
        <v>41159</v>
      </c>
      <c r="F137" s="29">
        <v>24064.333333333332</v>
      </c>
      <c r="G137" s="29">
        <v>38224.583333333336</v>
      </c>
      <c r="H137" s="29">
        <v>37475.083333333336</v>
      </c>
      <c r="I137" s="29">
        <v>37832.666666666664</v>
      </c>
      <c r="J137" s="74">
        <f>I137/H137-1</f>
        <v>9.5418956150863377E-3</v>
      </c>
      <c r="K137" s="29">
        <f>I137-H137</f>
        <v>357.58333333332848</v>
      </c>
      <c r="L137" s="74">
        <f>I137/E137-1</f>
        <v>-8.0816670311070093E-2</v>
      </c>
      <c r="M137" s="29">
        <f>I137-E137</f>
        <v>-3326.3333333333358</v>
      </c>
      <c r="N137" s="75">
        <f t="shared" si="48"/>
        <v>9.831748531492035E-2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668.66666666666663</v>
      </c>
      <c r="G138" s="29">
        <v>857.33333333333337</v>
      </c>
      <c r="H138" s="29">
        <v>899.58333333333337</v>
      </c>
      <c r="I138" s="29">
        <v>899.91666666666663</v>
      </c>
      <c r="J138" s="74">
        <f t="shared" ref="J138:J145" si="49">I138/H138-1</f>
        <v>3.7054191755436783E-4</v>
      </c>
      <c r="K138" s="29">
        <f t="shared" ref="K138:K145" si="50">I138-H138</f>
        <v>0.33333333333325754</v>
      </c>
      <c r="L138" s="74">
        <f t="shared" ref="L138:L145" si="51">I138/E138-1</f>
        <v>-0.20149364093463473</v>
      </c>
      <c r="M138" s="29">
        <f t="shared" ref="M138:M145" si="52">I138-E138</f>
        <v>-227.08333333333337</v>
      </c>
      <c r="N138" s="75">
        <f t="shared" si="48"/>
        <v>2.3386546985758004E-3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4011.6666666666665</v>
      </c>
      <c r="G139" s="29">
        <v>4562</v>
      </c>
      <c r="H139" s="29">
        <v>4395.166666666667</v>
      </c>
      <c r="I139" s="29">
        <v>4426.5</v>
      </c>
      <c r="J139" s="74">
        <f t="shared" si="49"/>
        <v>7.129043267225299E-3</v>
      </c>
      <c r="K139" s="29">
        <f t="shared" si="50"/>
        <v>31.33333333333303</v>
      </c>
      <c r="L139" s="74">
        <f t="shared" si="51"/>
        <v>8.7592137592137576E-2</v>
      </c>
      <c r="M139" s="29">
        <f t="shared" si="52"/>
        <v>356.5</v>
      </c>
      <c r="N139" s="75">
        <f t="shared" si="48"/>
        <v>1.1503348484021611E-2</v>
      </c>
    </row>
    <row r="140" spans="2:14" x14ac:dyDescent="0.25">
      <c r="B140" s="272"/>
      <c r="C140" s="278"/>
      <c r="D140" s="4" t="s">
        <v>48</v>
      </c>
      <c r="E140" s="29">
        <v>21340.416666666668</v>
      </c>
      <c r="F140" s="29">
        <v>11050.166666666666</v>
      </c>
      <c r="G140" s="29">
        <v>18363.666666666668</v>
      </c>
      <c r="H140" s="29">
        <v>19209.333333333332</v>
      </c>
      <c r="I140" s="29">
        <v>20010.833333333332</v>
      </c>
      <c r="J140" s="74">
        <f t="shared" si="49"/>
        <v>4.1724508919275261E-2</v>
      </c>
      <c r="K140" s="29">
        <f t="shared" si="50"/>
        <v>801.5</v>
      </c>
      <c r="L140" s="74">
        <f t="shared" si="51"/>
        <v>-6.2303532030380637E-2</v>
      </c>
      <c r="M140" s="29">
        <f t="shared" si="52"/>
        <v>-1329.5833333333358</v>
      </c>
      <c r="N140" s="75">
        <f t="shared" si="48"/>
        <v>5.2003069985091861E-2</v>
      </c>
    </row>
    <row r="141" spans="2:14" x14ac:dyDescent="0.25">
      <c r="B141" s="272"/>
      <c r="C141" s="278"/>
      <c r="D141" s="4" t="s">
        <v>49</v>
      </c>
      <c r="E141" s="29">
        <v>713.33333333333337</v>
      </c>
      <c r="F141" s="29">
        <v>531.66666666666663</v>
      </c>
      <c r="G141" s="29">
        <v>653.5</v>
      </c>
      <c r="H141" s="29">
        <v>663.41666666666663</v>
      </c>
      <c r="I141" s="29">
        <v>673</v>
      </c>
      <c r="J141" s="74">
        <f t="shared" si="49"/>
        <v>1.4445421429468697E-2</v>
      </c>
      <c r="K141" s="29">
        <f t="shared" si="50"/>
        <v>9.5833333333333712</v>
      </c>
      <c r="L141" s="74">
        <f t="shared" si="51"/>
        <v>-5.6542056074766367E-2</v>
      </c>
      <c r="M141" s="29">
        <f t="shared" si="52"/>
        <v>-40.333333333333371</v>
      </c>
      <c r="N141" s="75">
        <f t="shared" si="48"/>
        <v>1.7489559538566687E-3</v>
      </c>
    </row>
    <row r="142" spans="2:14" x14ac:dyDescent="0.25">
      <c r="B142" s="272"/>
      <c r="C142" s="278"/>
      <c r="D142" s="4" t="s">
        <v>50</v>
      </c>
      <c r="E142" s="29">
        <v>4124.333333333333</v>
      </c>
      <c r="F142" s="29">
        <v>2907.75</v>
      </c>
      <c r="G142" s="29">
        <v>4496.833333333333</v>
      </c>
      <c r="H142" s="29">
        <v>4789.666666666667</v>
      </c>
      <c r="I142" s="29">
        <v>4797</v>
      </c>
      <c r="J142" s="74">
        <f t="shared" si="49"/>
        <v>1.5310738395155621E-3</v>
      </c>
      <c r="K142" s="29">
        <f t="shared" si="50"/>
        <v>7.3333333333330302</v>
      </c>
      <c r="L142" s="74">
        <f t="shared" si="51"/>
        <v>0.16309706619251596</v>
      </c>
      <c r="M142" s="29">
        <f t="shared" si="52"/>
        <v>672.66666666666697</v>
      </c>
      <c r="N142" s="75">
        <f t="shared" si="48"/>
        <v>1.2466183819688618E-2</v>
      </c>
    </row>
    <row r="143" spans="2:14" x14ac:dyDescent="0.25">
      <c r="B143" s="272"/>
      <c r="C143" s="278"/>
      <c r="D143" s="4" t="s">
        <v>51</v>
      </c>
      <c r="E143" s="29">
        <v>2689.5833333333335</v>
      </c>
      <c r="F143" s="29">
        <v>2270</v>
      </c>
      <c r="G143" s="29">
        <v>2680.25</v>
      </c>
      <c r="H143" s="29">
        <v>2774.0833333333335</v>
      </c>
      <c r="I143" s="29">
        <v>2714.3333333333335</v>
      </c>
      <c r="J143" s="74">
        <f t="shared" si="49"/>
        <v>-2.1538646399711592E-2</v>
      </c>
      <c r="K143" s="29">
        <f t="shared" si="50"/>
        <v>-59.75</v>
      </c>
      <c r="L143" s="74">
        <f t="shared" si="51"/>
        <v>9.2021688613477259E-3</v>
      </c>
      <c r="M143" s="29">
        <f t="shared" si="52"/>
        <v>24.75</v>
      </c>
      <c r="N143" s="75">
        <f t="shared" si="48"/>
        <v>7.0538624726373721E-3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4392.5</v>
      </c>
      <c r="G144" s="29">
        <v>6413.25</v>
      </c>
      <c r="H144" s="29">
        <v>6355.5</v>
      </c>
      <c r="I144" s="29">
        <v>6428.666666666667</v>
      </c>
      <c r="J144" s="40">
        <f t="shared" si="49"/>
        <v>1.1512338394566335E-2</v>
      </c>
      <c r="K144" s="29">
        <f t="shared" si="50"/>
        <v>73.16666666666697</v>
      </c>
      <c r="L144" s="40">
        <f t="shared" si="51"/>
        <v>-6.6956942428640476E-2</v>
      </c>
      <c r="M144" s="29">
        <f t="shared" si="52"/>
        <v>-461.33333333333303</v>
      </c>
      <c r="N144" s="42">
        <f t="shared" si="48"/>
        <v>1.6706470790529823E-2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2862.3333333333335</v>
      </c>
      <c r="G145" s="71">
        <v>3211.8333333333335</v>
      </c>
      <c r="H145" s="71">
        <v>3072.4166666666665</v>
      </c>
      <c r="I145" s="71">
        <v>3096.0833333333335</v>
      </c>
      <c r="J145" s="61">
        <f t="shared" si="49"/>
        <v>7.7029482763297796E-3</v>
      </c>
      <c r="K145" s="71">
        <f t="shared" si="50"/>
        <v>23.66666666666697</v>
      </c>
      <c r="L145" s="61">
        <f t="shared" si="51"/>
        <v>-8.4540705696826257E-2</v>
      </c>
      <c r="M145" s="71">
        <f t="shared" si="52"/>
        <v>-285.91666666666652</v>
      </c>
      <c r="N145" s="55">
        <f t="shared" si="48"/>
        <v>8.0459336990634997E-3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CONCATENATE("var. ",RIGHT(I152,2),"/",RIGHT(E152,2))</f>
        <v>var. 24/20</v>
      </c>
      <c r="M152" s="14" t="str">
        <f>CONCATENATE("dif. ",RIGHT(I152,2),"/",RIGHT(E152,2))</f>
        <v>dif. 24/20</v>
      </c>
      <c r="N152" s="14" t="str">
        <f>CONCATENATE("cuota ",I152)</f>
        <v>cuota 2024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1565303</v>
      </c>
      <c r="F153" s="64">
        <v>2335438</v>
      </c>
      <c r="G153" s="64">
        <v>4757683</v>
      </c>
      <c r="H153" s="64">
        <v>5188807</v>
      </c>
      <c r="I153" s="64">
        <v>5480280</v>
      </c>
      <c r="J153" s="65">
        <f>I153/H153-1</f>
        <v>5.6173413272068151E-2</v>
      </c>
      <c r="K153" s="64">
        <f>I153-H153</f>
        <v>291473</v>
      </c>
      <c r="L153" s="65">
        <f>I153/E153-1</f>
        <v>2.5010985093620852</v>
      </c>
      <c r="M153" s="64">
        <f>I153-E153</f>
        <v>3914977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53">I154/H154-1</f>
        <v>2.677813011694985E-2</v>
      </c>
      <c r="K154" s="16">
        <f t="shared" ref="K154" si="54">I154-H154</f>
        <v>50566</v>
      </c>
      <c r="L154" s="18">
        <f t="shared" ref="L154" si="55">I154/E154-1</f>
        <v>2.5197207311383694</v>
      </c>
      <c r="M154" s="16">
        <f t="shared" ref="M154" si="56">I154-E154</f>
        <v>1388031</v>
      </c>
      <c r="N154" s="18">
        <f t="shared" ref="N154:N163" si="57">I154/$I$153</f>
        <v>0.35379542651105417</v>
      </c>
    </row>
    <row r="155" spans="2:14" x14ac:dyDescent="0.25">
      <c r="B155" s="272"/>
      <c r="C155" s="275"/>
      <c r="D155" s="19" t="s">
        <v>45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8">
        <f>I155/H155-1</f>
        <v>5.139858391579244E-2</v>
      </c>
      <c r="K155" s="20">
        <f>I155-H155</f>
        <v>67845</v>
      </c>
      <c r="L155" s="68">
        <f>I155/E155-1</f>
        <v>2.6974596704365319</v>
      </c>
      <c r="M155" s="20">
        <f>I155-E155</f>
        <v>1012478</v>
      </c>
      <c r="N155" s="68">
        <f t="shared" si="57"/>
        <v>0.2532394330216704</v>
      </c>
    </row>
    <row r="156" spans="2:14" x14ac:dyDescent="0.25">
      <c r="B156" s="272"/>
      <c r="C156" s="275"/>
      <c r="D156" s="19" t="s">
        <v>46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8">
        <f t="shared" ref="J156:J218" si="58">I156/H156-1</f>
        <v>-0.14519407418989172</v>
      </c>
      <c r="K156" s="20">
        <f t="shared" ref="K156:K185" si="59">I156-H156</f>
        <v>-7429</v>
      </c>
      <c r="L156" s="68">
        <f t="shared" ref="L156:L218" si="60">I156/E156-1</f>
        <v>2.4621230111612444</v>
      </c>
      <c r="M156" s="20">
        <f t="shared" ref="M156:M185" si="61">I156-E156</f>
        <v>31104</v>
      </c>
      <c r="N156" s="68">
        <f t="shared" si="57"/>
        <v>7.9807966016334931E-3</v>
      </c>
    </row>
    <row r="157" spans="2:14" x14ac:dyDescent="0.25">
      <c r="B157" s="272"/>
      <c r="C157" s="275"/>
      <c r="D157" s="19" t="s">
        <v>47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8">
        <f t="shared" si="58"/>
        <v>0.28925638216829674</v>
      </c>
      <c r="K157" s="20">
        <f t="shared" si="59"/>
        <v>52019</v>
      </c>
      <c r="L157" s="68">
        <f t="shared" si="60"/>
        <v>3.1917090015005511</v>
      </c>
      <c r="M157" s="20">
        <f t="shared" si="61"/>
        <v>176543</v>
      </c>
      <c r="N157" s="68">
        <f t="shared" si="57"/>
        <v>4.2307327362835476E-2</v>
      </c>
    </row>
    <row r="158" spans="2:14" x14ac:dyDescent="0.25">
      <c r="B158" s="272"/>
      <c r="C158" s="275"/>
      <c r="D158" s="19" t="s">
        <v>48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8">
        <f t="shared" si="58"/>
        <v>0.14602781482187077</v>
      </c>
      <c r="K158" s="20">
        <f t="shared" si="59"/>
        <v>116508</v>
      </c>
      <c r="L158" s="68">
        <f t="shared" si="60"/>
        <v>3.0487789758009169</v>
      </c>
      <c r="M158" s="20">
        <f t="shared" si="61"/>
        <v>688521</v>
      </c>
      <c r="N158" s="68">
        <f t="shared" si="57"/>
        <v>0.16684475975680074</v>
      </c>
    </row>
    <row r="159" spans="2:14" x14ac:dyDescent="0.25">
      <c r="B159" s="272"/>
      <c r="C159" s="275"/>
      <c r="D159" s="19" t="s">
        <v>49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8">
        <f t="shared" si="58"/>
        <v>-1.3222827862510056E-2</v>
      </c>
      <c r="K159" s="20">
        <f t="shared" si="59"/>
        <v>-769</v>
      </c>
      <c r="L159" s="68">
        <f t="shared" si="60"/>
        <v>1.3693489121010693</v>
      </c>
      <c r="M159" s="20">
        <f t="shared" si="61"/>
        <v>33167</v>
      </c>
      <c r="N159" s="68">
        <f t="shared" si="57"/>
        <v>1.0471727721941215E-2</v>
      </c>
    </row>
    <row r="160" spans="2:14" x14ac:dyDescent="0.25">
      <c r="B160" s="272"/>
      <c r="C160" s="275"/>
      <c r="D160" s="19" t="s">
        <v>50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8">
        <f t="shared" si="58"/>
        <v>-5.3217096615832848E-2</v>
      </c>
      <c r="K160" s="20">
        <f t="shared" si="59"/>
        <v>-13442</v>
      </c>
      <c r="L160" s="68">
        <f t="shared" si="60"/>
        <v>2.087069332748138</v>
      </c>
      <c r="M160" s="20">
        <f t="shared" si="61"/>
        <v>161679</v>
      </c>
      <c r="N160" s="68">
        <f t="shared" si="57"/>
        <v>4.3637551365988597E-2</v>
      </c>
    </row>
    <row r="161" spans="2:14" x14ac:dyDescent="0.25">
      <c r="B161" s="272"/>
      <c r="C161" s="275"/>
      <c r="D161" s="19" t="s">
        <v>51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8">
        <f t="shared" si="58"/>
        <v>4.9190954752853289E-2</v>
      </c>
      <c r="K161" s="20">
        <f t="shared" si="59"/>
        <v>11762</v>
      </c>
      <c r="L161" s="68">
        <f t="shared" si="60"/>
        <v>1.4234997488310985</v>
      </c>
      <c r="M161" s="20">
        <f t="shared" si="61"/>
        <v>147355</v>
      </c>
      <c r="N161" s="68">
        <f t="shared" si="57"/>
        <v>4.5777040589166977E-2</v>
      </c>
    </row>
    <row r="162" spans="2:14" x14ac:dyDescent="0.25">
      <c r="B162" s="272"/>
      <c r="C162" s="275"/>
      <c r="D162" s="19" t="s">
        <v>52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58"/>
        <v>3.3080396562739978E-2</v>
      </c>
      <c r="K162" s="20">
        <f t="shared" si="59"/>
        <v>9216</v>
      </c>
      <c r="L162" s="22">
        <f t="shared" si="60"/>
        <v>1.9769034246646187</v>
      </c>
      <c r="M162" s="20">
        <f t="shared" si="61"/>
        <v>191129</v>
      </c>
      <c r="N162" s="22">
        <f t="shared" si="57"/>
        <v>5.2517389622428051E-2</v>
      </c>
    </row>
    <row r="163" spans="2:14" x14ac:dyDescent="0.25">
      <c r="B163" s="272"/>
      <c r="C163" s="276"/>
      <c r="D163" s="23" t="s">
        <v>53</v>
      </c>
      <c r="E163" s="69">
        <v>43425</v>
      </c>
      <c r="F163" s="69">
        <v>71959</v>
      </c>
      <c r="G163" s="69">
        <v>111437</v>
      </c>
      <c r="H163" s="69">
        <v>123198</v>
      </c>
      <c r="I163" s="69">
        <v>128395</v>
      </c>
      <c r="J163" s="46">
        <f t="shared" si="58"/>
        <v>4.2184126365687691E-2</v>
      </c>
      <c r="K163" s="69">
        <f t="shared" si="59"/>
        <v>5197</v>
      </c>
      <c r="L163" s="46">
        <f t="shared" si="60"/>
        <v>1.9567069660333911</v>
      </c>
      <c r="M163" s="69">
        <f t="shared" si="61"/>
        <v>84970</v>
      </c>
      <c r="N163" s="46">
        <f t="shared" si="57"/>
        <v>2.3428547446480836E-2</v>
      </c>
    </row>
    <row r="164" spans="2:14" x14ac:dyDescent="0.25">
      <c r="B164" s="272"/>
      <c r="C164" s="277" t="s">
        <v>18</v>
      </c>
      <c r="D164" s="63" t="s">
        <v>43</v>
      </c>
      <c r="E164" s="64">
        <v>1664028</v>
      </c>
      <c r="F164" s="64">
        <v>2347681</v>
      </c>
      <c r="G164" s="64">
        <v>4832844</v>
      </c>
      <c r="H164" s="64">
        <v>5281361</v>
      </c>
      <c r="I164" s="64">
        <v>5576793</v>
      </c>
      <c r="J164" s="65">
        <f>I164/H164-1</f>
        <v>5.5938611278418593E-2</v>
      </c>
      <c r="K164" s="64">
        <f>I164-H164</f>
        <v>295432</v>
      </c>
      <c r="L164" s="65">
        <f>I164/E164-1</f>
        <v>2.3513817075193448</v>
      </c>
      <c r="M164" s="64">
        <f>I164-E164</f>
        <v>3912765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0">
        <f t="shared" ref="J165" si="63">I165/H165-1</f>
        <v>2.7401850166440145E-2</v>
      </c>
      <c r="K165" s="27">
        <f t="shared" ref="K165" si="64">I165-H165</f>
        <v>52749</v>
      </c>
      <c r="L165" s="80">
        <f t="shared" ref="L165" si="65">I165/E165-1</f>
        <v>2.3490844804492168</v>
      </c>
      <c r="M165" s="27">
        <f t="shared" ref="M165" si="66">I165-E165</f>
        <v>1387226</v>
      </c>
      <c r="N165" s="38">
        <f t="shared" si="62"/>
        <v>0.35464199585675854</v>
      </c>
    </row>
    <row r="166" spans="2:14" x14ac:dyDescent="0.25">
      <c r="B166" s="272"/>
      <c r="C166" s="278"/>
      <c r="D166" s="4" t="s">
        <v>45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1">
        <f>I166/H166-1</f>
        <v>5.0780785688814944E-2</v>
      </c>
      <c r="K166" s="29">
        <f>I166-H166</f>
        <v>68355</v>
      </c>
      <c r="L166" s="81">
        <f>I166/E166-1</f>
        <v>2.4940022429832664</v>
      </c>
      <c r="M166" s="29">
        <f>I166-E166</f>
        <v>1009617</v>
      </c>
      <c r="N166" s="75">
        <f t="shared" si="62"/>
        <v>0.25362874325799795</v>
      </c>
    </row>
    <row r="167" spans="2:14" x14ac:dyDescent="0.25">
      <c r="B167" s="272"/>
      <c r="C167" s="278"/>
      <c r="D167" s="4" t="s">
        <v>46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1">
        <f t="shared" ref="J167:J174" si="67">I167/H167-1</f>
        <v>-0.14038319823139278</v>
      </c>
      <c r="K167" s="29">
        <f t="shared" ref="K167:K174" si="68">I167-H167</f>
        <v>-7239</v>
      </c>
      <c r="L167" s="81">
        <f t="shared" ref="L167:L174" si="69">I167/E167-1</f>
        <v>2.3241094863142107</v>
      </c>
      <c r="M167" s="29">
        <f t="shared" ref="M167:M174" si="70">I167-E167</f>
        <v>30992</v>
      </c>
      <c r="N167" s="75">
        <f t="shared" si="62"/>
        <v>7.948475046500739E-3</v>
      </c>
    </row>
    <row r="168" spans="2:14" x14ac:dyDescent="0.25">
      <c r="B168" s="272"/>
      <c r="C168" s="278"/>
      <c r="D168" s="4" t="s">
        <v>47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1">
        <f t="shared" si="67"/>
        <v>0.28037607434230627</v>
      </c>
      <c r="K168" s="29">
        <f t="shared" si="68"/>
        <v>51412</v>
      </c>
      <c r="L168" s="81">
        <f t="shared" si="69"/>
        <v>3.0565336835012182</v>
      </c>
      <c r="M168" s="29">
        <f t="shared" si="70"/>
        <v>176903</v>
      </c>
      <c r="N168" s="75">
        <f t="shared" si="62"/>
        <v>4.2099464692341999E-2</v>
      </c>
    </row>
    <row r="169" spans="2:14" x14ac:dyDescent="0.25">
      <c r="B169" s="272"/>
      <c r="C169" s="278"/>
      <c r="D169" s="4" t="s">
        <v>48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1">
        <f t="shared" si="67"/>
        <v>0.14471729904757669</v>
      </c>
      <c r="K169" s="29">
        <f t="shared" si="68"/>
        <v>117409</v>
      </c>
      <c r="L169" s="81">
        <f t="shared" si="69"/>
        <v>2.8542958406998848</v>
      </c>
      <c r="M169" s="29">
        <f t="shared" si="70"/>
        <v>687754</v>
      </c>
      <c r="N169" s="75">
        <f t="shared" si="62"/>
        <v>0.16653083591232451</v>
      </c>
    </row>
    <row r="170" spans="2:14" x14ac:dyDescent="0.25">
      <c r="B170" s="272"/>
      <c r="C170" s="278"/>
      <c r="D170" s="4" t="s">
        <v>49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1">
        <f t="shared" si="67"/>
        <v>-1.3266771524310994E-2</v>
      </c>
      <c r="K170" s="29">
        <f t="shared" si="68"/>
        <v>-776</v>
      </c>
      <c r="L170" s="81">
        <f t="shared" si="69"/>
        <v>1.3533537206931703</v>
      </c>
      <c r="M170" s="29">
        <f t="shared" si="70"/>
        <v>33191</v>
      </c>
      <c r="N170" s="75">
        <f t="shared" si="62"/>
        <v>1.0349317250972019E-2</v>
      </c>
    </row>
    <row r="171" spans="2:14" x14ac:dyDescent="0.25">
      <c r="B171" s="272"/>
      <c r="C171" s="278"/>
      <c r="D171" s="4" t="s">
        <v>50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1">
        <f t="shared" si="67"/>
        <v>-5.0149510426642174E-2</v>
      </c>
      <c r="K171" s="29">
        <f t="shared" si="68"/>
        <v>-12830</v>
      </c>
      <c r="L171" s="81">
        <f t="shared" si="69"/>
        <v>2.001173274052118</v>
      </c>
      <c r="M171" s="29">
        <f t="shared" si="70"/>
        <v>162035</v>
      </c>
      <c r="N171" s="75">
        <f t="shared" si="62"/>
        <v>4.3574326678433285E-2</v>
      </c>
    </row>
    <row r="172" spans="2:14" x14ac:dyDescent="0.25">
      <c r="B172" s="272"/>
      <c r="C172" s="278"/>
      <c r="D172" s="4" t="s">
        <v>51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1">
        <f t="shared" si="67"/>
        <v>4.9725272441625501E-2</v>
      </c>
      <c r="K172" s="29">
        <f t="shared" si="68"/>
        <v>11964</v>
      </c>
      <c r="L172" s="81">
        <f t="shared" si="69"/>
        <v>1.4063759444343873</v>
      </c>
      <c r="M172" s="29">
        <f t="shared" si="70"/>
        <v>147609</v>
      </c>
      <c r="N172" s="75">
        <f t="shared" si="62"/>
        <v>4.5288752872842869E-2</v>
      </c>
    </row>
    <row r="173" spans="2:14" x14ac:dyDescent="0.25">
      <c r="B173" s="272"/>
      <c r="C173" s="278"/>
      <c r="D173" s="4" t="s">
        <v>52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67"/>
        <v>3.3426763269695181E-2</v>
      </c>
      <c r="K173" s="29">
        <f t="shared" si="68"/>
        <v>9481</v>
      </c>
      <c r="L173" s="31">
        <f t="shared" si="69"/>
        <v>1.9083873272278065</v>
      </c>
      <c r="M173" s="29">
        <f t="shared" si="70"/>
        <v>192333</v>
      </c>
      <c r="N173" s="42">
        <f t="shared" si="62"/>
        <v>5.2559956950168317E-2</v>
      </c>
    </row>
    <row r="174" spans="2:14" x14ac:dyDescent="0.25">
      <c r="B174" s="272"/>
      <c r="C174" s="279"/>
      <c r="D174" s="32" t="s">
        <v>53</v>
      </c>
      <c r="E174" s="71">
        <v>45270</v>
      </c>
      <c r="F174" s="71">
        <v>72233</v>
      </c>
      <c r="G174" s="71">
        <v>113045</v>
      </c>
      <c r="H174" s="71">
        <v>125468</v>
      </c>
      <c r="I174" s="71">
        <v>130375</v>
      </c>
      <c r="J174" s="72">
        <f t="shared" si="67"/>
        <v>3.9109573755857996E-2</v>
      </c>
      <c r="K174" s="71">
        <f t="shared" si="68"/>
        <v>4907</v>
      </c>
      <c r="L174" s="72">
        <f t="shared" si="69"/>
        <v>1.8799425668212946</v>
      </c>
      <c r="M174" s="71">
        <f t="shared" si="70"/>
        <v>85105</v>
      </c>
      <c r="N174" s="55">
        <f t="shared" si="62"/>
        <v>2.3378131481659799E-2</v>
      </c>
    </row>
    <row r="175" spans="2:14" x14ac:dyDescent="0.25">
      <c r="B175" s="272"/>
      <c r="C175" s="274" t="s">
        <v>21</v>
      </c>
      <c r="D175" s="63" t="s">
        <v>43</v>
      </c>
      <c r="E175" s="64">
        <v>10243785</v>
      </c>
      <c r="F175" s="64">
        <v>13903380</v>
      </c>
      <c r="G175" s="64">
        <v>31405937</v>
      </c>
      <c r="H175" s="64">
        <v>34509923</v>
      </c>
      <c r="I175" s="64">
        <v>36076748</v>
      </c>
      <c r="J175" s="65">
        <f t="shared" si="58"/>
        <v>4.540215867766495E-2</v>
      </c>
      <c r="K175" s="64">
        <f t="shared" si="59"/>
        <v>1566825</v>
      </c>
      <c r="L175" s="65">
        <f t="shared" si="60"/>
        <v>2.5218181560819559</v>
      </c>
      <c r="M175" s="64">
        <f t="shared" si="61"/>
        <v>25832963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58"/>
        <v>1.8328662551983843E-2</v>
      </c>
      <c r="K176" s="16">
        <f t="shared" si="59"/>
        <v>249096</v>
      </c>
      <c r="L176" s="18">
        <f t="shared" si="60"/>
        <v>2.5360982102090315</v>
      </c>
      <c r="M176" s="16">
        <f t="shared" si="61"/>
        <v>9925804</v>
      </c>
      <c r="N176" s="18">
        <f t="shared" ref="N176:N185" si="71">I176/$I$175</f>
        <v>0.38361586803777326</v>
      </c>
    </row>
    <row r="177" spans="2:14" x14ac:dyDescent="0.25">
      <c r="B177" s="272"/>
      <c r="C177" s="275"/>
      <c r="D177" s="19" t="s">
        <v>45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8">
        <f t="shared" si="58"/>
        <v>2.8305193757092395E-2</v>
      </c>
      <c r="K177" s="20">
        <f t="shared" si="59"/>
        <v>275673</v>
      </c>
      <c r="L177" s="68">
        <f t="shared" si="60"/>
        <v>2.5036526916779782</v>
      </c>
      <c r="M177" s="20">
        <f t="shared" si="61"/>
        <v>7156541</v>
      </c>
      <c r="N177" s="68">
        <f t="shared" si="71"/>
        <v>0.2776020998344973</v>
      </c>
    </row>
    <row r="178" spans="2:14" x14ac:dyDescent="0.25">
      <c r="B178" s="272"/>
      <c r="C178" s="275"/>
      <c r="D178" s="19" t="s">
        <v>46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8">
        <f t="shared" si="58"/>
        <v>6.925591232455286E-2</v>
      </c>
      <c r="K178" s="20">
        <f t="shared" si="59"/>
        <v>12607</v>
      </c>
      <c r="L178" s="68">
        <f t="shared" si="60"/>
        <v>1.9818766756032171</v>
      </c>
      <c r="M178" s="20">
        <f t="shared" si="61"/>
        <v>129367</v>
      </c>
      <c r="N178" s="68">
        <f t="shared" si="71"/>
        <v>5.3952202121987274E-3</v>
      </c>
    </row>
    <row r="179" spans="2:14" x14ac:dyDescent="0.25">
      <c r="B179" s="272"/>
      <c r="C179" s="275"/>
      <c r="D179" s="19" t="s">
        <v>47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8">
        <f t="shared" si="58"/>
        <v>0.31544163045715301</v>
      </c>
      <c r="K179" s="20">
        <f t="shared" si="59"/>
        <v>326466</v>
      </c>
      <c r="L179" s="68">
        <f t="shared" si="60"/>
        <v>3.6012403677166418</v>
      </c>
      <c r="M179" s="20">
        <f t="shared" si="61"/>
        <v>1065535</v>
      </c>
      <c r="N179" s="68">
        <f t="shared" si="71"/>
        <v>3.7736633024683934E-2</v>
      </c>
    </row>
    <row r="180" spans="2:14" x14ac:dyDescent="0.25">
      <c r="B180" s="272"/>
      <c r="C180" s="275"/>
      <c r="D180" s="19" t="s">
        <v>48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8">
        <f t="shared" si="58"/>
        <v>0.12266872678632468</v>
      </c>
      <c r="K180" s="20">
        <f t="shared" si="59"/>
        <v>628472</v>
      </c>
      <c r="L180" s="68">
        <f t="shared" si="60"/>
        <v>2.718897274803914</v>
      </c>
      <c r="M180" s="20">
        <f t="shared" si="61"/>
        <v>4205158</v>
      </c>
      <c r="N180" s="68">
        <f t="shared" si="71"/>
        <v>0.15943230249023554</v>
      </c>
    </row>
    <row r="181" spans="2:14" x14ac:dyDescent="0.25">
      <c r="B181" s="272"/>
      <c r="C181" s="275"/>
      <c r="D181" s="19" t="s">
        <v>49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8">
        <f t="shared" si="58"/>
        <v>2.6736958485579887E-2</v>
      </c>
      <c r="K181" s="20">
        <f t="shared" si="59"/>
        <v>3966</v>
      </c>
      <c r="L181" s="68">
        <f t="shared" si="60"/>
        <v>1.5793012346097175</v>
      </c>
      <c r="M181" s="20">
        <f t="shared" si="61"/>
        <v>93253</v>
      </c>
      <c r="N181" s="68">
        <f t="shared" si="71"/>
        <v>4.2215556679332626E-3</v>
      </c>
    </row>
    <row r="182" spans="2:14" x14ac:dyDescent="0.25">
      <c r="B182" s="272"/>
      <c r="C182" s="275"/>
      <c r="D182" s="19" t="s">
        <v>50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8">
        <f t="shared" si="58"/>
        <v>4.2330952591544957E-3</v>
      </c>
      <c r="K182" s="20">
        <f t="shared" si="59"/>
        <v>6126</v>
      </c>
      <c r="L182" s="68">
        <f t="shared" si="60"/>
        <v>2.2878987722080573</v>
      </c>
      <c r="M182" s="20">
        <f t="shared" si="61"/>
        <v>1011281</v>
      </c>
      <c r="N182" s="68">
        <f t="shared" si="71"/>
        <v>4.0283398049070274E-2</v>
      </c>
    </row>
    <row r="183" spans="2:14" x14ac:dyDescent="0.25">
      <c r="B183" s="272"/>
      <c r="C183" s="275"/>
      <c r="D183" s="19" t="s">
        <v>51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8">
        <f t="shared" si="58"/>
        <v>1.3549895743344642E-2</v>
      </c>
      <c r="K183" s="20">
        <f t="shared" si="59"/>
        <v>7811</v>
      </c>
      <c r="L183" s="68">
        <f t="shared" si="60"/>
        <v>1.6965657926922137</v>
      </c>
      <c r="M183" s="20">
        <f t="shared" si="61"/>
        <v>367600</v>
      </c>
      <c r="N183" s="68">
        <f t="shared" si="71"/>
        <v>1.6195279020160019E-2</v>
      </c>
    </row>
    <row r="184" spans="2:14" x14ac:dyDescent="0.25">
      <c r="B184" s="272"/>
      <c r="C184" s="275"/>
      <c r="D184" s="19" t="s">
        <v>52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58"/>
        <v>5.4083820859069931E-2</v>
      </c>
      <c r="K184" s="20">
        <f t="shared" si="59"/>
        <v>102042</v>
      </c>
      <c r="L184" s="22">
        <f t="shared" si="60"/>
        <v>2.256206141140797</v>
      </c>
      <c r="M184" s="20">
        <f t="shared" si="61"/>
        <v>1378014</v>
      </c>
      <c r="N184" s="22">
        <f t="shared" si="71"/>
        <v>5.512636560257593E-2</v>
      </c>
    </row>
    <row r="185" spans="2:14" x14ac:dyDescent="0.25">
      <c r="B185" s="272"/>
      <c r="C185" s="276"/>
      <c r="D185" s="23" t="s">
        <v>53</v>
      </c>
      <c r="E185" s="69">
        <v>235241</v>
      </c>
      <c r="F185" s="69">
        <v>320278</v>
      </c>
      <c r="G185" s="69">
        <v>622441</v>
      </c>
      <c r="H185" s="69">
        <v>781085</v>
      </c>
      <c r="I185" s="69">
        <v>735651</v>
      </c>
      <c r="J185" s="46">
        <f t="shared" si="58"/>
        <v>-5.8167805040424514E-2</v>
      </c>
      <c r="K185" s="69">
        <f t="shared" si="59"/>
        <v>-45434</v>
      </c>
      <c r="L185" s="46">
        <f t="shared" si="60"/>
        <v>2.1272227205291596</v>
      </c>
      <c r="M185" s="69">
        <f t="shared" si="61"/>
        <v>500410</v>
      </c>
      <c r="N185" s="46">
        <f t="shared" si="71"/>
        <v>2.0391278060871782E-2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6.5442824807720932</v>
      </c>
      <c r="F186" s="73">
        <f t="shared" si="72"/>
        <v>5.9532216226677823</v>
      </c>
      <c r="G186" s="73">
        <f t="shared" si="72"/>
        <v>6.6010991064347921</v>
      </c>
      <c r="H186" s="73">
        <f t="shared" si="72"/>
        <v>6.6508395860551373</v>
      </c>
      <c r="I186" s="73">
        <f t="shared" si="72"/>
        <v>6.583011816914464</v>
      </c>
      <c r="J186" s="65">
        <f t="shared" si="58"/>
        <v>-1.0198376951218058E-2</v>
      </c>
      <c r="K186" s="73">
        <f t="shared" ref="K186:K187" si="73">(I186-H186)</f>
        <v>-6.7827769140673233E-2</v>
      </c>
      <c r="L186" s="65">
        <f t="shared" si="60"/>
        <v>5.918041627353654E-3</v>
      </c>
      <c r="M186" s="73">
        <f t="shared" ref="M186:M187" si="74">(I186-E186)</f>
        <v>3.872933614237084E-2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7.1048165891222386</v>
      </c>
      <c r="F187" s="37">
        <f t="shared" si="72"/>
        <v>6.5418610854156141</v>
      </c>
      <c r="G187" s="37">
        <f t="shared" si="72"/>
        <v>7.1895473603752658</v>
      </c>
      <c r="H187" s="37">
        <f t="shared" si="72"/>
        <v>7.1971014630901768</v>
      </c>
      <c r="I187" s="37">
        <f t="shared" si="72"/>
        <v>7.1378757417873455</v>
      </c>
      <c r="J187" s="80">
        <f t="shared" si="58"/>
        <v>-8.2291074547949927E-3</v>
      </c>
      <c r="K187" s="37">
        <f t="shared" si="73"/>
        <v>-5.9225721302831325E-2</v>
      </c>
      <c r="L187" s="80">
        <f t="shared" si="60"/>
        <v>4.6530620812537116E-3</v>
      </c>
      <c r="M187" s="37">
        <f t="shared" si="74"/>
        <v>3.305915266510695E-2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1">
        <f t="shared" si="58"/>
        <v>-2.1964448603965181E-2</v>
      </c>
      <c r="K188" s="41">
        <f>(I188-H188)</f>
        <v>-0.16206219346397166</v>
      </c>
      <c r="L188" s="81">
        <f t="shared" si="60"/>
        <v>-5.2416252246957562E-2</v>
      </c>
      <c r="M188" s="41">
        <f>(I188-E188)</f>
        <v>-0.39917599028305517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5.1670228765930499</v>
      </c>
      <c r="F189" s="41">
        <f t="shared" si="75"/>
        <v>4.8986657407866669</v>
      </c>
      <c r="G189" s="41">
        <f t="shared" si="75"/>
        <v>4.4591931339567168</v>
      </c>
      <c r="H189" s="41">
        <f t="shared" si="75"/>
        <v>3.5577336512527848</v>
      </c>
      <c r="I189" s="41">
        <f t="shared" si="75"/>
        <v>4.4502823696184013</v>
      </c>
      <c r="J189" s="81">
        <f t="shared" si="58"/>
        <v>0.25087564327681555</v>
      </c>
      <c r="K189" s="41">
        <f t="shared" ref="K189:K196" si="76">(I189-H189)</f>
        <v>0.89254871836561644</v>
      </c>
      <c r="L189" s="81">
        <f t="shared" si="60"/>
        <v>-0.13871440558576387</v>
      </c>
      <c r="M189" s="41">
        <f t="shared" ref="M189:M196" si="77">(I189-E189)</f>
        <v>-0.71674050697464864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5.3491945835517871</v>
      </c>
      <c r="F190" s="41">
        <f t="shared" si="75"/>
        <v>5.9650944469731453</v>
      </c>
      <c r="G190" s="41">
        <f t="shared" si="75"/>
        <v>6.2993357337968714</v>
      </c>
      <c r="H190" s="41">
        <f t="shared" si="75"/>
        <v>5.7549280737556785</v>
      </c>
      <c r="I190" s="41">
        <f t="shared" si="75"/>
        <v>5.8718126768338967</v>
      </c>
      <c r="J190" s="81">
        <f t="shared" si="58"/>
        <v>2.0310349943598593E-2</v>
      </c>
      <c r="K190" s="41">
        <f t="shared" si="76"/>
        <v>0.11688460307821824</v>
      </c>
      <c r="L190" s="81">
        <f t="shared" si="60"/>
        <v>9.7700333221959257E-2</v>
      </c>
      <c r="M190" s="41">
        <f t="shared" si="77"/>
        <v>0.52261809328210962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6.8485442911860428</v>
      </c>
      <c r="F191" s="41">
        <f t="shared" si="75"/>
        <v>5.5543189800228117</v>
      </c>
      <c r="G191" s="41">
        <f t="shared" si="75"/>
        <v>6.1281889542046537</v>
      </c>
      <c r="H191" s="41">
        <f t="shared" si="75"/>
        <v>6.4214324031645127</v>
      </c>
      <c r="I191" s="41">
        <f t="shared" si="75"/>
        <v>6.2905465704823937</v>
      </c>
      <c r="J191" s="81">
        <f t="shared" si="58"/>
        <v>-2.0382653661139227E-2</v>
      </c>
      <c r="K191" s="41">
        <f t="shared" si="76"/>
        <v>-0.13088583268211895</v>
      </c>
      <c r="L191" s="81">
        <f t="shared" si="60"/>
        <v>-8.1476836095195071E-2</v>
      </c>
      <c r="M191" s="41">
        <f t="shared" si="77"/>
        <v>-0.55799772070364906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2.437843193922629</v>
      </c>
      <c r="F192" s="41">
        <f t="shared" si="75"/>
        <v>2.4937806482478173</v>
      </c>
      <c r="G192" s="41">
        <f t="shared" si="75"/>
        <v>2.6756725259784404</v>
      </c>
      <c r="H192" s="41">
        <f t="shared" si="75"/>
        <v>2.5505786061867015</v>
      </c>
      <c r="I192" s="41">
        <f t="shared" si="75"/>
        <v>2.6538649194953647</v>
      </c>
      <c r="J192" s="81">
        <f t="shared" si="58"/>
        <v>4.0495248042201615E-2</v>
      </c>
      <c r="K192" s="41">
        <f t="shared" si="76"/>
        <v>0.10328631330866322</v>
      </c>
      <c r="L192" s="81">
        <f t="shared" si="60"/>
        <v>8.8611821347354347E-2</v>
      </c>
      <c r="M192" s="41">
        <f t="shared" si="77"/>
        <v>0.21602172557273569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5.7058231246853497</v>
      </c>
      <c r="F193" s="41">
        <f t="shared" si="75"/>
        <v>6.9720730697289195</v>
      </c>
      <c r="G193" s="41">
        <f t="shared" si="75"/>
        <v>6.6176102336667117</v>
      </c>
      <c r="H193" s="41">
        <f t="shared" si="75"/>
        <v>5.729361648217651</v>
      </c>
      <c r="I193" s="41">
        <f t="shared" si="75"/>
        <v>6.0770157142498729</v>
      </c>
      <c r="J193" s="81">
        <f t="shared" si="58"/>
        <v>6.0679371870402621E-2</v>
      </c>
      <c r="K193" s="41">
        <f t="shared" si="76"/>
        <v>0.34765406603222182</v>
      </c>
      <c r="L193" s="81">
        <f t="shared" si="60"/>
        <v>6.5055046652010118E-2</v>
      </c>
      <c r="M193" s="41">
        <f t="shared" si="77"/>
        <v>0.37119258956452317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2.0931353607171839</v>
      </c>
      <c r="F194" s="41">
        <f t="shared" si="75"/>
        <v>2.1866149593931499</v>
      </c>
      <c r="G194" s="41">
        <f t="shared" si="75"/>
        <v>2.3720011696365835</v>
      </c>
      <c r="H194" s="41">
        <f t="shared" si="75"/>
        <v>2.410875374829053</v>
      </c>
      <c r="I194" s="41">
        <f t="shared" si="75"/>
        <v>2.328977841201255</v>
      </c>
      <c r="J194" s="81">
        <f t="shared" si="58"/>
        <v>-3.3970040294432513E-2</v>
      </c>
      <c r="K194" s="41">
        <f t="shared" si="76"/>
        <v>-8.1897533627798058E-2</v>
      </c>
      <c r="L194" s="81">
        <f t="shared" si="60"/>
        <v>0.11267426125908209</v>
      </c>
      <c r="M194" s="41">
        <f t="shared" si="77"/>
        <v>0.23584248048407108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6.3173322576307651</v>
      </c>
      <c r="F195" s="41">
        <f t="shared" si="75"/>
        <v>5.5219885141008653</v>
      </c>
      <c r="G195" s="41">
        <f t="shared" si="75"/>
        <v>6.81836284648623</v>
      </c>
      <c r="H195" s="41">
        <f t="shared" si="75"/>
        <v>6.7723569064660403</v>
      </c>
      <c r="I195" s="41">
        <f t="shared" si="75"/>
        <v>6.910044821236232</v>
      </c>
      <c r="J195" s="31">
        <f t="shared" si="58"/>
        <v>2.0330871020505681E-2</v>
      </c>
      <c r="K195" s="41">
        <f t="shared" si="76"/>
        <v>0.13768791477019171</v>
      </c>
      <c r="L195" s="31">
        <f t="shared" si="60"/>
        <v>9.3823237315011188E-2</v>
      </c>
      <c r="M195" s="41">
        <f t="shared" si="77"/>
        <v>0.59271256360546687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5.4171790443293037</v>
      </c>
      <c r="F196" s="77">
        <f t="shared" si="75"/>
        <v>4.4508400617018022</v>
      </c>
      <c r="G196" s="77">
        <f t="shared" si="75"/>
        <v>5.585586474869209</v>
      </c>
      <c r="H196" s="77">
        <f t="shared" si="75"/>
        <v>6.340078572704102</v>
      </c>
      <c r="I196" s="77">
        <f t="shared" si="75"/>
        <v>5.7295922738424396</v>
      </c>
      <c r="J196" s="72">
        <f t="shared" si="58"/>
        <v>-9.6290020992797265E-2</v>
      </c>
      <c r="K196" s="77">
        <f t="shared" si="76"/>
        <v>-0.61048629886166239</v>
      </c>
      <c r="L196" s="72">
        <f t="shared" si="60"/>
        <v>5.7670833279946709E-2</v>
      </c>
      <c r="M196" s="77">
        <f t="shared" si="77"/>
        <v>0.31241322951313588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0.42151592636549812</v>
      </c>
      <c r="F197" s="65">
        <v>0.46071549284573426</v>
      </c>
      <c r="G197" s="65">
        <v>0.69548218463868861</v>
      </c>
      <c r="H197" s="65">
        <v>0.75317428421984389</v>
      </c>
      <c r="I197" s="65">
        <v>0.77369971345652855</v>
      </c>
      <c r="J197" s="65">
        <f t="shared" si="58"/>
        <v>2.725189861991284E-2</v>
      </c>
      <c r="K197" s="73">
        <f>(I197-H197)*100</f>
        <v>2.0525429236684656</v>
      </c>
      <c r="L197" s="65">
        <f t="shared" ref="L197" si="78">I197/F197-1</f>
        <v>0.67934381515490672</v>
      </c>
      <c r="M197" s="73">
        <f t="shared" ref="M197" si="79">I197-F197</f>
        <v>0.31298422061079428</v>
      </c>
      <c r="N197" s="65"/>
    </row>
    <row r="198" spans="2:14" x14ac:dyDescent="0.25">
      <c r="B198" s="272"/>
      <c r="C198" s="281"/>
      <c r="D198" s="15" t="s">
        <v>44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58"/>
        <v>1.9621453393217081E-3</v>
      </c>
      <c r="K198" s="44">
        <f t="shared" ref="K198" si="80">(I198-H198)*100</f>
        <v>0.15917100567724995</v>
      </c>
      <c r="L198" s="18">
        <f t="shared" si="60"/>
        <v>0.63992300427749682</v>
      </c>
      <c r="M198" s="44">
        <f t="shared" ref="M198" si="81">(I198-E198)*100</f>
        <v>31.716727122571754</v>
      </c>
      <c r="N198" s="18"/>
    </row>
    <row r="199" spans="2:14" x14ac:dyDescent="0.25">
      <c r="B199" s="272"/>
      <c r="C199" s="281"/>
      <c r="D199" s="19" t="s">
        <v>45</v>
      </c>
      <c r="E199" s="68">
        <v>0.41641203353334449</v>
      </c>
      <c r="F199" s="68">
        <v>0.38237984856351559</v>
      </c>
      <c r="G199" s="68">
        <v>0.63514820255836268</v>
      </c>
      <c r="H199" s="68">
        <v>0.71202240207954559</v>
      </c>
      <c r="I199" s="68">
        <v>0.72327549742346608</v>
      </c>
      <c r="J199" s="68">
        <f t="shared" si="58"/>
        <v>1.5804411927285544E-2</v>
      </c>
      <c r="K199" s="45">
        <f>(I199-H199)*100</f>
        <v>1.1253095343920494</v>
      </c>
      <c r="L199" s="68">
        <f t="shared" si="60"/>
        <v>0.73692266115923677</v>
      </c>
      <c r="M199" s="45">
        <f>(I199-E199)*100</f>
        <v>30.686346389012158</v>
      </c>
      <c r="N199" s="68"/>
    </row>
    <row r="200" spans="2:14" x14ac:dyDescent="0.25">
      <c r="B200" s="272"/>
      <c r="C200" s="281"/>
      <c r="D200" s="19" t="s">
        <v>46</v>
      </c>
      <c r="E200" s="68">
        <v>0.42174668708366447</v>
      </c>
      <c r="F200" s="68">
        <v>0.40408330264719122</v>
      </c>
      <c r="G200" s="68">
        <v>0.53778304538949095</v>
      </c>
      <c r="H200" s="68">
        <v>0.55454348826086564</v>
      </c>
      <c r="I200" s="68">
        <v>0.59082327086406716</v>
      </c>
      <c r="J200" s="68">
        <f t="shared" si="58"/>
        <v>6.5422790766113792E-2</v>
      </c>
      <c r="K200" s="45">
        <f t="shared" ref="K200:K207" si="82">(I200-H200)*100</f>
        <v>3.6279782603201527</v>
      </c>
      <c r="L200" s="68">
        <f t="shared" si="60"/>
        <v>0.40089605670538897</v>
      </c>
      <c r="M200" s="45">
        <f t="shared" ref="M200:M207" si="83">(I200-E200)*100</f>
        <v>16.907658378040267</v>
      </c>
      <c r="N200" s="68"/>
    </row>
    <row r="201" spans="2:14" x14ac:dyDescent="0.25">
      <c r="B201" s="272"/>
      <c r="C201" s="281"/>
      <c r="D201" s="19" t="s">
        <v>47</v>
      </c>
      <c r="E201" s="68">
        <v>0.31148476369141237</v>
      </c>
      <c r="F201" s="68">
        <v>0.28621210694206145</v>
      </c>
      <c r="G201" s="68">
        <v>0.60938004840462912</v>
      </c>
      <c r="H201" s="68">
        <v>0.6452598187198163</v>
      </c>
      <c r="I201" s="68">
        <v>0.84038066713662607</v>
      </c>
      <c r="J201" s="68">
        <f t="shared" si="58"/>
        <v>0.30239113416968366</v>
      </c>
      <c r="K201" s="45">
        <f t="shared" si="82"/>
        <v>19.512084841680977</v>
      </c>
      <c r="L201" s="68">
        <f t="shared" si="60"/>
        <v>1.6979832245316189</v>
      </c>
      <c r="M201" s="45">
        <f t="shared" si="83"/>
        <v>52.889590344521366</v>
      </c>
      <c r="N201" s="68"/>
    </row>
    <row r="202" spans="2:14" x14ac:dyDescent="0.25">
      <c r="B202" s="272"/>
      <c r="C202" s="281"/>
      <c r="D202" s="19" t="s">
        <v>48</v>
      </c>
      <c r="E202" s="68">
        <v>0.48948502261743165</v>
      </c>
      <c r="F202" s="68">
        <v>0.48615455783025679</v>
      </c>
      <c r="G202" s="68">
        <v>0.6493275173640638</v>
      </c>
      <c r="H202" s="68">
        <v>0.73071425433679682</v>
      </c>
      <c r="I202" s="68">
        <v>0.78531451498170857</v>
      </c>
      <c r="J202" s="68">
        <f t="shared" si="58"/>
        <v>7.4721767532053285E-2</v>
      </c>
      <c r="K202" s="45">
        <f t="shared" si="82"/>
        <v>5.4600260644911742</v>
      </c>
      <c r="L202" s="68">
        <f t="shared" si="60"/>
        <v>0.60436883396836705</v>
      </c>
      <c r="M202" s="45">
        <f t="shared" si="83"/>
        <v>29.582949236427691</v>
      </c>
      <c r="N202" s="68"/>
    </row>
    <row r="203" spans="2:14" x14ac:dyDescent="0.25">
      <c r="B203" s="272"/>
      <c r="C203" s="281"/>
      <c r="D203" s="19" t="s">
        <v>49</v>
      </c>
      <c r="E203" s="68">
        <v>0.5147906295498732</v>
      </c>
      <c r="F203" s="68">
        <v>0.42945341263098274</v>
      </c>
      <c r="G203" s="68">
        <v>0.57741590694750078</v>
      </c>
      <c r="H203" s="68">
        <v>0.61259601883208059</v>
      </c>
      <c r="I203" s="68">
        <v>0.6183064169082243</v>
      </c>
      <c r="J203" s="68">
        <f t="shared" si="58"/>
        <v>9.3216375892071213E-3</v>
      </c>
      <c r="K203" s="45">
        <f t="shared" si="82"/>
        <v>0.57103980761437079</v>
      </c>
      <c r="L203" s="68">
        <f t="shared" si="60"/>
        <v>0.2010832781646863</v>
      </c>
      <c r="M203" s="45">
        <f t="shared" si="83"/>
        <v>10.35157873583511</v>
      </c>
      <c r="N203" s="68"/>
    </row>
    <row r="204" spans="2:14" x14ac:dyDescent="0.25">
      <c r="B204" s="272"/>
      <c r="C204" s="281"/>
      <c r="D204" s="19" t="s">
        <v>50</v>
      </c>
      <c r="E204" s="68">
        <v>0.60407891607923314</v>
      </c>
      <c r="F204" s="68">
        <v>0.70336128458075009</v>
      </c>
      <c r="G204" s="68">
        <v>0.8015089072176752</v>
      </c>
      <c r="H204" s="68">
        <v>0.82779844332469787</v>
      </c>
      <c r="I204" s="68">
        <v>0.82775664662909765</v>
      </c>
      <c r="J204" s="68">
        <f t="shared" si="58"/>
        <v>-5.0491391880846948E-5</v>
      </c>
      <c r="K204" s="45">
        <f t="shared" si="82"/>
        <v>-4.1796695600226919E-3</v>
      </c>
      <c r="L204" s="68">
        <f t="shared" si="60"/>
        <v>0.37027898937715298</v>
      </c>
      <c r="M204" s="45">
        <f t="shared" si="83"/>
        <v>22.367773054986451</v>
      </c>
      <c r="N204" s="68"/>
    </row>
    <row r="205" spans="2:14" x14ac:dyDescent="0.25">
      <c r="B205" s="272"/>
      <c r="C205" s="281"/>
      <c r="D205" s="19" t="s">
        <v>51</v>
      </c>
      <c r="E205" s="68">
        <v>0.43917828766012645</v>
      </c>
      <c r="F205" s="68">
        <v>0.43287194104141685</v>
      </c>
      <c r="G205" s="68">
        <v>0.55540181632567553</v>
      </c>
      <c r="H205" s="68">
        <v>0.56942335787332776</v>
      </c>
      <c r="I205" s="68">
        <v>0.58812285219043858</v>
      </c>
      <c r="J205" s="68">
        <f t="shared" si="58"/>
        <v>3.283935240547442E-2</v>
      </c>
      <c r="K205" s="45">
        <f t="shared" si="82"/>
        <v>1.8699494317110821</v>
      </c>
      <c r="L205" s="68">
        <f t="shared" si="60"/>
        <v>0.3391437343678021</v>
      </c>
      <c r="M205" s="45">
        <f t="shared" si="83"/>
        <v>14.894456453031212</v>
      </c>
      <c r="N205" s="68"/>
    </row>
    <row r="206" spans="2:14" x14ac:dyDescent="0.25">
      <c r="B206" s="272"/>
      <c r="C206" s="281"/>
      <c r="D206" s="19" t="s">
        <v>52</v>
      </c>
      <c r="E206" s="68">
        <v>0.49125694136118242</v>
      </c>
      <c r="F206" s="68">
        <v>0.48201408869433904</v>
      </c>
      <c r="G206" s="68">
        <v>0.74892677369097149</v>
      </c>
      <c r="H206" s="68">
        <v>0.81331329152256404</v>
      </c>
      <c r="I206" s="68">
        <v>0.84524916570756325</v>
      </c>
      <c r="J206" s="68">
        <f t="shared" si="58"/>
        <v>3.9266386665357089E-2</v>
      </c>
      <c r="K206" s="45">
        <f t="shared" si="82"/>
        <v>3.1935874184999213</v>
      </c>
      <c r="L206" s="68">
        <f t="shared" si="60"/>
        <v>0.72058467686081684</v>
      </c>
      <c r="M206" s="45">
        <f t="shared" si="83"/>
        <v>35.399222434638084</v>
      </c>
      <c r="N206" s="22"/>
    </row>
    <row r="207" spans="2:14" x14ac:dyDescent="0.25">
      <c r="B207" s="272"/>
      <c r="C207" s="282"/>
      <c r="D207" s="23" t="s">
        <v>53</v>
      </c>
      <c r="E207" s="68">
        <v>0.36139382757206262</v>
      </c>
      <c r="F207" s="68">
        <v>0.30640431884692987</v>
      </c>
      <c r="G207" s="68">
        <v>0.53127749995092155</v>
      </c>
      <c r="H207" s="68">
        <v>0.69652045193105105</v>
      </c>
      <c r="I207" s="68">
        <v>0.64923634412435949</v>
      </c>
      <c r="J207" s="68">
        <f t="shared" si="58"/>
        <v>-6.788617286915255E-2</v>
      </c>
      <c r="K207" s="45">
        <f t="shared" si="82"/>
        <v>-4.7284107806691562</v>
      </c>
      <c r="L207" s="68">
        <f t="shared" si="60"/>
        <v>0.79647878461593402</v>
      </c>
      <c r="M207" s="45">
        <f t="shared" si="83"/>
        <v>28.784251655229689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66601</v>
      </c>
      <c r="F208" s="64">
        <v>82456</v>
      </c>
      <c r="G208" s="64">
        <v>123696</v>
      </c>
      <c r="H208" s="64">
        <v>125536</v>
      </c>
      <c r="I208" s="64">
        <v>127400</v>
      </c>
      <c r="J208" s="65">
        <f t="shared" si="58"/>
        <v>1.4848330359418904E-2</v>
      </c>
      <c r="K208" s="64">
        <f t="shared" ref="K208:K209" si="84">I208-H208</f>
        <v>1864</v>
      </c>
      <c r="L208" s="65">
        <f t="shared" si="60"/>
        <v>0.91288419092806405</v>
      </c>
      <c r="M208" s="64">
        <f t="shared" ref="M208:M209" si="85">I208-E208</f>
        <v>60799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58"/>
        <v>1.3485251187312031E-2</v>
      </c>
      <c r="K209" s="27">
        <f t="shared" si="84"/>
        <v>619</v>
      </c>
      <c r="L209" s="36">
        <f t="shared" si="60"/>
        <v>0.95943896891584535</v>
      </c>
      <c r="M209" s="27">
        <f t="shared" si="85"/>
        <v>22779</v>
      </c>
      <c r="N209" s="38">
        <f t="shared" si="86"/>
        <v>0.3651569858712716</v>
      </c>
    </row>
    <row r="210" spans="2:14" x14ac:dyDescent="0.25">
      <c r="B210" s="272"/>
      <c r="C210" s="278"/>
      <c r="D210" s="4" t="s">
        <v>45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4">
        <f t="shared" si="58"/>
        <v>9.55303535690466E-3</v>
      </c>
      <c r="K210" s="29">
        <f>I210-H210</f>
        <v>358</v>
      </c>
      <c r="L210" s="74">
        <f t="shared" si="60"/>
        <v>0.86039535798583788</v>
      </c>
      <c r="M210" s="29">
        <f>I210-E210</f>
        <v>17497</v>
      </c>
      <c r="N210" s="75">
        <f t="shared" si="86"/>
        <v>0.29696232339089484</v>
      </c>
    </row>
    <row r="211" spans="2:14" x14ac:dyDescent="0.25">
      <c r="B211" s="272"/>
      <c r="C211" s="278"/>
      <c r="D211" s="4" t="s">
        <v>46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4">
        <f t="shared" si="58"/>
        <v>0</v>
      </c>
      <c r="K211" s="29">
        <f t="shared" ref="K211:K218" si="87">I211-H211</f>
        <v>0</v>
      </c>
      <c r="L211" s="74">
        <f t="shared" si="60"/>
        <v>1.0594965675057209</v>
      </c>
      <c r="M211" s="29">
        <f t="shared" ref="M211:M218" si="88">I211-E211</f>
        <v>463</v>
      </c>
      <c r="N211" s="75">
        <f t="shared" si="86"/>
        <v>7.0643642072213504E-3</v>
      </c>
    </row>
    <row r="212" spans="2:14" x14ac:dyDescent="0.25">
      <c r="B212" s="272"/>
      <c r="C212" s="278"/>
      <c r="D212" s="4" t="s">
        <v>47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4">
        <f t="shared" si="58"/>
        <v>7.2810011376565065E-3</v>
      </c>
      <c r="K212" s="29">
        <f t="shared" si="87"/>
        <v>32</v>
      </c>
      <c r="L212" s="74">
        <f t="shared" si="60"/>
        <v>0.52655172413793094</v>
      </c>
      <c r="M212" s="29">
        <f t="shared" si="88"/>
        <v>1527</v>
      </c>
      <c r="N212" s="75">
        <f t="shared" si="86"/>
        <v>3.4748822605965464E-2</v>
      </c>
    </row>
    <row r="213" spans="2:14" x14ac:dyDescent="0.25">
      <c r="B213" s="272"/>
      <c r="C213" s="278"/>
      <c r="D213" s="4" t="s">
        <v>48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4">
        <f t="shared" si="58"/>
        <v>4.175126242906968E-2</v>
      </c>
      <c r="K213" s="29">
        <f t="shared" si="87"/>
        <v>802</v>
      </c>
      <c r="L213" s="74">
        <f t="shared" si="60"/>
        <v>1.1647555170921677</v>
      </c>
      <c r="M213" s="29">
        <f t="shared" si="88"/>
        <v>10767</v>
      </c>
      <c r="N213" s="75">
        <f t="shared" si="86"/>
        <v>0.15707221350078493</v>
      </c>
    </row>
    <row r="214" spans="2:14" x14ac:dyDescent="0.25">
      <c r="B214" s="272"/>
      <c r="C214" s="278"/>
      <c r="D214" s="4" t="s">
        <v>49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4">
        <f t="shared" si="58"/>
        <v>1.5082956259426794E-2</v>
      </c>
      <c r="K214" s="29">
        <f t="shared" si="87"/>
        <v>10</v>
      </c>
      <c r="L214" s="74">
        <f t="shared" si="60"/>
        <v>0.98525073746312675</v>
      </c>
      <c r="M214" s="29">
        <f t="shared" si="88"/>
        <v>334</v>
      </c>
      <c r="N214" s="75">
        <f t="shared" si="86"/>
        <v>5.2825745682888543E-3</v>
      </c>
    </row>
    <row r="215" spans="2:14" x14ac:dyDescent="0.25">
      <c r="B215" s="272"/>
      <c r="C215" s="278"/>
      <c r="D215" s="4" t="s">
        <v>50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4">
        <f t="shared" si="58"/>
        <v>1.4613778705636626E-3</v>
      </c>
      <c r="K215" s="29">
        <f t="shared" si="87"/>
        <v>7</v>
      </c>
      <c r="L215" s="74">
        <f t="shared" si="60"/>
        <v>1.25</v>
      </c>
      <c r="M215" s="29">
        <f t="shared" si="88"/>
        <v>2665</v>
      </c>
      <c r="N215" s="75">
        <f t="shared" si="86"/>
        <v>3.7653061224489796E-2</v>
      </c>
    </row>
    <row r="216" spans="2:14" x14ac:dyDescent="0.25">
      <c r="B216" s="272"/>
      <c r="C216" s="278"/>
      <c r="D216" s="4" t="s">
        <v>51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4">
        <f t="shared" si="58"/>
        <v>-2.1629416005767843E-2</v>
      </c>
      <c r="K216" s="29">
        <f t="shared" si="87"/>
        <v>-60</v>
      </c>
      <c r="L216" s="74">
        <f t="shared" si="60"/>
        <v>0.77850589777195278</v>
      </c>
      <c r="M216" s="29">
        <f t="shared" si="88"/>
        <v>1188</v>
      </c>
      <c r="N216" s="75">
        <f t="shared" si="86"/>
        <v>2.1302982731554159E-2</v>
      </c>
    </row>
    <row r="217" spans="2:14" x14ac:dyDescent="0.25">
      <c r="B217" s="272"/>
      <c r="C217" s="278"/>
      <c r="D217" s="4" t="s">
        <v>52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58"/>
        <v>1.1485210824417891E-2</v>
      </c>
      <c r="K217" s="29">
        <f t="shared" si="87"/>
        <v>73</v>
      </c>
      <c r="L217" s="40">
        <f t="shared" si="60"/>
        <v>0.69809825673534065</v>
      </c>
      <c r="M217" s="29">
        <f t="shared" si="88"/>
        <v>2643</v>
      </c>
      <c r="N217" s="42">
        <f t="shared" si="86"/>
        <v>5.0463108320251179E-2</v>
      </c>
    </row>
    <row r="218" spans="2:14" x14ac:dyDescent="0.25">
      <c r="B218" s="273"/>
      <c r="C218" s="279"/>
      <c r="D218" s="32" t="s">
        <v>53</v>
      </c>
      <c r="E218" s="71">
        <v>2158</v>
      </c>
      <c r="F218" s="71">
        <v>2862</v>
      </c>
      <c r="G218" s="71">
        <v>3212</v>
      </c>
      <c r="H218" s="71">
        <v>3072</v>
      </c>
      <c r="I218" s="71">
        <v>3096</v>
      </c>
      <c r="J218" s="61">
        <f t="shared" si="58"/>
        <v>7.8125E-3</v>
      </c>
      <c r="K218" s="71">
        <f t="shared" si="87"/>
        <v>24</v>
      </c>
      <c r="L218" s="61">
        <f t="shared" si="60"/>
        <v>0.43466172381835033</v>
      </c>
      <c r="M218" s="71">
        <f t="shared" si="88"/>
        <v>938</v>
      </c>
      <c r="N218" s="55">
        <f t="shared" si="86"/>
        <v>2.4301412872841443E-2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AF5D-2B55-4C4F-B132-AFF77B47953C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3E27-71BC-4221-9CA8-43F1A25D688D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233</v>
      </c>
      <c r="O6" s="90" t="s">
        <v>223</v>
      </c>
      <c r="P6" s="90" t="s">
        <v>224</v>
      </c>
      <c r="Q6" s="90" t="s">
        <v>225</v>
      </c>
      <c r="R6" s="90" t="s">
        <v>226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132144</v>
      </c>
      <c r="D7" s="92">
        <v>66601</v>
      </c>
      <c r="E7" s="92">
        <v>82456</v>
      </c>
      <c r="F7" s="92">
        <v>123696</v>
      </c>
      <c r="G7" s="92">
        <v>125536</v>
      </c>
      <c r="H7" s="92">
        <v>127400</v>
      </c>
      <c r="I7" s="93">
        <f t="shared" ref="I7:I52" si="0">IFERROR(H7/G7-1,"-")</f>
        <v>1.4848330359418904E-2</v>
      </c>
      <c r="J7" s="93">
        <f t="shared" ref="J7:J52" si="1">IFERROR(H7/D7-1,"-")</f>
        <v>0.91288419092806405</v>
      </c>
      <c r="K7" s="92">
        <f t="shared" ref="K7:K52" si="2">IFERROR(H7-G7,"-")</f>
        <v>1864</v>
      </c>
      <c r="L7" s="92">
        <f t="shared" ref="L7:L52" si="3">IFERROR(H7-D7,"-")</f>
        <v>60799</v>
      </c>
      <c r="M7" s="93">
        <f>H7/H7</f>
        <v>1</v>
      </c>
      <c r="N7" s="92">
        <v>63860</v>
      </c>
      <c r="O7" s="92">
        <v>118692</v>
      </c>
      <c r="P7" s="92">
        <v>127347</v>
      </c>
      <c r="Q7" s="92">
        <v>379398</v>
      </c>
      <c r="R7" s="92">
        <v>384801</v>
      </c>
      <c r="S7" s="93">
        <f t="shared" ref="S7:S52" si="4">IFERROR(R7/Q7-1,"-")</f>
        <v>1.4240981765850202E-2</v>
      </c>
      <c r="T7" s="93">
        <f t="shared" ref="T7:T52" si="5">IFERROR(R7/N7-1,"-")</f>
        <v>5.0256968368305666</v>
      </c>
      <c r="U7" s="92">
        <f t="shared" ref="U7:U52" si="6">IFERROR(R7-Q7,"-")</f>
        <v>5403</v>
      </c>
      <c r="V7" s="92">
        <f t="shared" ref="V7:V52" si="7">IFERROR(R7-N7,"-")</f>
        <v>320941</v>
      </c>
      <c r="W7" s="93">
        <f>R7/R7</f>
        <v>1</v>
      </c>
    </row>
    <row r="8" spans="2:23" x14ac:dyDescent="0.25">
      <c r="B8" s="94" t="s">
        <v>60</v>
      </c>
      <c r="C8" s="95">
        <v>88579</v>
      </c>
      <c r="D8" s="95">
        <v>44487</v>
      </c>
      <c r="E8" s="95">
        <v>56791</v>
      </c>
      <c r="F8" s="95">
        <v>89503</v>
      </c>
      <c r="G8" s="95">
        <v>89318</v>
      </c>
      <c r="H8" s="95">
        <v>91567</v>
      </c>
      <c r="I8" s="96">
        <f t="shared" si="0"/>
        <v>2.5179695022280013E-2</v>
      </c>
      <c r="J8" s="96">
        <f t="shared" si="1"/>
        <v>1.0582866904938522</v>
      </c>
      <c r="K8" s="95">
        <f t="shared" si="2"/>
        <v>2249</v>
      </c>
      <c r="L8" s="95">
        <f t="shared" si="3"/>
        <v>47080</v>
      </c>
      <c r="M8" s="96">
        <f>H8/H7</f>
        <v>0.71873626373626376</v>
      </c>
      <c r="N8" s="95">
        <v>41447</v>
      </c>
      <c r="O8" s="95">
        <v>86479</v>
      </c>
      <c r="P8" s="95">
        <v>91202</v>
      </c>
      <c r="Q8" s="95">
        <v>90259</v>
      </c>
      <c r="R8" s="95">
        <v>92267</v>
      </c>
      <c r="S8" s="96">
        <f t="shared" si="4"/>
        <v>2.2247088932959569E-2</v>
      </c>
      <c r="T8" s="96">
        <f t="shared" si="5"/>
        <v>1.2261442323931768</v>
      </c>
      <c r="U8" s="95">
        <f t="shared" si="6"/>
        <v>2008</v>
      </c>
      <c r="V8" s="95">
        <f t="shared" si="7"/>
        <v>50820</v>
      </c>
      <c r="W8" s="96">
        <f>R8/R7</f>
        <v>0.23977848290415046</v>
      </c>
    </row>
    <row r="9" spans="2:23" x14ac:dyDescent="0.25">
      <c r="B9" s="97" t="s">
        <v>61</v>
      </c>
      <c r="C9" s="52">
        <v>69015</v>
      </c>
      <c r="D9" s="52">
        <v>34865</v>
      </c>
      <c r="E9" s="52">
        <v>45244</v>
      </c>
      <c r="F9" s="52">
        <v>71471</v>
      </c>
      <c r="G9" s="52">
        <v>72829</v>
      </c>
      <c r="H9" s="52">
        <v>74916</v>
      </c>
      <c r="I9" s="98">
        <f t="shared" si="0"/>
        <v>2.8656167186148274E-2</v>
      </c>
      <c r="J9" s="98">
        <f t="shared" si="1"/>
        <v>1.1487451599024809</v>
      </c>
      <c r="K9" s="52">
        <f t="shared" si="2"/>
        <v>2087</v>
      </c>
      <c r="L9" s="52">
        <f t="shared" si="3"/>
        <v>40051</v>
      </c>
      <c r="M9" s="98">
        <f>H9/H7</f>
        <v>0.58803767660910522</v>
      </c>
      <c r="N9" s="52">
        <v>32826</v>
      </c>
      <c r="O9" s="52">
        <v>69355</v>
      </c>
      <c r="P9" s="52">
        <v>72715</v>
      </c>
      <c r="Q9" s="52">
        <v>73997</v>
      </c>
      <c r="R9" s="52">
        <v>75628</v>
      </c>
      <c r="S9" s="98">
        <f t="shared" si="4"/>
        <v>2.2041434112193725E-2</v>
      </c>
      <c r="T9" s="98">
        <f t="shared" si="5"/>
        <v>1.3039054408091149</v>
      </c>
      <c r="U9" s="52">
        <f t="shared" si="6"/>
        <v>1631</v>
      </c>
      <c r="V9" s="52">
        <f t="shared" si="7"/>
        <v>42802</v>
      </c>
      <c r="W9" s="98">
        <f>R9/R7</f>
        <v>0.19653795078495118</v>
      </c>
    </row>
    <row r="10" spans="2:23" x14ac:dyDescent="0.25">
      <c r="B10" s="97" t="s">
        <v>62</v>
      </c>
      <c r="C10" s="52">
        <v>19564</v>
      </c>
      <c r="D10" s="52">
        <v>9622</v>
      </c>
      <c r="E10" s="52">
        <v>11547</v>
      </c>
      <c r="F10" s="52">
        <v>18032</v>
      </c>
      <c r="G10" s="52">
        <v>16489</v>
      </c>
      <c r="H10" s="52">
        <v>16651</v>
      </c>
      <c r="I10" s="98">
        <f t="shared" si="0"/>
        <v>9.8247316392747752E-3</v>
      </c>
      <c r="J10" s="98">
        <f t="shared" si="1"/>
        <v>0.73051340677613807</v>
      </c>
      <c r="K10" s="52">
        <f t="shared" si="2"/>
        <v>162</v>
      </c>
      <c r="L10" s="52">
        <f t="shared" si="3"/>
        <v>7029</v>
      </c>
      <c r="M10" s="98">
        <f>H10/H7</f>
        <v>0.13069858712715857</v>
      </c>
      <c r="N10" s="52">
        <v>8621</v>
      </c>
      <c r="O10" s="52">
        <v>17124</v>
      </c>
      <c r="P10" s="52">
        <v>18487</v>
      </c>
      <c r="Q10" s="52">
        <v>16262</v>
      </c>
      <c r="R10" s="52">
        <v>16639</v>
      </c>
      <c r="S10" s="98">
        <f t="shared" si="4"/>
        <v>2.3182880334522205E-2</v>
      </c>
      <c r="T10" s="98">
        <f t="shared" si="5"/>
        <v>0.93005451803735073</v>
      </c>
      <c r="U10" s="52">
        <f t="shared" si="6"/>
        <v>377</v>
      </c>
      <c r="V10" s="52">
        <f t="shared" si="7"/>
        <v>8018</v>
      </c>
      <c r="W10" s="98">
        <f>R10/R7</f>
        <v>4.3240532119199274E-2</v>
      </c>
    </row>
    <row r="11" spans="2:23" x14ac:dyDescent="0.25">
      <c r="B11" s="94" t="s">
        <v>63</v>
      </c>
      <c r="C11" s="95">
        <v>43565</v>
      </c>
      <c r="D11" s="95">
        <v>22114</v>
      </c>
      <c r="E11" s="95">
        <v>25665</v>
      </c>
      <c r="F11" s="95">
        <v>34193</v>
      </c>
      <c r="G11" s="95">
        <v>36218</v>
      </c>
      <c r="H11" s="95">
        <v>35833</v>
      </c>
      <c r="I11" s="96">
        <f t="shared" si="0"/>
        <v>-1.0630073444143795E-2</v>
      </c>
      <c r="J11" s="96">
        <f t="shared" si="1"/>
        <v>0.62037623225106264</v>
      </c>
      <c r="K11" s="95">
        <f t="shared" si="2"/>
        <v>-385</v>
      </c>
      <c r="L11" s="95">
        <f t="shared" si="3"/>
        <v>13719</v>
      </c>
      <c r="M11" s="96">
        <f>H11/H7</f>
        <v>0.28126373626373624</v>
      </c>
      <c r="N11" s="95">
        <v>22413</v>
      </c>
      <c r="O11" s="95">
        <v>32213</v>
      </c>
      <c r="P11" s="95">
        <v>36145</v>
      </c>
      <c r="Q11" s="95">
        <v>36207</v>
      </c>
      <c r="R11" s="95">
        <v>36000</v>
      </c>
      <c r="S11" s="96">
        <f t="shared" si="4"/>
        <v>-5.7171265224956747E-3</v>
      </c>
      <c r="T11" s="96">
        <f t="shared" si="5"/>
        <v>0.60621068130103062</v>
      </c>
      <c r="U11" s="95">
        <f t="shared" si="6"/>
        <v>-207</v>
      </c>
      <c r="V11" s="95">
        <f t="shared" si="7"/>
        <v>13587</v>
      </c>
      <c r="W11" s="96">
        <f>R11/R7</f>
        <v>9.3554850429182879E-2</v>
      </c>
    </row>
    <row r="12" spans="2:23" x14ac:dyDescent="0.25">
      <c r="B12" s="91" t="s">
        <v>44</v>
      </c>
      <c r="C12" s="99">
        <v>46648</v>
      </c>
      <c r="D12" s="99">
        <v>23742</v>
      </c>
      <c r="E12" s="99">
        <v>29697</v>
      </c>
      <c r="F12" s="99">
        <v>44233</v>
      </c>
      <c r="G12" s="99">
        <v>45902</v>
      </c>
      <c r="H12" s="99">
        <v>46521</v>
      </c>
      <c r="I12" s="100">
        <f t="shared" si="0"/>
        <v>1.3485251187312031E-2</v>
      </c>
      <c r="J12" s="100">
        <f t="shared" si="1"/>
        <v>0.95943896891584535</v>
      </c>
      <c r="K12" s="99">
        <f t="shared" si="2"/>
        <v>619</v>
      </c>
      <c r="L12" s="99">
        <f t="shared" si="3"/>
        <v>22779</v>
      </c>
      <c r="M12" s="93">
        <f>H12/H12</f>
        <v>1</v>
      </c>
      <c r="N12" s="99">
        <v>21337</v>
      </c>
      <c r="O12" s="99">
        <v>42803</v>
      </c>
      <c r="P12" s="99">
        <v>45909</v>
      </c>
      <c r="Q12" s="99">
        <v>46660</v>
      </c>
      <c r="R12" s="99">
        <v>47015</v>
      </c>
      <c r="S12" s="100">
        <f t="shared" si="4"/>
        <v>7.6082297471067317E-3</v>
      </c>
      <c r="T12" s="100">
        <f t="shared" si="5"/>
        <v>1.203449407133149</v>
      </c>
      <c r="U12" s="99">
        <f t="shared" si="6"/>
        <v>355</v>
      </c>
      <c r="V12" s="99">
        <f t="shared" si="7"/>
        <v>25678</v>
      </c>
      <c r="W12" s="93">
        <f>R12/R12</f>
        <v>1</v>
      </c>
    </row>
    <row r="13" spans="2:23" x14ac:dyDescent="0.25">
      <c r="B13" s="94" t="s">
        <v>60</v>
      </c>
      <c r="C13" s="95">
        <v>34050</v>
      </c>
      <c r="D13" s="95">
        <v>17566</v>
      </c>
      <c r="E13" s="95">
        <v>23340</v>
      </c>
      <c r="F13" s="95">
        <v>34827</v>
      </c>
      <c r="G13" s="95">
        <v>34946</v>
      </c>
      <c r="H13" s="95">
        <v>35191</v>
      </c>
      <c r="I13" s="96">
        <f t="shared" si="0"/>
        <v>7.0108166886053702E-3</v>
      </c>
      <c r="J13" s="96">
        <f t="shared" si="1"/>
        <v>1.003358761243311</v>
      </c>
      <c r="K13" s="95">
        <f t="shared" si="2"/>
        <v>245</v>
      </c>
      <c r="L13" s="95">
        <f t="shared" si="3"/>
        <v>17625</v>
      </c>
      <c r="M13" s="96">
        <f>H13/H12</f>
        <v>0.75645407450398749</v>
      </c>
      <c r="N13" s="95">
        <v>15584</v>
      </c>
      <c r="O13" s="95">
        <v>34808</v>
      </c>
      <c r="P13" s="95">
        <v>35062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1.2714322381930185</v>
      </c>
      <c r="U13" s="95">
        <f t="shared" si="6"/>
        <v>-252</v>
      </c>
      <c r="V13" s="95">
        <f t="shared" si="7"/>
        <v>19814</v>
      </c>
      <c r="W13" s="96">
        <f>R13/R12</f>
        <v>0.75290864617675213</v>
      </c>
    </row>
    <row r="14" spans="2:23" x14ac:dyDescent="0.25">
      <c r="B14" s="97" t="s">
        <v>61</v>
      </c>
      <c r="C14" s="52">
        <v>27660</v>
      </c>
      <c r="D14" s="52">
        <v>14847</v>
      </c>
      <c r="E14" s="52">
        <v>20181</v>
      </c>
      <c r="F14" s="52">
        <v>29820</v>
      </c>
      <c r="G14" s="52">
        <v>30493</v>
      </c>
      <c r="H14" s="52">
        <v>31141</v>
      </c>
      <c r="I14" s="98">
        <f t="shared" si="0"/>
        <v>2.1250778867281106E-2</v>
      </c>
      <c r="J14" s="98">
        <f t="shared" si="1"/>
        <v>1.0974607664848119</v>
      </c>
      <c r="K14" s="52">
        <f t="shared" si="2"/>
        <v>648</v>
      </c>
      <c r="L14" s="52">
        <f t="shared" si="3"/>
        <v>16294</v>
      </c>
      <c r="M14" s="98">
        <f>H14/H12</f>
        <v>0.66939661658175875</v>
      </c>
      <c r="N14" s="52">
        <v>14066</v>
      </c>
      <c r="O14" s="52">
        <v>29997</v>
      </c>
      <c r="P14" s="52">
        <v>29852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1.2318356320204749</v>
      </c>
      <c r="U14" s="52">
        <f t="shared" si="6"/>
        <v>68</v>
      </c>
      <c r="V14" s="52">
        <f t="shared" si="7"/>
        <v>17327</v>
      </c>
      <c r="W14" s="98">
        <f>R14/R12</f>
        <v>0.66772306710624274</v>
      </c>
    </row>
    <row r="15" spans="2:23" x14ac:dyDescent="0.25">
      <c r="B15" s="97" t="s">
        <v>62</v>
      </c>
      <c r="C15" s="52">
        <v>6390</v>
      </c>
      <c r="D15" s="52">
        <v>2720</v>
      </c>
      <c r="E15" s="52">
        <v>3159</v>
      </c>
      <c r="F15" s="52">
        <v>5006</v>
      </c>
      <c r="G15" s="52">
        <v>4453</v>
      </c>
      <c r="H15" s="52">
        <v>4050</v>
      </c>
      <c r="I15" s="98">
        <f t="shared" si="0"/>
        <v>-9.0500785986975085E-2</v>
      </c>
      <c r="J15" s="98">
        <f t="shared" si="1"/>
        <v>0.48897058823529416</v>
      </c>
      <c r="K15" s="52">
        <f t="shared" si="2"/>
        <v>-403</v>
      </c>
      <c r="L15" s="52">
        <f t="shared" si="3"/>
        <v>1330</v>
      </c>
      <c r="M15" s="98">
        <f>H15/H12</f>
        <v>8.7057457922228673E-2</v>
      </c>
      <c r="N15" s="52">
        <v>1518</v>
      </c>
      <c r="O15" s="52">
        <v>4811</v>
      </c>
      <c r="P15" s="52">
        <v>5210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12598</v>
      </c>
      <c r="D16" s="95">
        <v>6176</v>
      </c>
      <c r="E16" s="95">
        <v>6357</v>
      </c>
      <c r="F16" s="95">
        <v>9406</v>
      </c>
      <c r="G16" s="95">
        <v>10956</v>
      </c>
      <c r="H16" s="95">
        <v>11330</v>
      </c>
      <c r="I16" s="96">
        <f t="shared" si="0"/>
        <v>3.4136546184738936E-2</v>
      </c>
      <c r="J16" s="96">
        <f t="shared" si="1"/>
        <v>0.83452072538860111</v>
      </c>
      <c r="K16" s="95">
        <f t="shared" si="2"/>
        <v>374</v>
      </c>
      <c r="L16" s="95">
        <f t="shared" si="3"/>
        <v>5154</v>
      </c>
      <c r="M16" s="96">
        <f>H16/H12</f>
        <v>0.24354592549601256</v>
      </c>
      <c r="N16" s="95">
        <v>5753</v>
      </c>
      <c r="O16" s="95">
        <v>7995</v>
      </c>
      <c r="P16" s="95">
        <v>10847</v>
      </c>
      <c r="Q16" s="95">
        <v>11010</v>
      </c>
      <c r="R16" s="95">
        <v>11617</v>
      </c>
      <c r="S16" s="96">
        <f t="shared" si="4"/>
        <v>5.5131698455949119E-2</v>
      </c>
      <c r="T16" s="96">
        <f t="shared" si="5"/>
        <v>1.019294281244568</v>
      </c>
      <c r="U16" s="95">
        <f t="shared" si="6"/>
        <v>607</v>
      </c>
      <c r="V16" s="95">
        <f t="shared" si="7"/>
        <v>5864</v>
      </c>
      <c r="W16" s="96">
        <f>R16/R12</f>
        <v>0.2470913538232479</v>
      </c>
    </row>
    <row r="17" spans="2:23" x14ac:dyDescent="0.25">
      <c r="B17" s="91" t="s">
        <v>46</v>
      </c>
      <c r="C17" s="99">
        <v>1127</v>
      </c>
      <c r="D17" s="99">
        <v>437</v>
      </c>
      <c r="E17" s="99">
        <v>669</v>
      </c>
      <c r="F17" s="99">
        <v>857</v>
      </c>
      <c r="G17" s="99">
        <v>900</v>
      </c>
      <c r="H17" s="99">
        <v>900</v>
      </c>
      <c r="I17" s="100">
        <f t="shared" si="0"/>
        <v>0</v>
      </c>
      <c r="J17" s="100">
        <f t="shared" si="1"/>
        <v>1.0594965675057209</v>
      </c>
      <c r="K17" s="99">
        <f t="shared" si="2"/>
        <v>0</v>
      </c>
      <c r="L17" s="99">
        <f t="shared" si="3"/>
        <v>463</v>
      </c>
      <c r="M17" s="93">
        <f>H17/H17</f>
        <v>1</v>
      </c>
      <c r="N17" s="99">
        <v>482</v>
      </c>
      <c r="O17" s="99">
        <v>802</v>
      </c>
      <c r="P17" s="99">
        <v>912</v>
      </c>
      <c r="Q17" s="99">
        <v>912</v>
      </c>
      <c r="R17" s="99">
        <v>912</v>
      </c>
      <c r="S17" s="100">
        <f t="shared" si="4"/>
        <v>0</v>
      </c>
      <c r="T17" s="100">
        <f t="shared" si="5"/>
        <v>0.89211618257261405</v>
      </c>
      <c r="U17" s="99">
        <f t="shared" si="6"/>
        <v>0</v>
      </c>
      <c r="V17" s="99">
        <f t="shared" si="7"/>
        <v>430</v>
      </c>
      <c r="W17" s="93">
        <f>R17/R17</f>
        <v>1</v>
      </c>
    </row>
    <row r="18" spans="2:23" x14ac:dyDescent="0.25">
      <c r="B18" s="94" t="s">
        <v>60</v>
      </c>
      <c r="C18" s="95">
        <v>917</v>
      </c>
      <c r="D18" s="95">
        <v>386</v>
      </c>
      <c r="E18" s="95">
        <v>669</v>
      </c>
      <c r="F18" s="95">
        <v>855</v>
      </c>
      <c r="G18" s="95">
        <v>886</v>
      </c>
      <c r="H18" s="95">
        <v>886</v>
      </c>
      <c r="I18" s="96">
        <f t="shared" si="0"/>
        <v>0</v>
      </c>
      <c r="J18" s="96">
        <f t="shared" si="1"/>
        <v>1.295336787564767</v>
      </c>
      <c r="K18" s="95">
        <f t="shared" si="2"/>
        <v>0</v>
      </c>
      <c r="L18" s="95">
        <f t="shared" si="3"/>
        <v>500</v>
      </c>
      <c r="M18" s="96">
        <f>H18/H17</f>
        <v>0.98444444444444446</v>
      </c>
      <c r="N18" s="95">
        <v>482</v>
      </c>
      <c r="O18" s="95">
        <v>802</v>
      </c>
      <c r="P18" s="95">
        <v>898</v>
      </c>
      <c r="Q18" s="95">
        <v>898</v>
      </c>
      <c r="R18" s="95">
        <v>898</v>
      </c>
      <c r="S18" s="96">
        <f t="shared" si="4"/>
        <v>0</v>
      </c>
      <c r="T18" s="96">
        <f t="shared" si="5"/>
        <v>0.86307053941908718</v>
      </c>
      <c r="U18" s="95">
        <f t="shared" si="6"/>
        <v>0</v>
      </c>
      <c r="V18" s="95">
        <f t="shared" si="7"/>
        <v>416</v>
      </c>
      <c r="W18" s="96">
        <f>R18/R17</f>
        <v>0.98464912280701755</v>
      </c>
    </row>
    <row r="19" spans="2:23" x14ac:dyDescent="0.25">
      <c r="B19" s="97" t="s">
        <v>61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0"/>
        <v>-</v>
      </c>
      <c r="J19" s="98" t="str">
        <f t="shared" si="1"/>
        <v>-</v>
      </c>
      <c r="K19" s="52">
        <f t="shared" si="2"/>
        <v>0</v>
      </c>
      <c r="L19" s="52">
        <f t="shared" si="3"/>
        <v>0</v>
      </c>
      <c r="M19" s="98">
        <f>H19/H17</f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98" t="str">
        <f t="shared" si="4"/>
        <v>-</v>
      </c>
      <c r="T19" s="98" t="str">
        <f t="shared" si="5"/>
        <v>-</v>
      </c>
      <c r="U19" s="52">
        <f t="shared" si="6"/>
        <v>0</v>
      </c>
      <c r="V19" s="52">
        <f t="shared" si="7"/>
        <v>0</v>
      </c>
      <c r="W19" s="98">
        <f>R19/R17</f>
        <v>0</v>
      </c>
    </row>
    <row r="20" spans="2:23" x14ac:dyDescent="0.25">
      <c r="B20" s="97" t="s">
        <v>62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0"/>
        <v>-</v>
      </c>
      <c r="J20" s="98" t="str">
        <f t="shared" si="1"/>
        <v>-</v>
      </c>
      <c r="K20" s="52">
        <f t="shared" si="2"/>
        <v>0</v>
      </c>
      <c r="L20" s="52">
        <f t="shared" si="3"/>
        <v>0</v>
      </c>
      <c r="M20" s="98">
        <f>H20/H17</f>
        <v>0</v>
      </c>
      <c r="N20" s="52">
        <v>482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4"/>
        <v>-</v>
      </c>
      <c r="T20" s="98">
        <f t="shared" si="5"/>
        <v>-1</v>
      </c>
      <c r="U20" s="52">
        <f t="shared" si="6"/>
        <v>0</v>
      </c>
      <c r="V20" s="52">
        <f t="shared" si="7"/>
        <v>-482</v>
      </c>
      <c r="W20" s="98">
        <f>R20/R17</f>
        <v>0</v>
      </c>
    </row>
    <row r="21" spans="2:23" x14ac:dyDescent="0.25">
      <c r="B21" s="94" t="s">
        <v>63</v>
      </c>
      <c r="C21" s="95">
        <v>210</v>
      </c>
      <c r="D21" s="95">
        <v>51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>
        <f t="shared" si="1"/>
        <v>-1</v>
      </c>
      <c r="K21" s="95">
        <f t="shared" si="2"/>
        <v>0</v>
      </c>
      <c r="L21" s="95">
        <f t="shared" si="3"/>
        <v>-51</v>
      </c>
      <c r="M21" s="96">
        <f>H21/H17</f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6" t="str">
        <f t="shared" si="4"/>
        <v>-</v>
      </c>
      <c r="T21" s="96" t="str">
        <f t="shared" si="5"/>
        <v>-</v>
      </c>
      <c r="U21" s="95">
        <f t="shared" si="6"/>
        <v>0</v>
      </c>
      <c r="V21" s="95">
        <f t="shared" si="7"/>
        <v>0</v>
      </c>
      <c r="W21" s="96">
        <f>R21/R17</f>
        <v>0</v>
      </c>
    </row>
    <row r="22" spans="2:23" x14ac:dyDescent="0.25">
      <c r="B22" s="91" t="s">
        <v>46</v>
      </c>
      <c r="C22" s="99">
        <v>1127</v>
      </c>
      <c r="D22" s="99">
        <v>437</v>
      </c>
      <c r="E22" s="99">
        <v>669</v>
      </c>
      <c r="F22" s="99">
        <v>857</v>
      </c>
      <c r="G22" s="99">
        <v>900</v>
      </c>
      <c r="H22" s="99">
        <v>900</v>
      </c>
      <c r="I22" s="100">
        <f t="shared" si="0"/>
        <v>0</v>
      </c>
      <c r="J22" s="100">
        <f t="shared" si="1"/>
        <v>1.0594965675057209</v>
      </c>
      <c r="K22" s="99">
        <f t="shared" si="2"/>
        <v>0</v>
      </c>
      <c r="L22" s="99">
        <f t="shared" si="3"/>
        <v>463</v>
      </c>
      <c r="M22" s="100">
        <f>H22/H22</f>
        <v>1</v>
      </c>
      <c r="N22" s="99">
        <v>482</v>
      </c>
      <c r="O22" s="99">
        <v>802</v>
      </c>
      <c r="P22" s="99">
        <v>912</v>
      </c>
      <c r="Q22" s="99">
        <v>912</v>
      </c>
      <c r="R22" s="99">
        <v>912</v>
      </c>
      <c r="S22" s="100">
        <f t="shared" si="4"/>
        <v>0</v>
      </c>
      <c r="T22" s="100">
        <f t="shared" si="5"/>
        <v>0.89211618257261405</v>
      </c>
      <c r="U22" s="99">
        <f t="shared" si="6"/>
        <v>0</v>
      </c>
      <c r="V22" s="99">
        <f t="shared" si="7"/>
        <v>430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386</v>
      </c>
      <c r="E23" s="95">
        <v>669</v>
      </c>
      <c r="F23" s="95">
        <v>855</v>
      </c>
      <c r="G23" s="95">
        <v>886</v>
      </c>
      <c r="H23" s="95">
        <v>886</v>
      </c>
      <c r="I23" s="96">
        <f t="shared" si="0"/>
        <v>0</v>
      </c>
      <c r="J23" s="96">
        <f t="shared" si="1"/>
        <v>1.295336787564767</v>
      </c>
      <c r="K23" s="95">
        <f t="shared" si="2"/>
        <v>0</v>
      </c>
      <c r="L23" s="95">
        <f t="shared" si="3"/>
        <v>500</v>
      </c>
      <c r="M23" s="96">
        <f>H23/H22</f>
        <v>0.98444444444444446</v>
      </c>
      <c r="N23" s="95">
        <v>482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0.86307053941908718</v>
      </c>
      <c r="U23" s="95">
        <f t="shared" si="6"/>
        <v>0</v>
      </c>
      <c r="V23" s="95">
        <f t="shared" si="7"/>
        <v>416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51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-51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2900</v>
      </c>
      <c r="E25" s="99">
        <v>4012</v>
      </c>
      <c r="F25" s="99">
        <v>4562</v>
      </c>
      <c r="G25" s="99">
        <v>4395</v>
      </c>
      <c r="H25" s="99">
        <v>4427</v>
      </c>
      <c r="I25" s="100">
        <f t="shared" si="0"/>
        <v>7.2810011376565065E-3</v>
      </c>
      <c r="J25" s="100">
        <f t="shared" si="1"/>
        <v>0.52655172413793094</v>
      </c>
      <c r="K25" s="99">
        <f t="shared" si="2"/>
        <v>32</v>
      </c>
      <c r="L25" s="99">
        <f t="shared" si="3"/>
        <v>1527</v>
      </c>
      <c r="M25" s="93">
        <f>H25/H25</f>
        <v>1</v>
      </c>
      <c r="N25" s="99">
        <v>3652</v>
      </c>
      <c r="O25" s="99">
        <v>4562</v>
      </c>
      <c r="P25" s="99">
        <v>4562</v>
      </c>
      <c r="Q25" s="99">
        <v>4562</v>
      </c>
      <c r="R25" s="99">
        <v>4616</v>
      </c>
      <c r="S25" s="100">
        <f t="shared" si="4"/>
        <v>1.1836913634370783E-2</v>
      </c>
      <c r="T25" s="100">
        <f t="shared" si="5"/>
        <v>0.2639649507119386</v>
      </c>
      <c r="U25" s="99">
        <f t="shared" si="6"/>
        <v>54</v>
      </c>
      <c r="V25" s="99">
        <f t="shared" si="7"/>
        <v>964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2534</v>
      </c>
      <c r="E26" s="95">
        <v>3312</v>
      </c>
      <c r="F26" s="95">
        <v>3862</v>
      </c>
      <c r="G26" s="95">
        <v>3695</v>
      </c>
      <c r="H26" s="95">
        <v>3727</v>
      </c>
      <c r="I26" s="96">
        <f t="shared" si="0"/>
        <v>8.6603518267929225E-3</v>
      </c>
      <c r="J26" s="96">
        <f t="shared" si="1"/>
        <v>0.47079715864246241</v>
      </c>
      <c r="K26" s="95">
        <f t="shared" si="2"/>
        <v>32</v>
      </c>
      <c r="L26" s="95">
        <f t="shared" si="3"/>
        <v>1193</v>
      </c>
      <c r="M26" s="96">
        <f>H26/H25</f>
        <v>0.8418793765529704</v>
      </c>
      <c r="N26" s="95">
        <v>2952</v>
      </c>
      <c r="O26" s="95">
        <v>3862</v>
      </c>
      <c r="P26" s="95">
        <v>3862</v>
      </c>
      <c r="Q26" s="95">
        <v>3862</v>
      </c>
      <c r="R26" s="95">
        <v>3916</v>
      </c>
      <c r="S26" s="96">
        <f t="shared" si="4"/>
        <v>1.3982392542724043E-2</v>
      </c>
      <c r="T26" s="96">
        <f t="shared" si="5"/>
        <v>0.32655826558265577</v>
      </c>
      <c r="U26" s="95">
        <f t="shared" si="6"/>
        <v>54</v>
      </c>
      <c r="V26" s="95">
        <f t="shared" si="7"/>
        <v>964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 t="str">
        <f t="shared" si="1"/>
        <v>-</v>
      </c>
      <c r="K27" s="52">
        <f t="shared" si="2"/>
        <v>0</v>
      </c>
      <c r="L27" s="52">
        <f t="shared" si="3"/>
        <v>0</v>
      </c>
      <c r="M27" s="98">
        <f>H27/H25</f>
        <v>0</v>
      </c>
      <c r="N27" s="52">
        <v>2952</v>
      </c>
      <c r="O27" s="52">
        <v>0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>
        <f t="shared" si="5"/>
        <v>-1</v>
      </c>
      <c r="U27" s="52">
        <f t="shared" si="6"/>
        <v>-3576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 t="str">
        <f t="shared" si="1"/>
        <v>-</v>
      </c>
      <c r="K28" s="52">
        <f t="shared" si="2"/>
        <v>0</v>
      </c>
      <c r="L28" s="52">
        <f t="shared" si="3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286</v>
      </c>
      <c r="R28" s="52">
        <v>0</v>
      </c>
      <c r="S28" s="98">
        <f t="shared" si="4"/>
        <v>-1</v>
      </c>
      <c r="T28" s="98" t="str">
        <f t="shared" si="5"/>
        <v>-</v>
      </c>
      <c r="U28" s="52">
        <f t="shared" si="6"/>
        <v>-286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21340</v>
      </c>
      <c r="D29" s="99">
        <v>9244</v>
      </c>
      <c r="E29" s="99">
        <v>11050</v>
      </c>
      <c r="F29" s="99">
        <v>18364</v>
      </c>
      <c r="G29" s="99">
        <v>19209</v>
      </c>
      <c r="H29" s="99">
        <v>20011</v>
      </c>
      <c r="I29" s="100">
        <f t="shared" si="0"/>
        <v>4.175126242906968E-2</v>
      </c>
      <c r="J29" s="100">
        <f t="shared" si="1"/>
        <v>1.1647555170921677</v>
      </c>
      <c r="K29" s="99">
        <f t="shared" si="2"/>
        <v>802</v>
      </c>
      <c r="L29" s="99">
        <f t="shared" si="3"/>
        <v>10767</v>
      </c>
      <c r="M29" s="93">
        <f>H29/H29</f>
        <v>1</v>
      </c>
      <c r="N29" s="99">
        <v>7096</v>
      </c>
      <c r="O29" s="99">
        <v>17263</v>
      </c>
      <c r="P29" s="99">
        <v>19061</v>
      </c>
      <c r="Q29" s="99">
        <v>19434</v>
      </c>
      <c r="R29" s="99">
        <v>19850</v>
      </c>
      <c r="S29" s="100">
        <f t="shared" si="4"/>
        <v>2.1405783678089874E-2</v>
      </c>
      <c r="T29" s="100">
        <f t="shared" si="5"/>
        <v>1.7973506200676437</v>
      </c>
      <c r="U29" s="99">
        <f t="shared" si="6"/>
        <v>416</v>
      </c>
      <c r="V29" s="99">
        <f t="shared" si="7"/>
        <v>12754</v>
      </c>
      <c r="W29" s="93">
        <f>R29/R29</f>
        <v>1</v>
      </c>
    </row>
    <row r="30" spans="2:23" x14ac:dyDescent="0.25">
      <c r="B30" s="94" t="s">
        <v>60</v>
      </c>
      <c r="C30" s="95">
        <v>16096</v>
      </c>
      <c r="D30" s="95">
        <v>6499</v>
      </c>
      <c r="E30" s="95">
        <v>8111</v>
      </c>
      <c r="F30" s="95">
        <v>14162</v>
      </c>
      <c r="G30" s="95">
        <v>14862</v>
      </c>
      <c r="H30" s="95">
        <v>15621</v>
      </c>
      <c r="I30" s="96">
        <f t="shared" si="0"/>
        <v>5.106984255147351E-2</v>
      </c>
      <c r="J30" s="96">
        <f t="shared" si="1"/>
        <v>1.4036005539313741</v>
      </c>
      <c r="K30" s="95">
        <f t="shared" si="2"/>
        <v>759</v>
      </c>
      <c r="L30" s="95">
        <f t="shared" si="3"/>
        <v>9122</v>
      </c>
      <c r="M30" s="96">
        <f>H30/H29</f>
        <v>0.78062065863774921</v>
      </c>
      <c r="N30" s="95">
        <v>4365</v>
      </c>
      <c r="O30" s="95">
        <v>13346</v>
      </c>
      <c r="P30" s="95">
        <v>14712</v>
      </c>
      <c r="Q30" s="95">
        <v>15087</v>
      </c>
      <c r="R30" s="95">
        <v>15409</v>
      </c>
      <c r="S30" s="96">
        <f t="shared" si="4"/>
        <v>2.1342877974415142E-2</v>
      </c>
      <c r="T30" s="96">
        <f t="shared" si="5"/>
        <v>2.5301260022909506</v>
      </c>
      <c r="U30" s="95">
        <f t="shared" si="6"/>
        <v>322</v>
      </c>
      <c r="V30" s="95">
        <f t="shared" si="7"/>
        <v>11044</v>
      </c>
      <c r="W30" s="96">
        <f>R30/R29</f>
        <v>0.77627204030226704</v>
      </c>
    </row>
    <row r="31" spans="2:23" x14ac:dyDescent="0.25">
      <c r="B31" s="97" t="s">
        <v>61</v>
      </c>
      <c r="C31" s="52">
        <v>12913</v>
      </c>
      <c r="D31" s="52">
        <v>5381</v>
      </c>
      <c r="E31" s="52">
        <v>6550</v>
      </c>
      <c r="F31" s="52">
        <v>12095</v>
      </c>
      <c r="G31" s="52">
        <v>12793</v>
      </c>
      <c r="H31" s="52">
        <v>13518</v>
      </c>
      <c r="I31" s="98">
        <f t="shared" si="0"/>
        <v>5.66716172907058E-2</v>
      </c>
      <c r="J31" s="98">
        <f t="shared" si="1"/>
        <v>1.5121724586508085</v>
      </c>
      <c r="K31" s="52">
        <f t="shared" si="2"/>
        <v>725</v>
      </c>
      <c r="L31" s="52">
        <f t="shared" si="3"/>
        <v>8137</v>
      </c>
      <c r="M31" s="98">
        <f>H31/H29</f>
        <v>0.67552845934735894</v>
      </c>
      <c r="N31" s="52">
        <v>3486</v>
      </c>
      <c r="O31" s="52">
        <v>10997</v>
      </c>
      <c r="P31" s="52">
        <v>12807</v>
      </c>
      <c r="Q31" s="52">
        <v>12988</v>
      </c>
      <c r="R31" s="52">
        <v>13306</v>
      </c>
      <c r="S31" s="98">
        <f t="shared" si="4"/>
        <v>2.4484139205420474E-2</v>
      </c>
      <c r="T31" s="98">
        <f t="shared" si="5"/>
        <v>2.816982214572576</v>
      </c>
      <c r="U31" s="52">
        <f t="shared" si="6"/>
        <v>318</v>
      </c>
      <c r="V31" s="52">
        <f t="shared" si="7"/>
        <v>9820</v>
      </c>
      <c r="W31" s="98">
        <f>R31/R29</f>
        <v>0.67032745591939547</v>
      </c>
    </row>
    <row r="32" spans="2:23" x14ac:dyDescent="0.25">
      <c r="B32" s="97" t="s">
        <v>62</v>
      </c>
      <c r="C32" s="52">
        <v>3183</v>
      </c>
      <c r="D32" s="52">
        <v>1118</v>
      </c>
      <c r="E32" s="52">
        <v>1561</v>
      </c>
      <c r="F32" s="52">
        <v>2067</v>
      </c>
      <c r="G32" s="52">
        <v>2069</v>
      </c>
      <c r="H32" s="52">
        <v>2103</v>
      </c>
      <c r="I32" s="98">
        <f t="shared" si="0"/>
        <v>1.6433059449009191E-2</v>
      </c>
      <c r="J32" s="98">
        <f t="shared" si="1"/>
        <v>0.88103756708407865</v>
      </c>
      <c r="K32" s="52">
        <f t="shared" si="2"/>
        <v>34</v>
      </c>
      <c r="L32" s="52">
        <f t="shared" si="3"/>
        <v>985</v>
      </c>
      <c r="M32" s="98">
        <f>H32/H29</f>
        <v>0.10509219929039028</v>
      </c>
      <c r="N32" s="52">
        <v>879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1.3924914675767917</v>
      </c>
      <c r="U32" s="52">
        <f t="shared" si="6"/>
        <v>4</v>
      </c>
      <c r="V32" s="52">
        <f t="shared" si="7"/>
        <v>1224</v>
      </c>
      <c r="W32" s="98">
        <f>R32/R29</f>
        <v>0.10594458438287153</v>
      </c>
    </row>
    <row r="33" spans="2:23" x14ac:dyDescent="0.25">
      <c r="B33" s="94" t="s">
        <v>63</v>
      </c>
      <c r="C33" s="95">
        <v>5245</v>
      </c>
      <c r="D33" s="95">
        <v>2745</v>
      </c>
      <c r="E33" s="95">
        <v>2940</v>
      </c>
      <c r="F33" s="95">
        <v>4202</v>
      </c>
      <c r="G33" s="95">
        <v>4347</v>
      </c>
      <c r="H33" s="95">
        <v>4390</v>
      </c>
      <c r="I33" s="96">
        <f t="shared" si="0"/>
        <v>9.8918794570967972E-3</v>
      </c>
      <c r="J33" s="96">
        <f t="shared" si="1"/>
        <v>0.59927140255009115</v>
      </c>
      <c r="K33" s="95">
        <f t="shared" si="2"/>
        <v>43</v>
      </c>
      <c r="L33" s="95">
        <f t="shared" si="3"/>
        <v>1645</v>
      </c>
      <c r="M33" s="96">
        <f>H33/H29</f>
        <v>0.21937934136225076</v>
      </c>
      <c r="N33" s="95">
        <v>2731</v>
      </c>
      <c r="O33" s="95">
        <v>3917</v>
      </c>
      <c r="P33" s="95">
        <v>4349</v>
      </c>
      <c r="Q33" s="95">
        <v>4347</v>
      </c>
      <c r="R33" s="95">
        <v>4441</v>
      </c>
      <c r="S33" s="96">
        <f t="shared" si="4"/>
        <v>2.1624108580630352E-2</v>
      </c>
      <c r="T33" s="96">
        <f t="shared" si="5"/>
        <v>0.62614426949835233</v>
      </c>
      <c r="U33" s="95">
        <f t="shared" si="6"/>
        <v>94</v>
      </c>
      <c r="V33" s="95">
        <f t="shared" si="7"/>
        <v>1710</v>
      </c>
      <c r="W33" s="96">
        <f>R33/R29</f>
        <v>0.22372795969773299</v>
      </c>
    </row>
    <row r="34" spans="2:23" x14ac:dyDescent="0.25">
      <c r="B34" s="91" t="s">
        <v>49</v>
      </c>
      <c r="C34" s="99">
        <v>713</v>
      </c>
      <c r="D34" s="99">
        <v>339</v>
      </c>
      <c r="E34" s="99">
        <v>532</v>
      </c>
      <c r="F34" s="99">
        <v>654</v>
      </c>
      <c r="G34" s="99">
        <v>663</v>
      </c>
      <c r="H34" s="99">
        <v>673</v>
      </c>
      <c r="I34" s="100">
        <f t="shared" si="0"/>
        <v>1.5082956259426794E-2</v>
      </c>
      <c r="J34" s="100">
        <f t="shared" si="1"/>
        <v>0.98525073746312675</v>
      </c>
      <c r="K34" s="99">
        <f t="shared" si="2"/>
        <v>10</v>
      </c>
      <c r="L34" s="99">
        <f t="shared" si="3"/>
        <v>334</v>
      </c>
      <c r="M34" s="93">
        <f>H34/H34</f>
        <v>1</v>
      </c>
      <c r="N34" s="99">
        <v>271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1.4833948339483394</v>
      </c>
      <c r="U34" s="99">
        <f t="shared" si="6"/>
        <v>0</v>
      </c>
      <c r="V34" s="99">
        <f t="shared" si="7"/>
        <v>402</v>
      </c>
      <c r="W34" s="93">
        <f>R34/R34</f>
        <v>1</v>
      </c>
    </row>
    <row r="35" spans="2:23" x14ac:dyDescent="0.25">
      <c r="B35" s="94" t="s">
        <v>60</v>
      </c>
      <c r="C35" s="95">
        <v>713</v>
      </c>
      <c r="D35" s="95">
        <v>339</v>
      </c>
      <c r="E35" s="95">
        <v>532</v>
      </c>
      <c r="F35" s="95">
        <v>654</v>
      </c>
      <c r="G35" s="95">
        <v>663</v>
      </c>
      <c r="H35" s="95">
        <v>673</v>
      </c>
      <c r="I35" s="96">
        <f t="shared" si="0"/>
        <v>1.5082956259426794E-2</v>
      </c>
      <c r="J35" s="96">
        <f t="shared" si="1"/>
        <v>0.98525073746312675</v>
      </c>
      <c r="K35" s="95">
        <f t="shared" si="2"/>
        <v>10</v>
      </c>
      <c r="L35" s="95">
        <f t="shared" si="3"/>
        <v>334</v>
      </c>
      <c r="M35" s="96">
        <f>H35/H34</f>
        <v>1</v>
      </c>
      <c r="N35" s="95">
        <v>271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1.4833948339483394</v>
      </c>
      <c r="U35" s="95">
        <f t="shared" si="6"/>
        <v>0</v>
      </c>
      <c r="V35" s="95">
        <f t="shared" si="7"/>
        <v>402</v>
      </c>
      <c r="W35" s="96">
        <f>R35/R34</f>
        <v>1</v>
      </c>
    </row>
    <row r="36" spans="2:23" x14ac:dyDescent="0.25">
      <c r="B36" s="91" t="s">
        <v>50</v>
      </c>
      <c r="C36" s="99">
        <v>4124</v>
      </c>
      <c r="D36" s="99">
        <v>2132</v>
      </c>
      <c r="E36" s="99">
        <v>2908</v>
      </c>
      <c r="F36" s="99">
        <v>4497</v>
      </c>
      <c r="G36" s="99">
        <v>4790</v>
      </c>
      <c r="H36" s="99">
        <v>4797</v>
      </c>
      <c r="I36" s="100">
        <f t="shared" si="0"/>
        <v>1.4613778705636626E-3</v>
      </c>
      <c r="J36" s="100">
        <f t="shared" si="1"/>
        <v>1.25</v>
      </c>
      <c r="K36" s="99">
        <f t="shared" si="2"/>
        <v>7</v>
      </c>
      <c r="L36" s="99">
        <f t="shared" si="3"/>
        <v>2665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4797</v>
      </c>
      <c r="R36" s="99">
        <v>4797</v>
      </c>
      <c r="S36" s="100">
        <f t="shared" si="4"/>
        <v>0</v>
      </c>
      <c r="T36" s="100">
        <f t="shared" si="5"/>
        <v>1.3354430379746836</v>
      </c>
      <c r="U36" s="99">
        <f t="shared" si="6"/>
        <v>0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1801</v>
      </c>
      <c r="D37" s="95">
        <v>1559</v>
      </c>
      <c r="E37" s="95">
        <v>2545</v>
      </c>
      <c r="F37" s="95">
        <v>3640</v>
      </c>
      <c r="G37" s="95">
        <v>3915</v>
      </c>
      <c r="H37" s="95">
        <v>3915</v>
      </c>
      <c r="I37" s="96">
        <f t="shared" si="0"/>
        <v>0</v>
      </c>
      <c r="J37" s="96">
        <f t="shared" si="1"/>
        <v>1.511225144323284</v>
      </c>
      <c r="K37" s="95">
        <f t="shared" si="2"/>
        <v>0</v>
      </c>
      <c r="L37" s="95">
        <f t="shared" si="3"/>
        <v>2356</v>
      </c>
      <c r="M37" s="96">
        <f>H37/H36</f>
        <v>0.81613508442776739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2323</v>
      </c>
      <c r="D38" s="95">
        <v>573</v>
      </c>
      <c r="E38" s="95">
        <v>363</v>
      </c>
      <c r="F38" s="95">
        <v>857</v>
      </c>
      <c r="G38" s="95">
        <v>875</v>
      </c>
      <c r="H38" s="95">
        <v>882</v>
      </c>
      <c r="I38" s="96">
        <f t="shared" si="0"/>
        <v>8.0000000000000071E-3</v>
      </c>
      <c r="J38" s="96">
        <f t="shared" si="1"/>
        <v>0.53926701570680624</v>
      </c>
      <c r="K38" s="95">
        <f t="shared" si="2"/>
        <v>7</v>
      </c>
      <c r="L38" s="95">
        <f t="shared" si="3"/>
        <v>309</v>
      </c>
      <c r="M38" s="96">
        <f>H38/H36</f>
        <v>0.18386491557223264</v>
      </c>
      <c r="N38" s="95">
        <v>44</v>
      </c>
      <c r="O38" s="95">
        <v>844</v>
      </c>
      <c r="P38" s="95">
        <v>876</v>
      </c>
      <c r="Q38" s="95">
        <v>882</v>
      </c>
      <c r="R38" s="95">
        <v>882</v>
      </c>
      <c r="S38" s="96">
        <f t="shared" si="4"/>
        <v>0</v>
      </c>
      <c r="T38" s="96">
        <f t="shared" si="5"/>
        <v>19.045454545454547</v>
      </c>
      <c r="U38" s="95">
        <f t="shared" si="6"/>
        <v>0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2690</v>
      </c>
      <c r="D39" s="99">
        <v>1526</v>
      </c>
      <c r="E39" s="99">
        <v>2270</v>
      </c>
      <c r="F39" s="99">
        <v>2680</v>
      </c>
      <c r="G39" s="99">
        <v>2774</v>
      </c>
      <c r="H39" s="99">
        <v>2714</v>
      </c>
      <c r="I39" s="100">
        <f t="shared" si="0"/>
        <v>-2.1629416005767843E-2</v>
      </c>
      <c r="J39" s="100">
        <f t="shared" si="1"/>
        <v>0.77850589777195278</v>
      </c>
      <c r="K39" s="99">
        <f t="shared" si="2"/>
        <v>-60</v>
      </c>
      <c r="L39" s="99">
        <f t="shared" si="3"/>
        <v>1188</v>
      </c>
      <c r="M39" s="93">
        <f>H39/H39</f>
        <v>1</v>
      </c>
      <c r="N39" s="99">
        <v>1657</v>
      </c>
      <c r="O39" s="99">
        <v>2493</v>
      </c>
      <c r="P39" s="99">
        <v>2832</v>
      </c>
      <c r="Q39" s="99">
        <v>2758</v>
      </c>
      <c r="R39" s="99">
        <v>2679</v>
      </c>
      <c r="S39" s="100">
        <f t="shared" si="4"/>
        <v>-2.8643944887599693E-2</v>
      </c>
      <c r="T39" s="100">
        <f t="shared" si="5"/>
        <v>0.6167773083886543</v>
      </c>
      <c r="U39" s="99">
        <f t="shared" si="6"/>
        <v>-79</v>
      </c>
      <c r="V39" s="99">
        <f t="shared" si="7"/>
        <v>1022</v>
      </c>
      <c r="W39" s="93">
        <f>R39/R39</f>
        <v>1</v>
      </c>
    </row>
    <row r="40" spans="2:23" x14ac:dyDescent="0.25">
      <c r="B40" s="94" t="s">
        <v>60</v>
      </c>
      <c r="C40" s="95">
        <v>2690</v>
      </c>
      <c r="D40" s="95">
        <v>1526</v>
      </c>
      <c r="E40" s="95">
        <v>2270</v>
      </c>
      <c r="F40" s="95">
        <v>2680</v>
      </c>
      <c r="G40" s="95">
        <v>2774</v>
      </c>
      <c r="H40" s="95">
        <v>2714</v>
      </c>
      <c r="I40" s="96">
        <f t="shared" si="0"/>
        <v>-2.1629416005767843E-2</v>
      </c>
      <c r="J40" s="96">
        <f t="shared" si="1"/>
        <v>0.77850589777195278</v>
      </c>
      <c r="K40" s="95">
        <f t="shared" si="2"/>
        <v>-60</v>
      </c>
      <c r="L40" s="95">
        <f t="shared" si="3"/>
        <v>1188</v>
      </c>
      <c r="M40" s="96">
        <f>H40/H39</f>
        <v>1</v>
      </c>
      <c r="N40" s="95">
        <v>1657</v>
      </c>
      <c r="O40" s="95">
        <v>2493</v>
      </c>
      <c r="P40" s="95">
        <v>2832</v>
      </c>
      <c r="Q40" s="95">
        <v>2758</v>
      </c>
      <c r="R40" s="95">
        <v>2679</v>
      </c>
      <c r="S40" s="96">
        <f t="shared" si="4"/>
        <v>-2.8643944887599693E-2</v>
      </c>
      <c r="T40" s="96">
        <f t="shared" si="5"/>
        <v>0.6167773083886543</v>
      </c>
      <c r="U40" s="95">
        <f t="shared" si="6"/>
        <v>-79</v>
      </c>
      <c r="V40" s="95">
        <f t="shared" si="7"/>
        <v>1022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846</v>
      </c>
      <c r="E41" s="52">
        <v>1514</v>
      </c>
      <c r="F41" s="52">
        <v>1660</v>
      </c>
      <c r="G41" s="52">
        <v>1674</v>
      </c>
      <c r="H41" s="52">
        <v>1711</v>
      </c>
      <c r="I41" s="98">
        <f t="shared" si="0"/>
        <v>2.2102747909199527E-2</v>
      </c>
      <c r="J41" s="98">
        <f t="shared" si="1"/>
        <v>1.0224586288416075</v>
      </c>
      <c r="K41" s="52">
        <f t="shared" si="2"/>
        <v>37</v>
      </c>
      <c r="L41" s="52">
        <f t="shared" si="3"/>
        <v>865</v>
      </c>
      <c r="M41" s="98">
        <f>H41/H39</f>
        <v>0.63043478260869568</v>
      </c>
      <c r="N41" s="52">
        <v>937</v>
      </c>
      <c r="O41" s="52">
        <v>1666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0.68943635684957072</v>
      </c>
    </row>
    <row r="42" spans="2:23" x14ac:dyDescent="0.25">
      <c r="B42" s="97" t="s">
        <v>62</v>
      </c>
      <c r="C42" s="52">
        <v>1309</v>
      </c>
      <c r="D42" s="52">
        <v>680</v>
      </c>
      <c r="E42" s="52">
        <v>756</v>
      </c>
      <c r="F42" s="52">
        <v>1020</v>
      </c>
      <c r="G42" s="52">
        <v>1100</v>
      </c>
      <c r="H42" s="52">
        <v>1003</v>
      </c>
      <c r="I42" s="98">
        <f t="shared" si="0"/>
        <v>-8.8181818181818139E-2</v>
      </c>
      <c r="J42" s="98">
        <f t="shared" si="1"/>
        <v>0.47500000000000009</v>
      </c>
      <c r="K42" s="52">
        <f t="shared" si="2"/>
        <v>-97</v>
      </c>
      <c r="L42" s="52">
        <f t="shared" si="3"/>
        <v>323</v>
      </c>
      <c r="M42" s="98">
        <f>H42/H39</f>
        <v>0.36956521739130432</v>
      </c>
      <c r="N42" s="52">
        <v>720</v>
      </c>
      <c r="O42" s="52">
        <v>827</v>
      </c>
      <c r="P42" s="52">
        <v>1158</v>
      </c>
      <c r="Q42" s="52">
        <v>1084</v>
      </c>
      <c r="R42" s="52">
        <v>832</v>
      </c>
      <c r="S42" s="98">
        <f t="shared" si="4"/>
        <v>-0.23247232472324719</v>
      </c>
      <c r="T42" s="98">
        <f t="shared" si="5"/>
        <v>0.15555555555555545</v>
      </c>
      <c r="U42" s="52">
        <f t="shared" si="6"/>
        <v>-252</v>
      </c>
      <c r="V42" s="52">
        <f t="shared" si="7"/>
        <v>112</v>
      </c>
      <c r="W42" s="98">
        <f>R42/R39</f>
        <v>0.31056364315042928</v>
      </c>
    </row>
    <row r="43" spans="2:23" x14ac:dyDescent="0.25">
      <c r="B43" s="91" t="s">
        <v>52</v>
      </c>
      <c r="C43" s="99">
        <v>6890</v>
      </c>
      <c r="D43" s="99">
        <v>3786</v>
      </c>
      <c r="E43" s="99">
        <v>4393</v>
      </c>
      <c r="F43" s="99">
        <v>6413</v>
      </c>
      <c r="G43" s="99">
        <v>6356</v>
      </c>
      <c r="H43" s="99">
        <v>6429</v>
      </c>
      <c r="I43" s="100">
        <f t="shared" si="0"/>
        <v>1.1485210824417891E-2</v>
      </c>
      <c r="J43" s="100">
        <f t="shared" si="1"/>
        <v>0.69809825673534065</v>
      </c>
      <c r="K43" s="99">
        <f t="shared" si="2"/>
        <v>73</v>
      </c>
      <c r="L43" s="99">
        <f t="shared" si="3"/>
        <v>2643</v>
      </c>
      <c r="M43" s="93">
        <f>H43/H43</f>
        <v>1</v>
      </c>
      <c r="N43" s="99">
        <v>3828</v>
      </c>
      <c r="O43" s="99">
        <v>6412</v>
      </c>
      <c r="P43" s="99">
        <v>6415</v>
      </c>
      <c r="Q43" s="99">
        <v>6415</v>
      </c>
      <c r="R43" s="99">
        <v>6497</v>
      </c>
      <c r="S43" s="100">
        <f t="shared" si="4"/>
        <v>1.278254091971931E-2</v>
      </c>
      <c r="T43" s="100">
        <f t="shared" si="5"/>
        <v>0.69723092998955072</v>
      </c>
      <c r="U43" s="99">
        <f t="shared" si="6"/>
        <v>82</v>
      </c>
      <c r="V43" s="99">
        <f t="shared" si="7"/>
        <v>2669</v>
      </c>
      <c r="W43" s="93">
        <f>R43/R43</f>
        <v>1</v>
      </c>
    </row>
    <row r="44" spans="2:23" x14ac:dyDescent="0.25">
      <c r="B44" s="94" t="s">
        <v>60</v>
      </c>
      <c r="C44" s="95">
        <v>4440</v>
      </c>
      <c r="D44" s="95">
        <v>2472</v>
      </c>
      <c r="E44" s="95">
        <v>2822</v>
      </c>
      <c r="F44" s="95">
        <v>4753</v>
      </c>
      <c r="G44" s="95">
        <v>4696</v>
      </c>
      <c r="H44" s="95">
        <v>4755</v>
      </c>
      <c r="I44" s="96">
        <f t="shared" si="0"/>
        <v>1.2563884156729044E-2</v>
      </c>
      <c r="J44" s="96">
        <f t="shared" si="1"/>
        <v>0.92354368932038833</v>
      </c>
      <c r="K44" s="95">
        <f t="shared" si="2"/>
        <v>59</v>
      </c>
      <c r="L44" s="95">
        <f t="shared" si="3"/>
        <v>2283</v>
      </c>
      <c r="M44" s="96">
        <f>H44/H43</f>
        <v>0.73961735884274382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0.73187625057718952</v>
      </c>
    </row>
    <row r="45" spans="2:23" x14ac:dyDescent="0.25">
      <c r="B45" s="97" t="s">
        <v>61</v>
      </c>
      <c r="C45" s="52">
        <v>3379</v>
      </c>
      <c r="D45" s="52">
        <v>0</v>
      </c>
      <c r="E45" s="52">
        <v>2173</v>
      </c>
      <c r="F45" s="52">
        <v>3692</v>
      </c>
      <c r="G45" s="52">
        <v>3635</v>
      </c>
      <c r="H45" s="52">
        <v>3694</v>
      </c>
      <c r="I45" s="98">
        <f t="shared" si="0"/>
        <v>1.6231086657496618E-2</v>
      </c>
      <c r="J45" s="98" t="str">
        <f t="shared" si="1"/>
        <v>-</v>
      </c>
      <c r="K45" s="52">
        <f t="shared" si="2"/>
        <v>59</v>
      </c>
      <c r="L45" s="52">
        <f t="shared" si="3"/>
        <v>3694</v>
      </c>
      <c r="M45" s="98">
        <f>H45/H43</f>
        <v>0.57458391662778041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0.56857010928120666</v>
      </c>
    </row>
    <row r="46" spans="2:23" x14ac:dyDescent="0.25">
      <c r="B46" s="97" t="s">
        <v>62</v>
      </c>
      <c r="C46" s="52">
        <v>1061</v>
      </c>
      <c r="D46" s="52">
        <v>0</v>
      </c>
      <c r="E46" s="52">
        <v>649</v>
      </c>
      <c r="F46" s="52">
        <v>1061</v>
      </c>
      <c r="G46" s="52">
        <v>1061</v>
      </c>
      <c r="H46" s="52">
        <v>1061</v>
      </c>
      <c r="I46" s="98">
        <f t="shared" si="0"/>
        <v>0</v>
      </c>
      <c r="J46" s="98" t="str">
        <f t="shared" si="1"/>
        <v>-</v>
      </c>
      <c r="K46" s="52">
        <f t="shared" si="2"/>
        <v>0</v>
      </c>
      <c r="L46" s="52">
        <f t="shared" si="3"/>
        <v>1061</v>
      </c>
      <c r="M46" s="98">
        <f>H46/H43</f>
        <v>0.16503344221496344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0.16330614129598275</v>
      </c>
    </row>
    <row r="47" spans="2:23" x14ac:dyDescent="0.25">
      <c r="B47" s="94" t="s">
        <v>63</v>
      </c>
      <c r="C47" s="95">
        <v>2450</v>
      </c>
      <c r="D47" s="95">
        <v>1314</v>
      </c>
      <c r="E47" s="95">
        <v>1571</v>
      </c>
      <c r="F47" s="95">
        <v>1660</v>
      </c>
      <c r="G47" s="95">
        <v>1660</v>
      </c>
      <c r="H47" s="95">
        <v>1674</v>
      </c>
      <c r="I47" s="96">
        <f t="shared" si="0"/>
        <v>8.4337349397589634E-3</v>
      </c>
      <c r="J47" s="96">
        <f t="shared" si="1"/>
        <v>0.27397260273972601</v>
      </c>
      <c r="K47" s="95">
        <f t="shared" si="2"/>
        <v>14</v>
      </c>
      <c r="L47" s="95">
        <f t="shared" si="3"/>
        <v>360</v>
      </c>
      <c r="M47" s="96">
        <f>H47/H43</f>
        <v>0.26038264115725618</v>
      </c>
      <c r="N47" s="95">
        <v>1482</v>
      </c>
      <c r="O47" s="95">
        <v>1660</v>
      </c>
      <c r="P47" s="95">
        <v>1660</v>
      </c>
      <c r="Q47" s="95">
        <v>1660</v>
      </c>
      <c r="R47" s="95">
        <v>1742</v>
      </c>
      <c r="S47" s="96">
        <f t="shared" si="4"/>
        <v>4.9397590361445864E-2</v>
      </c>
      <c r="T47" s="96">
        <f t="shared" si="5"/>
        <v>0.17543859649122817</v>
      </c>
      <c r="U47" s="95">
        <f t="shared" si="6"/>
        <v>82</v>
      </c>
      <c r="V47" s="95">
        <f t="shared" si="7"/>
        <v>260</v>
      </c>
      <c r="W47" s="96">
        <f>R47/R43</f>
        <v>0.26812374942281053</v>
      </c>
    </row>
    <row r="48" spans="2:23" x14ac:dyDescent="0.25">
      <c r="B48" s="91" t="s">
        <v>53</v>
      </c>
      <c r="C48" s="99">
        <v>3382</v>
      </c>
      <c r="D48" s="99">
        <v>2158</v>
      </c>
      <c r="E48" s="99">
        <v>2862</v>
      </c>
      <c r="F48" s="99">
        <v>3212</v>
      </c>
      <c r="G48" s="99">
        <v>3072</v>
      </c>
      <c r="H48" s="99">
        <v>3096</v>
      </c>
      <c r="I48" s="100">
        <f t="shared" si="0"/>
        <v>7.8125E-3</v>
      </c>
      <c r="J48" s="100">
        <f t="shared" si="1"/>
        <v>0.43466172381835033</v>
      </c>
      <c r="K48" s="99">
        <f t="shared" si="2"/>
        <v>24</v>
      </c>
      <c r="L48" s="99">
        <f t="shared" si="3"/>
        <v>938</v>
      </c>
      <c r="M48" s="93">
        <f>H48/H48</f>
        <v>1</v>
      </c>
      <c r="N48" s="99">
        <v>2492</v>
      </c>
      <c r="O48" s="99">
        <v>3465</v>
      </c>
      <c r="P48" s="99">
        <v>3081</v>
      </c>
      <c r="Q48" s="99">
        <v>3052</v>
      </c>
      <c r="R48" s="99">
        <v>3113</v>
      </c>
      <c r="S48" s="100">
        <f t="shared" si="4"/>
        <v>1.998689384010488E-2</v>
      </c>
      <c r="T48" s="100">
        <f t="shared" si="5"/>
        <v>0.2491974317817014</v>
      </c>
      <c r="U48" s="99">
        <f t="shared" si="6"/>
        <v>61</v>
      </c>
      <c r="V48" s="99">
        <f t="shared" si="7"/>
        <v>621</v>
      </c>
      <c r="W48" s="93">
        <f>R48/R48</f>
        <v>1</v>
      </c>
    </row>
    <row r="49" spans="2:23" x14ac:dyDescent="0.25">
      <c r="B49" s="94" t="s">
        <v>60</v>
      </c>
      <c r="C49" s="95">
        <v>3115</v>
      </c>
      <c r="D49" s="95">
        <v>2065</v>
      </c>
      <c r="E49" s="95">
        <v>2789</v>
      </c>
      <c r="F49" s="95">
        <v>3008</v>
      </c>
      <c r="G49" s="95">
        <v>2663</v>
      </c>
      <c r="H49" s="95">
        <v>2710</v>
      </c>
      <c r="I49" s="96">
        <f t="shared" si="0"/>
        <v>1.764926774314679E-2</v>
      </c>
      <c r="J49" s="96">
        <f t="shared" si="1"/>
        <v>0.3123486682808716</v>
      </c>
      <c r="K49" s="95">
        <f t="shared" si="2"/>
        <v>47</v>
      </c>
      <c r="L49" s="95">
        <f t="shared" si="3"/>
        <v>645</v>
      </c>
      <c r="M49" s="96">
        <f>H49/H48</f>
        <v>0.87532299741602071</v>
      </c>
      <c r="N49" s="95">
        <v>2462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0.10682372055239653</v>
      </c>
      <c r="U49" s="95">
        <f t="shared" si="6"/>
        <v>33</v>
      </c>
      <c r="V49" s="95">
        <f t="shared" si="7"/>
        <v>263</v>
      </c>
      <c r="W49" s="96">
        <f>R49/R48</f>
        <v>0.87536138772887895</v>
      </c>
    </row>
    <row r="50" spans="2:23" x14ac:dyDescent="0.25">
      <c r="B50" s="97" t="s">
        <v>61</v>
      </c>
      <c r="C50" s="52">
        <v>2465</v>
      </c>
      <c r="D50" s="52">
        <v>1643</v>
      </c>
      <c r="E50" s="52">
        <v>2193</v>
      </c>
      <c r="F50" s="52">
        <v>2189</v>
      </c>
      <c r="G50" s="52">
        <v>2050</v>
      </c>
      <c r="H50" s="52">
        <v>2053</v>
      </c>
      <c r="I50" s="98">
        <f t="shared" si="0"/>
        <v>1.4634146341463428E-3</v>
      </c>
      <c r="J50" s="98">
        <f t="shared" si="1"/>
        <v>0.24954351795496055</v>
      </c>
      <c r="K50" s="52">
        <f t="shared" si="2"/>
        <v>3</v>
      </c>
      <c r="L50" s="52">
        <f t="shared" si="3"/>
        <v>410</v>
      </c>
      <c r="M50" s="98">
        <f>H50/H48</f>
        <v>0.66311369509043927</v>
      </c>
      <c r="N50" s="52">
        <v>1887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8.7970323264440875E-2</v>
      </c>
      <c r="U50" s="52">
        <f t="shared" si="6"/>
        <v>0</v>
      </c>
      <c r="V50" s="52">
        <f t="shared" si="7"/>
        <v>166</v>
      </c>
      <c r="W50" s="98">
        <f>R50/R48</f>
        <v>0.65949245101188569</v>
      </c>
    </row>
    <row r="51" spans="2:23" x14ac:dyDescent="0.25">
      <c r="B51" s="97" t="s">
        <v>62</v>
      </c>
      <c r="C51" s="52">
        <v>650</v>
      </c>
      <c r="D51" s="52">
        <v>422</v>
      </c>
      <c r="E51" s="52">
        <v>596</v>
      </c>
      <c r="F51" s="52">
        <v>819</v>
      </c>
      <c r="G51" s="52">
        <v>613</v>
      </c>
      <c r="H51" s="52">
        <v>657</v>
      </c>
      <c r="I51" s="98">
        <f t="shared" si="0"/>
        <v>7.1778140293637938E-2</v>
      </c>
      <c r="J51" s="98">
        <f t="shared" si="1"/>
        <v>0.55687203791469186</v>
      </c>
      <c r="K51" s="52">
        <f t="shared" si="2"/>
        <v>44</v>
      </c>
      <c r="L51" s="52">
        <f t="shared" si="3"/>
        <v>235</v>
      </c>
      <c r="M51" s="98">
        <f>H51/H48</f>
        <v>0.21220930232558138</v>
      </c>
      <c r="N51" s="52">
        <v>575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0.16869565217391314</v>
      </c>
      <c r="U51" s="52">
        <f t="shared" si="6"/>
        <v>33</v>
      </c>
      <c r="V51" s="52">
        <f t="shared" si="7"/>
        <v>97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460</v>
      </c>
      <c r="E52" s="95">
        <v>774</v>
      </c>
      <c r="F52" s="95">
        <v>904</v>
      </c>
      <c r="G52" s="95">
        <v>1110</v>
      </c>
      <c r="H52" s="95">
        <v>1086</v>
      </c>
      <c r="I52" s="96">
        <f t="shared" si="0"/>
        <v>-2.1621621621621623E-2</v>
      </c>
      <c r="J52" s="96">
        <f t="shared" si="1"/>
        <v>1.3608695652173912</v>
      </c>
      <c r="K52" s="95">
        <f t="shared" si="2"/>
        <v>-24</v>
      </c>
      <c r="L52" s="95">
        <f t="shared" si="3"/>
        <v>626</v>
      </c>
      <c r="M52" s="96">
        <f>H52/H48</f>
        <v>0.35077519379844962</v>
      </c>
      <c r="N52" s="95">
        <v>730</v>
      </c>
      <c r="O52" s="95">
        <v>904</v>
      </c>
      <c r="P52" s="95">
        <v>904</v>
      </c>
      <c r="Q52" s="95">
        <v>1060</v>
      </c>
      <c r="R52" s="95">
        <v>1088</v>
      </c>
      <c r="S52" s="96">
        <f t="shared" si="4"/>
        <v>2.6415094339622636E-2</v>
      </c>
      <c r="T52" s="96">
        <f t="shared" si="5"/>
        <v>0.49041095890410968</v>
      </c>
      <c r="U52" s="95">
        <f t="shared" si="6"/>
        <v>28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1A06-A9A6-4427-BFC3-042694A5F7CB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89" t="str">
        <f>CONCATENATE("var. ",RIGHT(H6,2),"/",RIGHT(G6,2))</f>
        <v>var. 24/23</v>
      </c>
      <c r="J6" s="89" t="str">
        <f>CONCATENATE("var. ",RIGHT(H6,2),"/",RIGHT(D6,2))</f>
        <v>var. 24/20</v>
      </c>
      <c r="K6" s="89" t="str">
        <f>CONCATENATE("dif. ",RIGHT(H6,2),"/",RIGHT(G6,2))</f>
        <v>dif. 24/23</v>
      </c>
      <c r="L6" s="89" t="str">
        <f>CONCATENATE("dif. ",RIGHT(H6,2),"/",RIGHT(D6,2))</f>
        <v>dif. 24/20</v>
      </c>
      <c r="M6" s="14" t="str">
        <f>CONCATENATE("cuota/ total isla ",RIGHT(H6,2))</f>
        <v>cuota/ total isla 24</v>
      </c>
      <c r="N6" s="90" t="s">
        <v>233</v>
      </c>
      <c r="O6" s="90" t="s">
        <v>223</v>
      </c>
      <c r="P6" s="90" t="s">
        <v>224</v>
      </c>
      <c r="Q6" s="90" t="s">
        <v>225</v>
      </c>
      <c r="R6" s="90" t="s">
        <v>226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173</v>
      </c>
      <c r="E7" s="92">
        <v>195</v>
      </c>
      <c r="F7" s="92">
        <v>293</v>
      </c>
      <c r="G7" s="92">
        <v>308</v>
      </c>
      <c r="H7" s="92">
        <v>321</v>
      </c>
      <c r="I7" s="93">
        <f>IFERROR(H7/G7-1,"-")</f>
        <v>4.2207792207792139E-2</v>
      </c>
      <c r="J7" s="93">
        <f>IFERROR(H7/D7-1,"-")</f>
        <v>0.8554913294797688</v>
      </c>
      <c r="K7" s="92">
        <f>IFERROR(H7-G7,"-")</f>
        <v>13</v>
      </c>
      <c r="L7" s="92">
        <f>IFERROR(H7-D7,"-")</f>
        <v>148</v>
      </c>
      <c r="M7" s="93">
        <f>H7/H7</f>
        <v>1</v>
      </c>
      <c r="N7" s="92">
        <v>148</v>
      </c>
      <c r="O7" s="92">
        <v>276</v>
      </c>
      <c r="P7" s="92">
        <v>309</v>
      </c>
      <c r="Q7" s="92">
        <v>948</v>
      </c>
      <c r="R7" s="92">
        <v>975</v>
      </c>
      <c r="S7" s="93">
        <f t="shared" ref="S7:S52" si="0">IFERROR(R7/Q7-1,"-")</f>
        <v>2.8481012658227778E-2</v>
      </c>
      <c r="T7" s="93">
        <f t="shared" ref="T7:T52" si="1">IFERROR(R7/N7-1,"-")</f>
        <v>5.5878378378378377</v>
      </c>
      <c r="U7" s="92">
        <f t="shared" ref="U7:U52" si="2">IFERROR(R7-Q7,"-")</f>
        <v>27</v>
      </c>
      <c r="V7" s="92">
        <f t="shared" ref="V7:V52" si="3">IFERROR(R7-N7,"-")</f>
        <v>827</v>
      </c>
      <c r="W7" s="93">
        <f>R7/R7</f>
        <v>1</v>
      </c>
    </row>
    <row r="8" spans="2:23" x14ac:dyDescent="0.25">
      <c r="B8" s="94" t="s">
        <v>60</v>
      </c>
      <c r="C8" s="95">
        <v>230</v>
      </c>
      <c r="D8" s="95">
        <v>104</v>
      </c>
      <c r="E8" s="95">
        <v>124</v>
      </c>
      <c r="F8" s="95">
        <v>194</v>
      </c>
      <c r="G8" s="95">
        <v>199</v>
      </c>
      <c r="H8" s="95">
        <v>210</v>
      </c>
      <c r="I8" s="96">
        <f t="shared" ref="I8:I52" si="4">IFERROR(H8/G8-1,"-")</f>
        <v>5.5276381909547645E-2</v>
      </c>
      <c r="J8" s="96">
        <f t="shared" ref="J8:J52" si="5">IFERROR(H8/D8-1,"-")</f>
        <v>1.0192307692307692</v>
      </c>
      <c r="K8" s="95">
        <f t="shared" ref="K8:K52" si="6">IFERROR(H8-G8,"-")</f>
        <v>11</v>
      </c>
      <c r="L8" s="95">
        <f t="shared" ref="L8:L52" si="7">IFERROR(H8-D8,"-")</f>
        <v>106</v>
      </c>
      <c r="M8" s="96">
        <f>H8/H7</f>
        <v>0.65420560747663548</v>
      </c>
      <c r="N8" s="95">
        <v>88</v>
      </c>
      <c r="O8" s="95">
        <v>182</v>
      </c>
      <c r="P8" s="95">
        <v>201</v>
      </c>
      <c r="Q8" s="95">
        <v>206</v>
      </c>
      <c r="R8" s="95">
        <v>213</v>
      </c>
      <c r="S8" s="96">
        <f t="shared" si="0"/>
        <v>3.398058252427183E-2</v>
      </c>
      <c r="T8" s="96">
        <f t="shared" si="1"/>
        <v>1.4204545454545454</v>
      </c>
      <c r="U8" s="95">
        <f t="shared" si="2"/>
        <v>7</v>
      </c>
      <c r="V8" s="95">
        <f t="shared" si="3"/>
        <v>125</v>
      </c>
      <c r="W8" s="96">
        <f>R8/R7</f>
        <v>0.21846153846153846</v>
      </c>
    </row>
    <row r="9" spans="2:23" x14ac:dyDescent="0.25">
      <c r="B9" s="97" t="s">
        <v>61</v>
      </c>
      <c r="C9" s="52">
        <v>124</v>
      </c>
      <c r="D9" s="52">
        <v>63</v>
      </c>
      <c r="E9" s="52">
        <v>84</v>
      </c>
      <c r="F9" s="52">
        <v>128</v>
      </c>
      <c r="G9" s="52">
        <v>131</v>
      </c>
      <c r="H9" s="52">
        <v>136</v>
      </c>
      <c r="I9" s="98">
        <f t="shared" si="4"/>
        <v>3.8167938931297662E-2</v>
      </c>
      <c r="J9" s="98">
        <f t="shared" si="5"/>
        <v>1.1587301587301586</v>
      </c>
      <c r="K9" s="52">
        <f t="shared" si="6"/>
        <v>5</v>
      </c>
      <c r="L9" s="52">
        <f t="shared" si="7"/>
        <v>73</v>
      </c>
      <c r="M9" s="98">
        <f>H9/H7</f>
        <v>0.42367601246105918</v>
      </c>
      <c r="N9" s="52">
        <v>59</v>
      </c>
      <c r="O9" s="52">
        <v>125</v>
      </c>
      <c r="P9" s="52">
        <v>131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1.3389830508474576</v>
      </c>
      <c r="U9" s="52">
        <f t="shared" si="2"/>
        <v>4</v>
      </c>
      <c r="V9" s="52">
        <f t="shared" si="3"/>
        <v>79</v>
      </c>
      <c r="W9" s="98">
        <f>R9/R7</f>
        <v>0.14153846153846153</v>
      </c>
    </row>
    <row r="10" spans="2:23" x14ac:dyDescent="0.25">
      <c r="B10" s="97" t="s">
        <v>62</v>
      </c>
      <c r="C10" s="52">
        <v>107</v>
      </c>
      <c r="D10" s="52">
        <v>41</v>
      </c>
      <c r="E10" s="52">
        <v>40</v>
      </c>
      <c r="F10" s="52">
        <v>65</v>
      </c>
      <c r="G10" s="52">
        <v>68</v>
      </c>
      <c r="H10" s="52">
        <v>74</v>
      </c>
      <c r="I10" s="98">
        <f t="shared" si="4"/>
        <v>8.8235294117646967E-2</v>
      </c>
      <c r="J10" s="98">
        <f t="shared" si="5"/>
        <v>0.80487804878048785</v>
      </c>
      <c r="K10" s="52">
        <f t="shared" si="6"/>
        <v>6</v>
      </c>
      <c r="L10" s="52">
        <f t="shared" si="7"/>
        <v>33</v>
      </c>
      <c r="M10" s="98">
        <f>H10/H7</f>
        <v>0.23052959501557632</v>
      </c>
      <c r="N10" s="52">
        <v>29</v>
      </c>
      <c r="O10" s="52">
        <v>57</v>
      </c>
      <c r="P10" s="52">
        <v>70</v>
      </c>
      <c r="Q10" s="52">
        <v>72</v>
      </c>
      <c r="R10" s="52">
        <v>75</v>
      </c>
      <c r="S10" s="98">
        <f t="shared" si="0"/>
        <v>4.1666666666666741E-2</v>
      </c>
      <c r="T10" s="98">
        <f t="shared" si="1"/>
        <v>1.5862068965517242</v>
      </c>
      <c r="U10" s="52">
        <f t="shared" si="2"/>
        <v>3</v>
      </c>
      <c r="V10" s="52">
        <f t="shared" si="3"/>
        <v>46</v>
      </c>
      <c r="W10" s="98">
        <f>R10/R7</f>
        <v>7.6923076923076927E-2</v>
      </c>
    </row>
    <row r="11" spans="2:23" x14ac:dyDescent="0.25">
      <c r="B11" s="94" t="s">
        <v>63</v>
      </c>
      <c r="C11" s="95">
        <v>158</v>
      </c>
      <c r="D11" s="95">
        <v>70</v>
      </c>
      <c r="E11" s="95">
        <v>71</v>
      </c>
      <c r="F11" s="95">
        <v>100</v>
      </c>
      <c r="G11" s="95">
        <v>109</v>
      </c>
      <c r="H11" s="95">
        <v>111</v>
      </c>
      <c r="I11" s="96">
        <f t="shared" si="4"/>
        <v>1.8348623853210899E-2</v>
      </c>
      <c r="J11" s="96">
        <f t="shared" si="5"/>
        <v>0.58571428571428563</v>
      </c>
      <c r="K11" s="95">
        <f t="shared" si="6"/>
        <v>2</v>
      </c>
      <c r="L11" s="95">
        <f t="shared" si="7"/>
        <v>41</v>
      </c>
      <c r="M11" s="96">
        <f>H11/H7</f>
        <v>0.34579439252336447</v>
      </c>
      <c r="N11" s="95">
        <v>60</v>
      </c>
      <c r="O11" s="95">
        <v>94</v>
      </c>
      <c r="P11" s="95">
        <v>108</v>
      </c>
      <c r="Q11" s="95">
        <v>110</v>
      </c>
      <c r="R11" s="95">
        <v>112</v>
      </c>
      <c r="S11" s="96">
        <f t="shared" si="0"/>
        <v>1.8181818181818077E-2</v>
      </c>
      <c r="T11" s="96">
        <f t="shared" si="1"/>
        <v>0.8666666666666667</v>
      </c>
      <c r="U11" s="95">
        <f t="shared" si="2"/>
        <v>2</v>
      </c>
      <c r="V11" s="95">
        <f t="shared" si="3"/>
        <v>52</v>
      </c>
      <c r="W11" s="96">
        <f>R11/R7</f>
        <v>0.11487179487179487</v>
      </c>
    </row>
    <row r="12" spans="2:23" x14ac:dyDescent="0.25">
      <c r="B12" s="91" t="s">
        <v>44</v>
      </c>
      <c r="C12" s="99">
        <v>100</v>
      </c>
      <c r="D12" s="99">
        <v>49</v>
      </c>
      <c r="E12" s="99">
        <v>57</v>
      </c>
      <c r="F12" s="99">
        <v>84</v>
      </c>
      <c r="G12" s="99">
        <v>90</v>
      </c>
      <c r="H12" s="99">
        <v>94</v>
      </c>
      <c r="I12" s="100">
        <f t="shared" si="4"/>
        <v>4.4444444444444509E-2</v>
      </c>
      <c r="J12" s="100">
        <f t="shared" si="5"/>
        <v>0.91836734693877542</v>
      </c>
      <c r="K12" s="99">
        <f t="shared" si="6"/>
        <v>4</v>
      </c>
      <c r="L12" s="99">
        <f t="shared" si="7"/>
        <v>45</v>
      </c>
      <c r="M12" s="93">
        <f>H12/H12</f>
        <v>1</v>
      </c>
      <c r="N12" s="99">
        <v>42</v>
      </c>
      <c r="O12" s="99">
        <v>79</v>
      </c>
      <c r="P12" s="99">
        <v>90</v>
      </c>
      <c r="Q12" s="99">
        <v>92</v>
      </c>
      <c r="R12" s="99">
        <v>95</v>
      </c>
      <c r="S12" s="100">
        <f t="shared" si="0"/>
        <v>3.2608695652173836E-2</v>
      </c>
      <c r="T12" s="100">
        <f t="shared" si="1"/>
        <v>1.2619047619047619</v>
      </c>
      <c r="U12" s="99">
        <f t="shared" si="2"/>
        <v>3</v>
      </c>
      <c r="V12" s="99">
        <f t="shared" si="3"/>
        <v>53</v>
      </c>
      <c r="W12" s="93">
        <f>R12/R12</f>
        <v>1</v>
      </c>
    </row>
    <row r="13" spans="2:23" ht="15" customHeight="1" x14ac:dyDescent="0.25">
      <c r="B13" s="94" t="s">
        <v>60</v>
      </c>
      <c r="C13" s="95">
        <v>62</v>
      </c>
      <c r="D13" s="95">
        <v>31</v>
      </c>
      <c r="E13" s="95">
        <v>40</v>
      </c>
      <c r="F13" s="95">
        <v>60</v>
      </c>
      <c r="G13" s="95">
        <v>62</v>
      </c>
      <c r="H13" s="95">
        <v>63</v>
      </c>
      <c r="I13" s="96">
        <f t="shared" si="4"/>
        <v>1.6129032258064502E-2</v>
      </c>
      <c r="J13" s="96">
        <f t="shared" si="5"/>
        <v>1.032258064516129</v>
      </c>
      <c r="K13" s="95">
        <f t="shared" si="6"/>
        <v>1</v>
      </c>
      <c r="L13" s="95">
        <f t="shared" si="7"/>
        <v>32</v>
      </c>
      <c r="M13" s="96">
        <f>H13/H12</f>
        <v>0.67021276595744683</v>
      </c>
      <c r="N13" s="95">
        <v>27</v>
      </c>
      <c r="O13" s="95">
        <v>58</v>
      </c>
      <c r="P13" s="95">
        <v>62</v>
      </c>
      <c r="Q13" s="95">
        <v>63</v>
      </c>
      <c r="R13" s="95">
        <v>63</v>
      </c>
      <c r="S13" s="96">
        <f t="shared" si="0"/>
        <v>0</v>
      </c>
      <c r="T13" s="96">
        <f t="shared" si="1"/>
        <v>1.3333333333333335</v>
      </c>
      <c r="U13" s="95">
        <f t="shared" si="2"/>
        <v>0</v>
      </c>
      <c r="V13" s="95">
        <f t="shared" si="3"/>
        <v>36</v>
      </c>
      <c r="W13" s="96">
        <f>R13/R12</f>
        <v>0.66315789473684206</v>
      </c>
    </row>
    <row r="14" spans="2:23" x14ac:dyDescent="0.25">
      <c r="B14" s="97" t="s">
        <v>61</v>
      </c>
      <c r="C14" s="52">
        <v>44</v>
      </c>
      <c r="D14" s="52">
        <v>25</v>
      </c>
      <c r="E14" s="52">
        <v>33</v>
      </c>
      <c r="F14" s="52">
        <v>48</v>
      </c>
      <c r="G14" s="52">
        <v>50</v>
      </c>
      <c r="H14" s="52">
        <v>52</v>
      </c>
      <c r="I14" s="98">
        <f t="shared" si="4"/>
        <v>4.0000000000000036E-2</v>
      </c>
      <c r="J14" s="98">
        <f t="shared" si="5"/>
        <v>1.08</v>
      </c>
      <c r="K14" s="52">
        <f t="shared" si="6"/>
        <v>2</v>
      </c>
      <c r="L14" s="52">
        <f t="shared" si="7"/>
        <v>27</v>
      </c>
      <c r="M14" s="98">
        <f>H14/H12</f>
        <v>0.55319148936170215</v>
      </c>
      <c r="N14" s="52">
        <v>24</v>
      </c>
      <c r="O14" s="52">
        <v>48</v>
      </c>
      <c r="P14" s="52">
        <v>49</v>
      </c>
      <c r="Q14" s="52">
        <v>52</v>
      </c>
      <c r="R14" s="52">
        <v>52</v>
      </c>
      <c r="S14" s="98">
        <f t="shared" si="0"/>
        <v>0</v>
      </c>
      <c r="T14" s="98">
        <f t="shared" si="1"/>
        <v>1.1666666666666665</v>
      </c>
      <c r="U14" s="52">
        <f t="shared" si="2"/>
        <v>0</v>
      </c>
      <c r="V14" s="52">
        <f t="shared" si="3"/>
        <v>28</v>
      </c>
      <c r="W14" s="98">
        <f>R14/R12</f>
        <v>0.54736842105263162</v>
      </c>
    </row>
    <row r="15" spans="2:23" x14ac:dyDescent="0.25">
      <c r="B15" s="97" t="s">
        <v>62</v>
      </c>
      <c r="C15" s="52">
        <v>18</v>
      </c>
      <c r="D15" s="52">
        <v>6</v>
      </c>
      <c r="E15" s="52">
        <v>7</v>
      </c>
      <c r="F15" s="52">
        <v>12</v>
      </c>
      <c r="G15" s="52">
        <v>11</v>
      </c>
      <c r="H15" s="52">
        <v>11</v>
      </c>
      <c r="I15" s="98">
        <f t="shared" si="4"/>
        <v>0</v>
      </c>
      <c r="J15" s="98">
        <f t="shared" si="5"/>
        <v>0.83333333333333326</v>
      </c>
      <c r="K15" s="52">
        <f t="shared" si="6"/>
        <v>0</v>
      </c>
      <c r="L15" s="52">
        <f t="shared" si="7"/>
        <v>5</v>
      </c>
      <c r="M15" s="98">
        <f>H15/H12</f>
        <v>0.11702127659574468</v>
      </c>
      <c r="N15" s="52">
        <v>3</v>
      </c>
      <c r="O15" s="52">
        <v>10</v>
      </c>
      <c r="P15" s="52">
        <v>13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18</v>
      </c>
      <c r="E16" s="95">
        <v>17</v>
      </c>
      <c r="F16" s="95">
        <v>24</v>
      </c>
      <c r="G16" s="95">
        <v>29</v>
      </c>
      <c r="H16" s="95">
        <v>31</v>
      </c>
      <c r="I16" s="96">
        <f t="shared" si="4"/>
        <v>6.8965517241379226E-2</v>
      </c>
      <c r="J16" s="96">
        <f t="shared" si="5"/>
        <v>0.72222222222222232</v>
      </c>
      <c r="K16" s="95">
        <f t="shared" si="6"/>
        <v>2</v>
      </c>
      <c r="L16" s="95">
        <f t="shared" si="7"/>
        <v>13</v>
      </c>
      <c r="M16" s="96">
        <f>H16/H12</f>
        <v>0.32978723404255317</v>
      </c>
      <c r="N16" s="95">
        <v>15</v>
      </c>
      <c r="O16" s="95">
        <v>21</v>
      </c>
      <c r="P16" s="95">
        <v>28</v>
      </c>
      <c r="Q16" s="95">
        <v>29</v>
      </c>
      <c r="R16" s="95">
        <v>32</v>
      </c>
      <c r="S16" s="96">
        <f t="shared" si="0"/>
        <v>0.10344827586206895</v>
      </c>
      <c r="T16" s="96">
        <f t="shared" si="1"/>
        <v>1.1333333333333333</v>
      </c>
      <c r="U16" s="95">
        <f t="shared" si="2"/>
        <v>3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46</v>
      </c>
      <c r="C17" s="99">
        <v>13</v>
      </c>
      <c r="D17" s="99">
        <v>4</v>
      </c>
      <c r="E17" s="99">
        <v>4</v>
      </c>
      <c r="F17" s="99">
        <v>5</v>
      </c>
      <c r="G17" s="99">
        <v>7</v>
      </c>
      <c r="H17" s="99">
        <v>7</v>
      </c>
      <c r="I17" s="100">
        <f t="shared" si="4"/>
        <v>0</v>
      </c>
      <c r="J17" s="100">
        <f t="shared" si="5"/>
        <v>0.75</v>
      </c>
      <c r="K17" s="99">
        <f t="shared" si="6"/>
        <v>0</v>
      </c>
      <c r="L17" s="99">
        <f t="shared" si="7"/>
        <v>3</v>
      </c>
      <c r="M17" s="93">
        <f>H17/H17</f>
        <v>1</v>
      </c>
      <c r="N17" s="99">
        <v>3</v>
      </c>
      <c r="O17" s="99">
        <v>4</v>
      </c>
      <c r="P17" s="99">
        <v>7</v>
      </c>
      <c r="Q17" s="99">
        <v>7</v>
      </c>
      <c r="R17" s="99">
        <v>7</v>
      </c>
      <c r="S17" s="100">
        <f t="shared" si="0"/>
        <v>0</v>
      </c>
      <c r="T17" s="100">
        <f t="shared" si="1"/>
        <v>1.3333333333333335</v>
      </c>
      <c r="U17" s="99">
        <f t="shared" si="2"/>
        <v>0</v>
      </c>
      <c r="V17" s="99">
        <f t="shared" si="3"/>
        <v>4</v>
      </c>
      <c r="W17" s="93">
        <f>R17/R17</f>
        <v>1</v>
      </c>
    </row>
    <row r="18" spans="2:23" x14ac:dyDescent="0.25">
      <c r="B18" s="94" t="s">
        <v>60</v>
      </c>
      <c r="C18" s="95">
        <v>7</v>
      </c>
      <c r="D18" s="95">
        <v>3</v>
      </c>
      <c r="E18" s="95">
        <v>4</v>
      </c>
      <c r="F18" s="95">
        <v>5</v>
      </c>
      <c r="G18" s="95">
        <v>6</v>
      </c>
      <c r="H18" s="95">
        <v>6</v>
      </c>
      <c r="I18" s="96">
        <f t="shared" si="4"/>
        <v>0</v>
      </c>
      <c r="J18" s="96">
        <f t="shared" si="5"/>
        <v>1</v>
      </c>
      <c r="K18" s="95">
        <f t="shared" si="6"/>
        <v>0</v>
      </c>
      <c r="L18" s="95">
        <f t="shared" si="7"/>
        <v>3</v>
      </c>
      <c r="M18" s="96">
        <f>H18/H17</f>
        <v>0.8571428571428571</v>
      </c>
      <c r="N18" s="95">
        <v>3</v>
      </c>
      <c r="O18" s="95">
        <v>4</v>
      </c>
      <c r="P18" s="95">
        <v>6</v>
      </c>
      <c r="Q18" s="95">
        <v>6</v>
      </c>
      <c r="R18" s="95">
        <v>6</v>
      </c>
      <c r="S18" s="96">
        <f t="shared" si="0"/>
        <v>0</v>
      </c>
      <c r="T18" s="96">
        <f t="shared" si="1"/>
        <v>1</v>
      </c>
      <c r="U18" s="95">
        <f t="shared" si="2"/>
        <v>0</v>
      </c>
      <c r="V18" s="95">
        <f t="shared" si="3"/>
        <v>3</v>
      </c>
      <c r="W18" s="96">
        <f>R18/R17</f>
        <v>0.8571428571428571</v>
      </c>
    </row>
    <row r="19" spans="2:23" x14ac:dyDescent="0.25">
      <c r="B19" s="97" t="s">
        <v>61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4"/>
        <v>-</v>
      </c>
      <c r="J19" s="98" t="str">
        <f t="shared" si="5"/>
        <v>-</v>
      </c>
      <c r="K19" s="52">
        <f t="shared" si="6"/>
        <v>0</v>
      </c>
      <c r="L19" s="52">
        <f t="shared" si="7"/>
        <v>0</v>
      </c>
      <c r="M19" s="98">
        <f>H19/H17</f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98" t="str">
        <f t="shared" si="0"/>
        <v>-</v>
      </c>
      <c r="T19" s="98" t="str">
        <f t="shared" si="1"/>
        <v>-</v>
      </c>
      <c r="U19" s="52">
        <f t="shared" si="2"/>
        <v>0</v>
      </c>
      <c r="V19" s="52">
        <f t="shared" si="3"/>
        <v>0</v>
      </c>
      <c r="W19" s="98">
        <f>R19/R17</f>
        <v>0</v>
      </c>
    </row>
    <row r="20" spans="2:23" x14ac:dyDescent="0.25">
      <c r="B20" s="97" t="s">
        <v>62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4"/>
        <v>-</v>
      </c>
      <c r="J20" s="98" t="str">
        <f t="shared" si="5"/>
        <v>-</v>
      </c>
      <c r="K20" s="52">
        <f t="shared" si="6"/>
        <v>0</v>
      </c>
      <c r="L20" s="52">
        <f t="shared" si="7"/>
        <v>0</v>
      </c>
      <c r="M20" s="98">
        <f>H20/H17</f>
        <v>0</v>
      </c>
      <c r="N20" s="52">
        <v>3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0"/>
        <v>-</v>
      </c>
      <c r="T20" s="98">
        <f t="shared" si="1"/>
        <v>-1</v>
      </c>
      <c r="U20" s="52">
        <f t="shared" si="2"/>
        <v>0</v>
      </c>
      <c r="V20" s="52">
        <f t="shared" si="3"/>
        <v>-3</v>
      </c>
      <c r="W20" s="98">
        <f>R20/R17</f>
        <v>0</v>
      </c>
    </row>
    <row r="21" spans="2:23" x14ac:dyDescent="0.25">
      <c r="B21" s="94" t="s">
        <v>63</v>
      </c>
      <c r="C21" s="95">
        <v>6</v>
      </c>
      <c r="D21" s="95">
        <v>1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4"/>
        <v>-</v>
      </c>
      <c r="J21" s="96">
        <f t="shared" si="5"/>
        <v>-1</v>
      </c>
      <c r="K21" s="95">
        <f t="shared" si="6"/>
        <v>0</v>
      </c>
      <c r="L21" s="95">
        <f t="shared" si="7"/>
        <v>-1</v>
      </c>
      <c r="M21" s="96">
        <f>H21/H17</f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6" t="str">
        <f t="shared" si="0"/>
        <v>-</v>
      </c>
      <c r="T21" s="96" t="str">
        <f t="shared" si="1"/>
        <v>-</v>
      </c>
      <c r="U21" s="95">
        <f t="shared" si="2"/>
        <v>0</v>
      </c>
      <c r="V21" s="95">
        <f t="shared" si="3"/>
        <v>0</v>
      </c>
      <c r="W21" s="96">
        <f>R21/R17</f>
        <v>0</v>
      </c>
    </row>
    <row r="22" spans="2:23" x14ac:dyDescent="0.25">
      <c r="B22" s="91" t="s">
        <v>46</v>
      </c>
      <c r="C22" s="99">
        <v>13</v>
      </c>
      <c r="D22" s="99">
        <v>4</v>
      </c>
      <c r="E22" s="99">
        <v>4</v>
      </c>
      <c r="F22" s="99">
        <v>5</v>
      </c>
      <c r="G22" s="99">
        <v>7</v>
      </c>
      <c r="H22" s="99">
        <v>7</v>
      </c>
      <c r="I22" s="100">
        <f t="shared" si="4"/>
        <v>0</v>
      </c>
      <c r="J22" s="100">
        <f t="shared" si="5"/>
        <v>0.75</v>
      </c>
      <c r="K22" s="99">
        <f t="shared" si="6"/>
        <v>0</v>
      </c>
      <c r="L22" s="99">
        <f t="shared" si="7"/>
        <v>3</v>
      </c>
      <c r="M22" s="100">
        <f>H22/H22</f>
        <v>1</v>
      </c>
      <c r="N22" s="99">
        <v>3</v>
      </c>
      <c r="O22" s="99">
        <v>4</v>
      </c>
      <c r="P22" s="99">
        <v>7</v>
      </c>
      <c r="Q22" s="99">
        <v>7</v>
      </c>
      <c r="R22" s="99">
        <v>7</v>
      </c>
      <c r="S22" s="100">
        <f t="shared" si="0"/>
        <v>0</v>
      </c>
      <c r="T22" s="100">
        <f t="shared" si="1"/>
        <v>1.3333333333333335</v>
      </c>
      <c r="U22" s="99">
        <f t="shared" si="2"/>
        <v>0</v>
      </c>
      <c r="V22" s="99">
        <f t="shared" si="3"/>
        <v>4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3</v>
      </c>
      <c r="E23" s="95">
        <v>4</v>
      </c>
      <c r="F23" s="95">
        <v>5</v>
      </c>
      <c r="G23" s="95">
        <v>6</v>
      </c>
      <c r="H23" s="95">
        <v>6</v>
      </c>
      <c r="I23" s="96">
        <f t="shared" si="4"/>
        <v>0</v>
      </c>
      <c r="J23" s="96">
        <f t="shared" si="5"/>
        <v>1</v>
      </c>
      <c r="K23" s="95">
        <f t="shared" si="6"/>
        <v>0</v>
      </c>
      <c r="L23" s="95">
        <f t="shared" si="7"/>
        <v>3</v>
      </c>
      <c r="M23" s="96">
        <f>H23/H22</f>
        <v>0.8571428571428571</v>
      </c>
      <c r="N23" s="95">
        <v>3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1</v>
      </c>
      <c r="U23" s="95">
        <f t="shared" si="2"/>
        <v>0</v>
      </c>
      <c r="V23" s="95">
        <f t="shared" si="3"/>
        <v>3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1</v>
      </c>
      <c r="E24" s="95">
        <v>0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-1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3</v>
      </c>
      <c r="E25" s="99">
        <v>4</v>
      </c>
      <c r="F25" s="99">
        <v>5</v>
      </c>
      <c r="G25" s="99">
        <v>4</v>
      </c>
      <c r="H25" s="99">
        <v>5</v>
      </c>
      <c r="I25" s="100">
        <f t="shared" si="4"/>
        <v>0.25</v>
      </c>
      <c r="J25" s="100">
        <f t="shared" si="5"/>
        <v>0.66666666666666674</v>
      </c>
      <c r="K25" s="99">
        <f t="shared" si="6"/>
        <v>1</v>
      </c>
      <c r="L25" s="99">
        <f t="shared" si="7"/>
        <v>2</v>
      </c>
      <c r="M25" s="93">
        <f>H25/H25</f>
        <v>1</v>
      </c>
      <c r="N25" s="99">
        <v>3</v>
      </c>
      <c r="O25" s="99">
        <v>5</v>
      </c>
      <c r="P25" s="99">
        <v>5</v>
      </c>
      <c r="Q25" s="99">
        <v>5</v>
      </c>
      <c r="R25" s="99">
        <v>6</v>
      </c>
      <c r="S25" s="100">
        <f t="shared" si="0"/>
        <v>0.19999999999999996</v>
      </c>
      <c r="T25" s="100">
        <f t="shared" si="1"/>
        <v>1</v>
      </c>
      <c r="U25" s="99">
        <f t="shared" si="2"/>
        <v>1</v>
      </c>
      <c r="V25" s="99">
        <f t="shared" si="3"/>
        <v>3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2</v>
      </c>
      <c r="E26" s="95">
        <v>3</v>
      </c>
      <c r="F26" s="95">
        <v>4</v>
      </c>
      <c r="G26" s="95">
        <v>3</v>
      </c>
      <c r="H26" s="95">
        <v>4</v>
      </c>
      <c r="I26" s="96">
        <f t="shared" si="4"/>
        <v>0.33333333333333326</v>
      </c>
      <c r="J26" s="96">
        <f t="shared" si="5"/>
        <v>1</v>
      </c>
      <c r="K26" s="95">
        <f t="shared" si="6"/>
        <v>1</v>
      </c>
      <c r="L26" s="95">
        <f t="shared" si="7"/>
        <v>2</v>
      </c>
      <c r="M26" s="96">
        <f>H26/H25</f>
        <v>0.8</v>
      </c>
      <c r="N26" s="95">
        <v>2</v>
      </c>
      <c r="O26" s="95">
        <v>4</v>
      </c>
      <c r="P26" s="95">
        <v>4</v>
      </c>
      <c r="Q26" s="95">
        <v>4</v>
      </c>
      <c r="R26" s="95">
        <v>5</v>
      </c>
      <c r="S26" s="96">
        <f t="shared" si="0"/>
        <v>0.25</v>
      </c>
      <c r="T26" s="96">
        <f t="shared" si="1"/>
        <v>1.5</v>
      </c>
      <c r="U26" s="95">
        <f t="shared" si="2"/>
        <v>1</v>
      </c>
      <c r="V26" s="95">
        <f t="shared" si="3"/>
        <v>3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 t="str">
        <f t="shared" si="5"/>
        <v>-</v>
      </c>
      <c r="K27" s="52">
        <f t="shared" si="6"/>
        <v>0</v>
      </c>
      <c r="L27" s="52">
        <f t="shared" si="7"/>
        <v>0</v>
      </c>
      <c r="M27" s="98">
        <f>H27/H25</f>
        <v>0</v>
      </c>
      <c r="N27" s="52">
        <v>2</v>
      </c>
      <c r="O27" s="52">
        <v>0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>
        <f t="shared" si="1"/>
        <v>-1</v>
      </c>
      <c r="U27" s="52">
        <f t="shared" si="2"/>
        <v>-3</v>
      </c>
      <c r="V27" s="52">
        <f t="shared" si="3"/>
        <v>-2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 t="str">
        <f t="shared" si="5"/>
        <v>-</v>
      </c>
      <c r="K28" s="52">
        <f t="shared" si="6"/>
        <v>0</v>
      </c>
      <c r="L28" s="52">
        <f t="shared" si="7"/>
        <v>0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1</v>
      </c>
      <c r="R28" s="52">
        <v>0</v>
      </c>
      <c r="S28" s="98">
        <f t="shared" si="0"/>
        <v>-1</v>
      </c>
      <c r="T28" s="98" t="str">
        <f t="shared" si="1"/>
        <v>-</v>
      </c>
      <c r="U28" s="52">
        <f t="shared" si="2"/>
        <v>-1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78</v>
      </c>
      <c r="D29" s="99">
        <v>33</v>
      </c>
      <c r="E29" s="99">
        <v>37</v>
      </c>
      <c r="F29" s="99">
        <v>59</v>
      </c>
      <c r="G29" s="99">
        <v>62</v>
      </c>
      <c r="H29" s="99">
        <v>64</v>
      </c>
      <c r="I29" s="100">
        <f t="shared" si="4"/>
        <v>3.2258064516129004E-2</v>
      </c>
      <c r="J29" s="100">
        <f t="shared" si="5"/>
        <v>0.93939393939393945</v>
      </c>
      <c r="K29" s="99">
        <f t="shared" si="6"/>
        <v>2</v>
      </c>
      <c r="L29" s="99">
        <f t="shared" si="7"/>
        <v>31</v>
      </c>
      <c r="M29" s="93">
        <f>H29/H29</f>
        <v>1</v>
      </c>
      <c r="N29" s="99">
        <v>25</v>
      </c>
      <c r="O29" s="99">
        <v>56</v>
      </c>
      <c r="P29" s="99">
        <v>61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1.56</v>
      </c>
      <c r="U29" s="99">
        <f t="shared" si="2"/>
        <v>2</v>
      </c>
      <c r="V29" s="99">
        <f t="shared" si="3"/>
        <v>39</v>
      </c>
      <c r="W29" s="93">
        <f>R29/R29</f>
        <v>1</v>
      </c>
    </row>
    <row r="30" spans="2:23" x14ac:dyDescent="0.25">
      <c r="B30" s="94" t="s">
        <v>60</v>
      </c>
      <c r="C30" s="95">
        <v>54</v>
      </c>
      <c r="D30" s="95">
        <v>21</v>
      </c>
      <c r="E30" s="95">
        <v>25</v>
      </c>
      <c r="F30" s="95">
        <v>41</v>
      </c>
      <c r="G30" s="95">
        <v>43</v>
      </c>
      <c r="H30" s="95">
        <v>45</v>
      </c>
      <c r="I30" s="96">
        <f t="shared" si="4"/>
        <v>4.6511627906976827E-2</v>
      </c>
      <c r="J30" s="96">
        <f t="shared" si="5"/>
        <v>1.1428571428571428</v>
      </c>
      <c r="K30" s="95">
        <f t="shared" si="6"/>
        <v>2</v>
      </c>
      <c r="L30" s="95">
        <f t="shared" si="7"/>
        <v>24</v>
      </c>
      <c r="M30" s="96">
        <f>H30/H29</f>
        <v>0.703125</v>
      </c>
      <c r="N30" s="95">
        <v>14</v>
      </c>
      <c r="O30" s="95">
        <v>39</v>
      </c>
      <c r="P30" s="95">
        <v>42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2.2142857142857144</v>
      </c>
      <c r="U30" s="95">
        <f t="shared" si="2"/>
        <v>2</v>
      </c>
      <c r="V30" s="95">
        <f t="shared" si="3"/>
        <v>31</v>
      </c>
      <c r="W30" s="96">
        <f>R30/R29</f>
        <v>0.703125</v>
      </c>
    </row>
    <row r="31" spans="2:23" x14ac:dyDescent="0.25">
      <c r="B31" s="97" t="s">
        <v>61</v>
      </c>
      <c r="C31" s="52">
        <v>27</v>
      </c>
      <c r="D31" s="52">
        <v>11</v>
      </c>
      <c r="E31" s="52">
        <v>14</v>
      </c>
      <c r="F31" s="52">
        <v>25</v>
      </c>
      <c r="G31" s="52">
        <v>26</v>
      </c>
      <c r="H31" s="52">
        <v>28</v>
      </c>
      <c r="I31" s="98">
        <f t="shared" si="4"/>
        <v>7.6923076923076872E-2</v>
      </c>
      <c r="J31" s="98">
        <f t="shared" si="5"/>
        <v>1.5454545454545454</v>
      </c>
      <c r="K31" s="52">
        <f t="shared" si="6"/>
        <v>2</v>
      </c>
      <c r="L31" s="52">
        <f t="shared" si="7"/>
        <v>17</v>
      </c>
      <c r="M31" s="98">
        <f>H31/H29</f>
        <v>0.4375</v>
      </c>
      <c r="N31" s="52">
        <v>7</v>
      </c>
      <c r="O31" s="52">
        <v>23</v>
      </c>
      <c r="P31" s="52">
        <v>26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3</v>
      </c>
      <c r="U31" s="52">
        <f t="shared" si="2"/>
        <v>2</v>
      </c>
      <c r="V31" s="52">
        <f t="shared" si="3"/>
        <v>21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10</v>
      </c>
      <c r="E32" s="52">
        <v>11</v>
      </c>
      <c r="F32" s="52">
        <v>16</v>
      </c>
      <c r="G32" s="52">
        <v>17</v>
      </c>
      <c r="H32" s="52">
        <v>17</v>
      </c>
      <c r="I32" s="98">
        <f t="shared" si="4"/>
        <v>0</v>
      </c>
      <c r="J32" s="98">
        <f t="shared" si="5"/>
        <v>0.7</v>
      </c>
      <c r="K32" s="52">
        <f t="shared" si="6"/>
        <v>0</v>
      </c>
      <c r="L32" s="52">
        <f t="shared" si="7"/>
        <v>7</v>
      </c>
      <c r="M32" s="98">
        <f>H32/H29</f>
        <v>0.265625</v>
      </c>
      <c r="N32" s="52">
        <v>7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1.4285714285714284</v>
      </c>
      <c r="U32" s="52">
        <f t="shared" si="2"/>
        <v>0</v>
      </c>
      <c r="V32" s="52">
        <f t="shared" si="3"/>
        <v>10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12</v>
      </c>
      <c r="E33" s="95">
        <v>12</v>
      </c>
      <c r="F33" s="95">
        <v>18</v>
      </c>
      <c r="G33" s="95">
        <v>19</v>
      </c>
      <c r="H33" s="95">
        <v>19</v>
      </c>
      <c r="I33" s="96">
        <f t="shared" si="4"/>
        <v>0</v>
      </c>
      <c r="J33" s="96">
        <f t="shared" si="5"/>
        <v>0.58333333333333326</v>
      </c>
      <c r="K33" s="95">
        <f t="shared" si="6"/>
        <v>0</v>
      </c>
      <c r="L33" s="95">
        <f t="shared" si="7"/>
        <v>7</v>
      </c>
      <c r="M33" s="96">
        <f>H33/H29</f>
        <v>0.296875</v>
      </c>
      <c r="N33" s="95">
        <v>11</v>
      </c>
      <c r="O33" s="95">
        <v>17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0.72727272727272729</v>
      </c>
      <c r="U33" s="95">
        <f t="shared" si="2"/>
        <v>0</v>
      </c>
      <c r="V33" s="95">
        <f t="shared" si="3"/>
        <v>8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4</v>
      </c>
      <c r="E34" s="99">
        <v>3</v>
      </c>
      <c r="F34" s="99">
        <v>5</v>
      </c>
      <c r="G34" s="99">
        <v>5</v>
      </c>
      <c r="H34" s="99">
        <v>6</v>
      </c>
      <c r="I34" s="100">
        <f t="shared" si="4"/>
        <v>0.19999999999999996</v>
      </c>
      <c r="J34" s="100">
        <f t="shared" si="5"/>
        <v>0.5</v>
      </c>
      <c r="K34" s="99">
        <f t="shared" si="6"/>
        <v>1</v>
      </c>
      <c r="L34" s="99">
        <f t="shared" si="7"/>
        <v>2</v>
      </c>
      <c r="M34" s="93">
        <f>H34/H34</f>
        <v>1</v>
      </c>
      <c r="N34" s="99">
        <v>2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2</v>
      </c>
      <c r="U34" s="99">
        <f t="shared" si="2"/>
        <v>0</v>
      </c>
      <c r="V34" s="99">
        <f t="shared" si="3"/>
        <v>4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4</v>
      </c>
      <c r="E35" s="95">
        <v>3</v>
      </c>
      <c r="F35" s="95">
        <v>5</v>
      </c>
      <c r="G35" s="95">
        <v>5</v>
      </c>
      <c r="H35" s="95">
        <v>6</v>
      </c>
      <c r="I35" s="96">
        <f t="shared" si="4"/>
        <v>0.19999999999999996</v>
      </c>
      <c r="J35" s="96">
        <f t="shared" si="5"/>
        <v>0.5</v>
      </c>
      <c r="K35" s="95">
        <f t="shared" si="6"/>
        <v>1</v>
      </c>
      <c r="L35" s="95">
        <f t="shared" si="7"/>
        <v>2</v>
      </c>
      <c r="M35" s="96">
        <f>H35/H34</f>
        <v>1</v>
      </c>
      <c r="N35" s="95">
        <v>2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2</v>
      </c>
      <c r="U35" s="95">
        <f t="shared" si="2"/>
        <v>0</v>
      </c>
      <c r="V35" s="95">
        <f t="shared" si="3"/>
        <v>4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6</v>
      </c>
      <c r="E36" s="99">
        <v>7</v>
      </c>
      <c r="F36" s="99">
        <v>11</v>
      </c>
      <c r="G36" s="99">
        <v>12</v>
      </c>
      <c r="H36" s="99">
        <v>12</v>
      </c>
      <c r="I36" s="100">
        <f t="shared" si="4"/>
        <v>0</v>
      </c>
      <c r="J36" s="100">
        <f t="shared" si="5"/>
        <v>1</v>
      </c>
      <c r="K36" s="99">
        <f t="shared" si="6"/>
        <v>0</v>
      </c>
      <c r="L36" s="99">
        <f t="shared" si="7"/>
        <v>6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12</v>
      </c>
      <c r="R36" s="99">
        <v>12</v>
      </c>
      <c r="S36" s="100">
        <f t="shared" si="0"/>
        <v>0</v>
      </c>
      <c r="T36" s="100">
        <f t="shared" si="1"/>
        <v>2</v>
      </c>
      <c r="U36" s="99">
        <f t="shared" si="2"/>
        <v>0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2</v>
      </c>
      <c r="E37" s="95">
        <v>3</v>
      </c>
      <c r="F37" s="95">
        <v>6</v>
      </c>
      <c r="G37" s="95">
        <v>6</v>
      </c>
      <c r="H37" s="95">
        <v>6</v>
      </c>
      <c r="I37" s="96">
        <f t="shared" si="4"/>
        <v>0</v>
      </c>
      <c r="J37" s="96">
        <f t="shared" si="5"/>
        <v>2</v>
      </c>
      <c r="K37" s="95">
        <f t="shared" si="6"/>
        <v>0</v>
      </c>
      <c r="L37" s="95">
        <f t="shared" si="7"/>
        <v>4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3</v>
      </c>
      <c r="E38" s="95">
        <v>3</v>
      </c>
      <c r="F38" s="95">
        <v>5</v>
      </c>
      <c r="G38" s="95">
        <v>6</v>
      </c>
      <c r="H38" s="95">
        <v>6</v>
      </c>
      <c r="I38" s="96">
        <f t="shared" si="4"/>
        <v>0</v>
      </c>
      <c r="J38" s="96">
        <f t="shared" si="5"/>
        <v>1</v>
      </c>
      <c r="K38" s="95">
        <f t="shared" si="6"/>
        <v>0</v>
      </c>
      <c r="L38" s="95">
        <f t="shared" si="7"/>
        <v>3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6</v>
      </c>
      <c r="R38" s="95">
        <v>6</v>
      </c>
      <c r="S38" s="96">
        <f t="shared" si="0"/>
        <v>0</v>
      </c>
      <c r="T38" s="96">
        <f t="shared" si="1"/>
        <v>2</v>
      </c>
      <c r="U38" s="95">
        <f t="shared" si="2"/>
        <v>0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23</v>
      </c>
      <c r="D39" s="99">
        <v>11</v>
      </c>
      <c r="E39" s="99">
        <v>12</v>
      </c>
      <c r="F39" s="99">
        <v>17</v>
      </c>
      <c r="G39" s="99">
        <v>19</v>
      </c>
      <c r="H39" s="99">
        <v>20</v>
      </c>
      <c r="I39" s="100">
        <f t="shared" si="4"/>
        <v>5.2631578947368363E-2</v>
      </c>
      <c r="J39" s="100">
        <f t="shared" si="5"/>
        <v>0.81818181818181812</v>
      </c>
      <c r="K39" s="99">
        <f t="shared" si="6"/>
        <v>1</v>
      </c>
      <c r="L39" s="99">
        <f t="shared" si="7"/>
        <v>9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23</v>
      </c>
      <c r="D40" s="95">
        <v>11</v>
      </c>
      <c r="E40" s="95">
        <v>12</v>
      </c>
      <c r="F40" s="95">
        <v>17</v>
      </c>
      <c r="G40" s="95">
        <v>19</v>
      </c>
      <c r="H40" s="95">
        <v>20</v>
      </c>
      <c r="I40" s="96">
        <f t="shared" si="4"/>
        <v>5.2631578947368363E-2</v>
      </c>
      <c r="J40" s="96">
        <f t="shared" si="5"/>
        <v>0.81818181818181812</v>
      </c>
      <c r="K40" s="95">
        <f t="shared" si="6"/>
        <v>1</v>
      </c>
      <c r="L40" s="95">
        <f t="shared" si="7"/>
        <v>9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4</v>
      </c>
      <c r="E41" s="52">
        <v>7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0.75</v>
      </c>
      <c r="K41" s="52">
        <f t="shared" si="6"/>
        <v>0</v>
      </c>
      <c r="L41" s="52">
        <f t="shared" si="7"/>
        <v>3</v>
      </c>
      <c r="M41" s="98">
        <f>H41/H39</f>
        <v>0.35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18</v>
      </c>
      <c r="D42" s="52">
        <v>7</v>
      </c>
      <c r="E42" s="52">
        <v>6</v>
      </c>
      <c r="F42" s="52">
        <v>10</v>
      </c>
      <c r="G42" s="52">
        <v>12</v>
      </c>
      <c r="H42" s="52">
        <v>13</v>
      </c>
      <c r="I42" s="98">
        <f t="shared" si="4"/>
        <v>8.3333333333333259E-2</v>
      </c>
      <c r="J42" s="98">
        <f t="shared" si="5"/>
        <v>0.85714285714285721</v>
      </c>
      <c r="K42" s="52">
        <f t="shared" si="6"/>
        <v>1</v>
      </c>
      <c r="L42" s="52">
        <f t="shared" si="7"/>
        <v>6</v>
      </c>
      <c r="M42" s="98">
        <f>H42/H39</f>
        <v>0.65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9</v>
      </c>
      <c r="E43" s="99">
        <v>11</v>
      </c>
      <c r="F43" s="99">
        <v>14</v>
      </c>
      <c r="G43" s="99">
        <v>14</v>
      </c>
      <c r="H43" s="99">
        <v>14</v>
      </c>
      <c r="I43" s="100">
        <f t="shared" si="4"/>
        <v>0</v>
      </c>
      <c r="J43" s="100">
        <f t="shared" si="5"/>
        <v>0.55555555555555558</v>
      </c>
      <c r="K43" s="99">
        <f t="shared" si="6"/>
        <v>0</v>
      </c>
      <c r="L43" s="99">
        <f t="shared" si="7"/>
        <v>5</v>
      </c>
      <c r="M43" s="93">
        <f>H43/H43</f>
        <v>1</v>
      </c>
      <c r="N43" s="99">
        <v>9</v>
      </c>
      <c r="O43" s="99">
        <v>14</v>
      </c>
      <c r="P43" s="99">
        <v>14</v>
      </c>
      <c r="Q43" s="99">
        <v>14</v>
      </c>
      <c r="R43" s="99">
        <v>15</v>
      </c>
      <c r="S43" s="100">
        <f t="shared" si="0"/>
        <v>7.1428571428571397E-2</v>
      </c>
      <c r="T43" s="100">
        <f t="shared" si="1"/>
        <v>0.66666666666666674</v>
      </c>
      <c r="U43" s="99">
        <f t="shared" si="2"/>
        <v>1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7</v>
      </c>
      <c r="D44" s="95">
        <v>4</v>
      </c>
      <c r="E44" s="95">
        <v>5</v>
      </c>
      <c r="F44" s="95">
        <v>8</v>
      </c>
      <c r="G44" s="95">
        <v>8</v>
      </c>
      <c r="H44" s="95">
        <v>8</v>
      </c>
      <c r="I44" s="96">
        <f t="shared" si="4"/>
        <v>0</v>
      </c>
      <c r="J44" s="96">
        <f t="shared" si="5"/>
        <v>1</v>
      </c>
      <c r="K44" s="95">
        <f t="shared" si="6"/>
        <v>0</v>
      </c>
      <c r="L44" s="95">
        <f t="shared" si="7"/>
        <v>4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0.53333333333333333</v>
      </c>
    </row>
    <row r="45" spans="2:23" x14ac:dyDescent="0.25">
      <c r="B45" s="97" t="s">
        <v>61</v>
      </c>
      <c r="C45" s="52">
        <v>5</v>
      </c>
      <c r="D45" s="52">
        <v>0</v>
      </c>
      <c r="E45" s="52">
        <v>4</v>
      </c>
      <c r="F45" s="52">
        <v>6</v>
      </c>
      <c r="G45" s="52">
        <v>6</v>
      </c>
      <c r="H45" s="52">
        <v>6</v>
      </c>
      <c r="I45" s="98">
        <f t="shared" si="4"/>
        <v>0</v>
      </c>
      <c r="J45" s="98" t="str">
        <f t="shared" si="5"/>
        <v>-</v>
      </c>
      <c r="K45" s="52">
        <f t="shared" si="6"/>
        <v>0</v>
      </c>
      <c r="L45" s="52">
        <f t="shared" si="7"/>
        <v>6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</v>
      </c>
    </row>
    <row r="46" spans="2:23" x14ac:dyDescent="0.25">
      <c r="B46" s="97" t="s">
        <v>62</v>
      </c>
      <c r="C46" s="52">
        <v>2</v>
      </c>
      <c r="D46" s="52">
        <v>0</v>
      </c>
      <c r="E46" s="52">
        <v>2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 t="str">
        <f t="shared" si="5"/>
        <v>-</v>
      </c>
      <c r="K46" s="52">
        <f t="shared" si="6"/>
        <v>0</v>
      </c>
      <c r="L46" s="52">
        <f t="shared" si="7"/>
        <v>2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0.13333333333333333</v>
      </c>
    </row>
    <row r="47" spans="2:23" x14ac:dyDescent="0.25">
      <c r="B47" s="94" t="s">
        <v>63</v>
      </c>
      <c r="C47" s="95">
        <v>12</v>
      </c>
      <c r="D47" s="95">
        <v>5</v>
      </c>
      <c r="E47" s="95">
        <v>6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0.19999999999999996</v>
      </c>
      <c r="K47" s="95">
        <f t="shared" si="6"/>
        <v>0</v>
      </c>
      <c r="L47" s="95">
        <f t="shared" si="7"/>
        <v>1</v>
      </c>
      <c r="M47" s="96">
        <f>H47/H43</f>
        <v>0.42857142857142855</v>
      </c>
      <c r="N47" s="95">
        <v>5</v>
      </c>
      <c r="O47" s="95">
        <v>6</v>
      </c>
      <c r="P47" s="95">
        <v>6</v>
      </c>
      <c r="Q47" s="95">
        <v>6</v>
      </c>
      <c r="R47" s="95">
        <v>7</v>
      </c>
      <c r="S47" s="96">
        <f t="shared" si="0"/>
        <v>0.16666666666666674</v>
      </c>
      <c r="T47" s="96">
        <f t="shared" si="1"/>
        <v>0.39999999999999991</v>
      </c>
      <c r="U47" s="95">
        <f t="shared" si="2"/>
        <v>1</v>
      </c>
      <c r="V47" s="95">
        <f t="shared" si="3"/>
        <v>2</v>
      </c>
      <c r="W47" s="96">
        <f>R47/R43</f>
        <v>0.46666666666666667</v>
      </c>
    </row>
    <row r="48" spans="2:23" x14ac:dyDescent="0.25">
      <c r="B48" s="91" t="s">
        <v>53</v>
      </c>
      <c r="C48" s="99">
        <v>22</v>
      </c>
      <c r="D48" s="99">
        <v>11</v>
      </c>
      <c r="E48" s="99">
        <v>13</v>
      </c>
      <c r="F48" s="99">
        <v>16</v>
      </c>
      <c r="G48" s="99">
        <v>16</v>
      </c>
      <c r="H48" s="99">
        <v>18</v>
      </c>
      <c r="I48" s="100">
        <f t="shared" si="4"/>
        <v>0.125</v>
      </c>
      <c r="J48" s="100">
        <f t="shared" si="5"/>
        <v>0.63636363636363646</v>
      </c>
      <c r="K48" s="99">
        <f t="shared" si="6"/>
        <v>2</v>
      </c>
      <c r="L48" s="99">
        <f t="shared" si="7"/>
        <v>7</v>
      </c>
      <c r="M48" s="93">
        <f>H48/H48</f>
        <v>1</v>
      </c>
      <c r="N48" s="99">
        <v>10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0.89999999999999991</v>
      </c>
      <c r="U48" s="99">
        <f t="shared" si="2"/>
        <v>1</v>
      </c>
      <c r="V48" s="99">
        <f t="shared" si="3"/>
        <v>9</v>
      </c>
      <c r="W48" s="93">
        <f>R48/R48</f>
        <v>1</v>
      </c>
    </row>
    <row r="49" spans="2:23" x14ac:dyDescent="0.25">
      <c r="B49" s="94" t="s">
        <v>60</v>
      </c>
      <c r="C49" s="95">
        <v>18</v>
      </c>
      <c r="D49" s="95">
        <v>9</v>
      </c>
      <c r="E49" s="95">
        <v>12</v>
      </c>
      <c r="F49" s="95">
        <v>14</v>
      </c>
      <c r="G49" s="95">
        <v>13</v>
      </c>
      <c r="H49" s="95">
        <v>15</v>
      </c>
      <c r="I49" s="96">
        <f t="shared" si="4"/>
        <v>0.15384615384615374</v>
      </c>
      <c r="J49" s="96">
        <f t="shared" si="5"/>
        <v>0.66666666666666674</v>
      </c>
      <c r="K49" s="95">
        <f t="shared" si="6"/>
        <v>2</v>
      </c>
      <c r="L49" s="95">
        <f t="shared" si="7"/>
        <v>6</v>
      </c>
      <c r="M49" s="96">
        <f>H49/H48</f>
        <v>0.83333333333333337</v>
      </c>
      <c r="N49" s="95">
        <v>9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0.77777777777777768</v>
      </c>
      <c r="U49" s="95">
        <f t="shared" si="2"/>
        <v>1</v>
      </c>
      <c r="V49" s="95">
        <f t="shared" si="3"/>
        <v>7</v>
      </c>
      <c r="W49" s="96">
        <f>R49/R48</f>
        <v>0.84210526315789469</v>
      </c>
    </row>
    <row r="50" spans="2:23" x14ac:dyDescent="0.25">
      <c r="B50" s="97" t="s">
        <v>61</v>
      </c>
      <c r="C50" s="52">
        <v>9</v>
      </c>
      <c r="D50" s="52">
        <v>5</v>
      </c>
      <c r="E50" s="52">
        <v>8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0.60000000000000009</v>
      </c>
      <c r="K50" s="52">
        <f t="shared" si="6"/>
        <v>0</v>
      </c>
      <c r="L50" s="52">
        <f t="shared" si="7"/>
        <v>3</v>
      </c>
      <c r="M50" s="98">
        <f>H50/H48</f>
        <v>0.44444444444444442</v>
      </c>
      <c r="N50" s="52">
        <v>6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0.33333333333333326</v>
      </c>
      <c r="U50" s="52">
        <f t="shared" si="2"/>
        <v>0</v>
      </c>
      <c r="V50" s="52">
        <f t="shared" si="3"/>
        <v>2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4</v>
      </c>
      <c r="E51" s="52">
        <v>4</v>
      </c>
      <c r="F51" s="52">
        <v>6</v>
      </c>
      <c r="G51" s="52">
        <v>5</v>
      </c>
      <c r="H51" s="52">
        <v>7</v>
      </c>
      <c r="I51" s="98">
        <f t="shared" si="4"/>
        <v>0.39999999999999991</v>
      </c>
      <c r="J51" s="98">
        <f t="shared" si="5"/>
        <v>0.75</v>
      </c>
      <c r="K51" s="52">
        <f t="shared" si="6"/>
        <v>2</v>
      </c>
      <c r="L51" s="52">
        <f t="shared" si="7"/>
        <v>3</v>
      </c>
      <c r="M51" s="98">
        <f>H51/H48</f>
        <v>0.3888888888888889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2</v>
      </c>
      <c r="E52" s="95">
        <v>2</v>
      </c>
      <c r="F52" s="95">
        <v>3</v>
      </c>
      <c r="G52" s="95">
        <v>4</v>
      </c>
      <c r="H52" s="95">
        <v>4</v>
      </c>
      <c r="I52" s="96">
        <f t="shared" si="4"/>
        <v>0</v>
      </c>
      <c r="J52" s="96">
        <f t="shared" si="5"/>
        <v>1</v>
      </c>
      <c r="K52" s="95">
        <f t="shared" si="6"/>
        <v>0</v>
      </c>
      <c r="L52" s="95">
        <f t="shared" si="7"/>
        <v>2</v>
      </c>
      <c r="M52" s="96">
        <f>H52/H48</f>
        <v>0.22222222222222221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6629-82F4-490D-8B96-991F8BEB443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D2DC-8A01-4B2D-824C-C443B67480B3}">
  <sheetPr>
    <tabColor theme="7" tint="0.79998168889431442"/>
  </sheetPr>
  <dimension ref="A4:P290"/>
  <sheetViews>
    <sheetView showGridLines="0" zoomScaleNormal="100" workbookViewId="0">
      <selection activeCell="M1" sqref="M1:O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234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5020</v>
      </c>
      <c r="D9" s="116">
        <v>0.1313950867703404</v>
      </c>
      <c r="E9" s="115">
        <v>3774</v>
      </c>
      <c r="F9" s="116">
        <f t="shared" ref="F9:L21" si="0">IFERROR(E9/C9-1,"-")</f>
        <v>-0.24820717131474102</v>
      </c>
      <c r="G9" s="115">
        <v>596</v>
      </c>
      <c r="H9" s="116">
        <f>IFERROR(G9/E9-1,"-")</f>
        <v>-0.84207737148913619</v>
      </c>
      <c r="I9" s="115">
        <v>2563</v>
      </c>
      <c r="J9" s="116">
        <f t="shared" si="0"/>
        <v>3.300335570469799</v>
      </c>
      <c r="K9" s="115">
        <v>6916</v>
      </c>
      <c r="L9" s="116">
        <f t="shared" si="0"/>
        <v>1.6984003121342175</v>
      </c>
      <c r="M9" s="115">
        <v>4476</v>
      </c>
      <c r="N9" s="116">
        <f t="shared" ref="N9:N21" si="1">IFERROR(M9/K9-1,"-")</f>
        <v>-0.35280508964719492</v>
      </c>
      <c r="O9" s="116">
        <f>M9/C9-1</f>
        <v>-0.10836653386454187</v>
      </c>
    </row>
    <row r="10" spans="1:16" x14ac:dyDescent="0.25">
      <c r="A10" s="1" t="s">
        <v>72</v>
      </c>
      <c r="B10" s="114" t="s">
        <v>73</v>
      </c>
      <c r="C10" s="115">
        <v>3781</v>
      </c>
      <c r="D10" s="116">
        <v>-7.0550639134709936E-2</v>
      </c>
      <c r="E10" s="115">
        <v>4632</v>
      </c>
      <c r="F10" s="116">
        <f t="shared" si="0"/>
        <v>0.22507273208145984</v>
      </c>
      <c r="G10" s="115">
        <v>335</v>
      </c>
      <c r="H10" s="116">
        <f t="shared" si="0"/>
        <v>-0.92767702936096719</v>
      </c>
      <c r="I10" s="115">
        <v>2789</v>
      </c>
      <c r="J10" s="116">
        <f t="shared" si="0"/>
        <v>7.325373134328359</v>
      </c>
      <c r="K10" s="115">
        <v>4514</v>
      </c>
      <c r="L10" s="116">
        <f t="shared" si="0"/>
        <v>0.61850125493008257</v>
      </c>
      <c r="M10" s="115">
        <v>4771</v>
      </c>
      <c r="N10" s="116">
        <f>IFERROR(M10/K10-1,"-")</f>
        <v>5.6933983163491408E-2</v>
      </c>
      <c r="O10" s="116">
        <f>IFERROR(M10/C10-1,"-")</f>
        <v>0.2618354932557525</v>
      </c>
    </row>
    <row r="11" spans="1:16" x14ac:dyDescent="0.25">
      <c r="A11" s="1" t="s">
        <v>74</v>
      </c>
      <c r="B11" s="114" t="s">
        <v>75</v>
      </c>
      <c r="C11" s="115">
        <v>4520</v>
      </c>
      <c r="D11" s="116">
        <v>-7.2249589490968824E-2</v>
      </c>
      <c r="E11" s="115">
        <v>1664</v>
      </c>
      <c r="F11" s="116">
        <f t="shared" si="0"/>
        <v>-0.63185840707964602</v>
      </c>
      <c r="G11" s="115">
        <v>838</v>
      </c>
      <c r="H11" s="116">
        <f t="shared" si="0"/>
        <v>-0.49639423076923073</v>
      </c>
      <c r="I11" s="115">
        <v>3577</v>
      </c>
      <c r="J11" s="116">
        <f t="shared" si="0"/>
        <v>3.2684964200477324</v>
      </c>
      <c r="K11" s="115">
        <v>4873</v>
      </c>
      <c r="L11" s="116">
        <f t="shared" si="0"/>
        <v>0.36231478892927038</v>
      </c>
      <c r="M11" s="115">
        <v>5862</v>
      </c>
      <c r="N11" s="116">
        <f t="shared" si="1"/>
        <v>0.20295505848553264</v>
      </c>
      <c r="O11" s="116">
        <f t="shared" ref="O11:O15" si="2">IFERROR(M11/C11-1,"-")</f>
        <v>0.29690265486725664</v>
      </c>
    </row>
    <row r="12" spans="1:16" x14ac:dyDescent="0.25">
      <c r="A12" s="1" t="s">
        <v>76</v>
      </c>
      <c r="B12" s="114" t="s">
        <v>77</v>
      </c>
      <c r="C12" s="115">
        <v>3159</v>
      </c>
      <c r="D12" s="116">
        <v>-5.7858634059051561E-2</v>
      </c>
      <c r="E12" s="115">
        <v>0</v>
      </c>
      <c r="F12" s="116">
        <f t="shared" si="0"/>
        <v>-1</v>
      </c>
      <c r="G12" s="115">
        <v>596</v>
      </c>
      <c r="H12" s="116" t="str">
        <f t="shared" si="0"/>
        <v>-</v>
      </c>
      <c r="I12" s="115">
        <v>2979</v>
      </c>
      <c r="J12" s="116">
        <f t="shared" si="0"/>
        <v>3.9983221476510069</v>
      </c>
      <c r="K12" s="115">
        <v>4452</v>
      </c>
      <c r="L12" s="116">
        <f t="shared" si="0"/>
        <v>0.49446122860020147</v>
      </c>
      <c r="M12" s="115">
        <v>3875</v>
      </c>
      <c r="N12" s="116">
        <f t="shared" si="1"/>
        <v>-0.12960467205750226</v>
      </c>
      <c r="O12" s="116">
        <f t="shared" si="2"/>
        <v>0.22665400443178219</v>
      </c>
    </row>
    <row r="13" spans="1:16" x14ac:dyDescent="0.25">
      <c r="A13" s="1" t="s">
        <v>78</v>
      </c>
      <c r="B13" s="114" t="s">
        <v>79</v>
      </c>
      <c r="C13" s="115">
        <v>3368</v>
      </c>
      <c r="D13" s="116">
        <v>-2.2918479837539918E-2</v>
      </c>
      <c r="E13" s="115">
        <v>0</v>
      </c>
      <c r="F13" s="116">
        <f t="shared" si="0"/>
        <v>-1</v>
      </c>
      <c r="G13" s="115">
        <v>1098</v>
      </c>
      <c r="H13" s="116" t="str">
        <f t="shared" si="0"/>
        <v>-</v>
      </c>
      <c r="I13" s="115">
        <v>2392</v>
      </c>
      <c r="J13" s="116">
        <f t="shared" si="0"/>
        <v>1.1785063752276868</v>
      </c>
      <c r="K13" s="115">
        <v>3611</v>
      </c>
      <c r="L13" s="116">
        <f t="shared" si="0"/>
        <v>0.50961538461538458</v>
      </c>
      <c r="M13" s="115">
        <v>1870</v>
      </c>
      <c r="N13" s="116">
        <f t="shared" si="1"/>
        <v>-0.48213791193575184</v>
      </c>
      <c r="O13" s="116">
        <f t="shared" si="2"/>
        <v>-0.44477434679334915</v>
      </c>
    </row>
    <row r="14" spans="1:16" x14ac:dyDescent="0.25">
      <c r="A14" s="1" t="s">
        <v>80</v>
      </c>
      <c r="B14" s="114" t="s">
        <v>81</v>
      </c>
      <c r="C14" s="115">
        <v>3341</v>
      </c>
      <c r="D14" s="116">
        <v>7.7394388906804279E-2</v>
      </c>
      <c r="E14" s="115">
        <v>0</v>
      </c>
      <c r="F14" s="116">
        <f t="shared" si="0"/>
        <v>-1</v>
      </c>
      <c r="G14" s="115">
        <v>1595</v>
      </c>
      <c r="H14" s="116" t="str">
        <f t="shared" si="0"/>
        <v>-</v>
      </c>
      <c r="I14" s="115">
        <v>2523</v>
      </c>
      <c r="J14" s="116">
        <f t="shared" si="0"/>
        <v>0.58181818181818179</v>
      </c>
      <c r="K14" s="115">
        <v>3080</v>
      </c>
      <c r="L14" s="116">
        <f t="shared" si="0"/>
        <v>0.22076892588188657</v>
      </c>
      <c r="M14" s="115">
        <v>2377</v>
      </c>
      <c r="N14" s="116">
        <f t="shared" si="1"/>
        <v>-0.22824675324675325</v>
      </c>
      <c r="O14" s="116">
        <f t="shared" si="2"/>
        <v>-0.288536366357378</v>
      </c>
    </row>
    <row r="15" spans="1:16" x14ac:dyDescent="0.25">
      <c r="A15" s="1" t="s">
        <v>82</v>
      </c>
      <c r="B15" s="114" t="s">
        <v>83</v>
      </c>
      <c r="C15" s="115">
        <v>3189</v>
      </c>
      <c r="D15" s="116">
        <v>2.1460602178090982E-2</v>
      </c>
      <c r="E15" s="115">
        <v>0</v>
      </c>
      <c r="F15" s="116">
        <f t="shared" si="0"/>
        <v>-1</v>
      </c>
      <c r="G15" s="115">
        <v>1838</v>
      </c>
      <c r="H15" s="116" t="str">
        <f t="shared" si="0"/>
        <v>-</v>
      </c>
      <c r="I15" s="115">
        <v>2342</v>
      </c>
      <c r="J15" s="116">
        <f t="shared" si="0"/>
        <v>0.27421109902067475</v>
      </c>
      <c r="K15" s="115">
        <v>2800</v>
      </c>
      <c r="L15" s="116">
        <f t="shared" si="0"/>
        <v>0.19555935098206656</v>
      </c>
      <c r="M15" s="115">
        <v>2508</v>
      </c>
      <c r="N15" s="116">
        <f t="shared" si="1"/>
        <v>-0.10428571428571431</v>
      </c>
      <c r="O15" s="116">
        <f t="shared" si="2"/>
        <v>-0.21354656632173097</v>
      </c>
    </row>
    <row r="16" spans="1:16" x14ac:dyDescent="0.25">
      <c r="A16" s="1" t="s">
        <v>84</v>
      </c>
      <c r="B16" s="114" t="s">
        <v>85</v>
      </c>
      <c r="C16" s="115">
        <v>3508</v>
      </c>
      <c r="D16" s="116">
        <v>-0.21608938547486034</v>
      </c>
      <c r="E16" s="115">
        <v>1055</v>
      </c>
      <c r="F16" s="116">
        <f t="shared" si="0"/>
        <v>-0.69925883694412772</v>
      </c>
      <c r="G16" s="115">
        <v>2316</v>
      </c>
      <c r="H16" s="116">
        <f t="shared" si="0"/>
        <v>1.195260663507109</v>
      </c>
      <c r="I16" s="115">
        <v>3343</v>
      </c>
      <c r="J16" s="116">
        <f t="shared" si="0"/>
        <v>0.44343696027633861</v>
      </c>
      <c r="K16" s="115">
        <v>3080</v>
      </c>
      <c r="L16" s="116">
        <f t="shared" si="0"/>
        <v>-7.8671851630272238E-2</v>
      </c>
      <c r="M16" s="115">
        <v>3161</v>
      </c>
      <c r="N16" s="116">
        <f>IFERROR(M16/K16-1,"-")</f>
        <v>2.6298701298701266E-2</v>
      </c>
      <c r="O16" s="116">
        <f>IFERROR(M16/C16-1,"-")</f>
        <v>-9.8916761687571242E-2</v>
      </c>
    </row>
    <row r="17" spans="1:16" x14ac:dyDescent="0.25">
      <c r="A17" s="1" t="s">
        <v>86</v>
      </c>
      <c r="B17" s="114" t="s">
        <v>87</v>
      </c>
      <c r="C17" s="115">
        <v>3494</v>
      </c>
      <c r="D17" s="116">
        <v>8.9517759168351585E-3</v>
      </c>
      <c r="E17" s="115">
        <v>220</v>
      </c>
      <c r="F17" s="116">
        <f t="shared" si="0"/>
        <v>-0.9370349170005724</v>
      </c>
      <c r="G17" s="115">
        <v>2289</v>
      </c>
      <c r="H17" s="116">
        <f t="shared" si="0"/>
        <v>9.4045454545454543</v>
      </c>
      <c r="I17" s="115">
        <v>3143</v>
      </c>
      <c r="J17" s="116">
        <f t="shared" si="0"/>
        <v>0.37308868501529058</v>
      </c>
      <c r="K17" s="115">
        <v>3734</v>
      </c>
      <c r="L17" s="116">
        <f t="shared" si="0"/>
        <v>0.18803690741329948</v>
      </c>
      <c r="M17" s="115">
        <v>3135</v>
      </c>
      <c r="N17" s="116">
        <f>IFERROR(M17/K17-1,"-")</f>
        <v>-0.16041778253883232</v>
      </c>
      <c r="O17" s="116">
        <f>IFERROR(M17/C17-1,"-")</f>
        <v>-0.10274756725815681</v>
      </c>
    </row>
    <row r="18" spans="1:16" x14ac:dyDescent="0.25">
      <c r="A18" s="1" t="s">
        <v>88</v>
      </c>
      <c r="B18" s="114" t="s">
        <v>89</v>
      </c>
      <c r="C18" s="115">
        <v>3489</v>
      </c>
      <c r="D18" s="116">
        <v>-3.0833333333333379E-2</v>
      </c>
      <c r="E18" s="115">
        <v>283</v>
      </c>
      <c r="F18" s="116">
        <f t="shared" si="0"/>
        <v>-0.9188879335053024</v>
      </c>
      <c r="G18" s="115">
        <v>3184</v>
      </c>
      <c r="H18" s="116">
        <f t="shared" si="0"/>
        <v>10.250883392226148</v>
      </c>
      <c r="I18" s="115">
        <v>3407</v>
      </c>
      <c r="J18" s="116">
        <f t="shared" si="0"/>
        <v>7.0037688442211143E-2</v>
      </c>
      <c r="K18" s="115">
        <v>4248</v>
      </c>
      <c r="L18" s="116">
        <f t="shared" si="0"/>
        <v>0.24684473143528041</v>
      </c>
      <c r="M18" s="115">
        <v>3960</v>
      </c>
      <c r="N18" s="116">
        <f>IFERROR(M18/K18-1,"-")</f>
        <v>-6.7796610169491567E-2</v>
      </c>
      <c r="O18" s="116">
        <f>IFERROR(M18/C18-1,"-")</f>
        <v>0.13499570077386069</v>
      </c>
    </row>
    <row r="19" spans="1:16" x14ac:dyDescent="0.25">
      <c r="A19" s="1" t="s">
        <v>90</v>
      </c>
      <c r="B19" s="114" t="s">
        <v>91</v>
      </c>
      <c r="C19" s="115">
        <v>4580</v>
      </c>
      <c r="D19" s="116">
        <v>4.8266783677051173E-3</v>
      </c>
      <c r="E19" s="115">
        <v>452</v>
      </c>
      <c r="F19" s="116">
        <f t="shared" si="0"/>
        <v>-0.90131004366812228</v>
      </c>
      <c r="G19" s="115">
        <v>2997</v>
      </c>
      <c r="H19" s="116">
        <f t="shared" si="0"/>
        <v>5.6305309734513278</v>
      </c>
      <c r="I19" s="115">
        <v>4018</v>
      </c>
      <c r="J19" s="116">
        <f t="shared" si="0"/>
        <v>0.34067400734067399</v>
      </c>
      <c r="K19" s="115">
        <v>4366</v>
      </c>
      <c r="L19" s="116">
        <f t="shared" si="0"/>
        <v>8.661025385764054E-2</v>
      </c>
      <c r="M19" s="115">
        <v>3262</v>
      </c>
      <c r="N19" s="116">
        <f>IFERROR(M19/K19-1,"-")</f>
        <v>-0.25286303252404951</v>
      </c>
      <c r="O19" s="116">
        <f>IFERROR(M19/C19-1,"-")</f>
        <v>-0.28777292576419211</v>
      </c>
    </row>
    <row r="20" spans="1:16" x14ac:dyDescent="0.25">
      <c r="A20" s="1" t="s">
        <v>92</v>
      </c>
      <c r="B20" s="114" t="s">
        <v>93</v>
      </c>
      <c r="C20" s="115">
        <v>3627</v>
      </c>
      <c r="D20" s="116">
        <v>-0.20074922873512557</v>
      </c>
      <c r="E20" s="115">
        <v>469</v>
      </c>
      <c r="F20" s="116">
        <f t="shared" si="0"/>
        <v>-0.87069203198235456</v>
      </c>
      <c r="G20" s="115">
        <v>2479</v>
      </c>
      <c r="H20" s="116">
        <f t="shared" si="0"/>
        <v>4.2857142857142856</v>
      </c>
      <c r="I20" s="115">
        <v>4675</v>
      </c>
      <c r="J20" s="116">
        <f t="shared" si="0"/>
        <v>0.8858410649455426</v>
      </c>
      <c r="K20" s="115">
        <v>5492</v>
      </c>
      <c r="L20" s="116">
        <f t="shared" si="0"/>
        <v>0.17475935828877009</v>
      </c>
      <c r="M20" s="115">
        <v>4480</v>
      </c>
      <c r="N20" s="116">
        <f>IFERROR(M20/K20-1,"-")</f>
        <v>-0.1842680262199563</v>
      </c>
      <c r="O20" s="116">
        <f>IFERROR(M20/C20-1,"-")</f>
        <v>0.23518059001929981</v>
      </c>
    </row>
    <row r="21" spans="1:16" ht="15.75" x14ac:dyDescent="0.25">
      <c r="A21" s="1" t="s">
        <v>0</v>
      </c>
      <c r="B21" s="117" t="s">
        <v>30</v>
      </c>
      <c r="C21" s="118">
        <v>45076</v>
      </c>
      <c r="D21" s="119">
        <v>-4.1629459539907265E-2</v>
      </c>
      <c r="E21" s="118">
        <v>12633</v>
      </c>
      <c r="F21" s="119">
        <f t="shared" si="0"/>
        <v>-0.71973999467565886</v>
      </c>
      <c r="G21" s="118">
        <v>20161</v>
      </c>
      <c r="H21" s="119">
        <f t="shared" si="0"/>
        <v>0.59589962795852136</v>
      </c>
      <c r="I21" s="118">
        <v>37751</v>
      </c>
      <c r="J21" s="119">
        <f t="shared" si="0"/>
        <v>0.87247656366251669</v>
      </c>
      <c r="K21" s="118">
        <v>51166</v>
      </c>
      <c r="L21" s="119">
        <f t="shared" si="0"/>
        <v>0.3553548250377474</v>
      </c>
      <c r="M21" s="118">
        <v>43737</v>
      </c>
      <c r="N21" s="119">
        <v>-0.14519407418989172</v>
      </c>
      <c r="O21" s="119">
        <v>-2.9705386458425798E-2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1006</v>
      </c>
      <c r="D31" s="116">
        <v>0.46008708272859211</v>
      </c>
      <c r="E31" s="115">
        <v>425</v>
      </c>
      <c r="F31" s="116">
        <f t="shared" ref="F31:L43" si="3">IFERROR(E31/C31-1,"-")</f>
        <v>-0.57753479125248508</v>
      </c>
      <c r="G31" s="115">
        <v>107</v>
      </c>
      <c r="H31" s="116">
        <f t="shared" si="3"/>
        <v>-0.74823529411764711</v>
      </c>
      <c r="I31" s="115">
        <v>161</v>
      </c>
      <c r="J31" s="116">
        <f t="shared" si="3"/>
        <v>0.50467289719626174</v>
      </c>
      <c r="K31" s="115">
        <v>3478</v>
      </c>
      <c r="L31" s="116">
        <f t="shared" si="3"/>
        <v>20.602484472049689</v>
      </c>
      <c r="M31" s="115">
        <v>596</v>
      </c>
      <c r="N31" s="116">
        <f t="shared" ref="N31:N37" si="4">IFERROR(M31/K31-1,"-")</f>
        <v>-0.82863714778608399</v>
      </c>
      <c r="O31" s="116">
        <f>M31/C31-1</f>
        <v>-0.40755467196819084</v>
      </c>
    </row>
    <row r="32" spans="1:16" x14ac:dyDescent="0.25">
      <c r="B32" s="114" t="s">
        <v>73</v>
      </c>
      <c r="C32" s="115">
        <v>656</v>
      </c>
      <c r="D32" s="116">
        <v>-4.5123726346433801E-2</v>
      </c>
      <c r="E32" s="115">
        <v>458</v>
      </c>
      <c r="F32" s="116">
        <f t="shared" si="3"/>
        <v>-0.30182926829268297</v>
      </c>
      <c r="G32" s="115">
        <v>35</v>
      </c>
      <c r="H32" s="116">
        <f t="shared" si="3"/>
        <v>-0.92358078602620086</v>
      </c>
      <c r="I32" s="115">
        <v>119</v>
      </c>
      <c r="J32" s="116">
        <f t="shared" si="3"/>
        <v>2.4</v>
      </c>
      <c r="K32" s="115">
        <v>1606</v>
      </c>
      <c r="L32" s="116">
        <f t="shared" si="3"/>
        <v>12.495798319327731</v>
      </c>
      <c r="M32" s="115">
        <v>924</v>
      </c>
      <c r="N32" s="116">
        <f>IFERROR(M32/K32-1,"-")</f>
        <v>-0.42465753424657537</v>
      </c>
      <c r="O32" s="116">
        <f>IFERROR(M32/C32-1,"-")</f>
        <v>0.40853658536585358</v>
      </c>
    </row>
    <row r="33" spans="2:16" x14ac:dyDescent="0.25">
      <c r="B33" s="114" t="s">
        <v>75</v>
      </c>
      <c r="C33" s="115">
        <v>765</v>
      </c>
      <c r="D33" s="116">
        <v>-0.28969359331476319</v>
      </c>
      <c r="E33" s="115">
        <v>240</v>
      </c>
      <c r="F33" s="116">
        <f t="shared" si="3"/>
        <v>-0.68627450980392157</v>
      </c>
      <c r="G33" s="115">
        <v>170</v>
      </c>
      <c r="H33" s="116">
        <f t="shared" si="3"/>
        <v>-0.29166666666666663</v>
      </c>
      <c r="I33" s="115">
        <v>470</v>
      </c>
      <c r="J33" s="116">
        <f t="shared" si="3"/>
        <v>1.7647058823529411</v>
      </c>
      <c r="K33" s="115">
        <v>1531</v>
      </c>
      <c r="L33" s="116">
        <f t="shared" si="3"/>
        <v>2.2574468085106383</v>
      </c>
      <c r="M33" s="115">
        <v>2301</v>
      </c>
      <c r="N33" s="116">
        <f t="shared" si="4"/>
        <v>0.50293925538863493</v>
      </c>
      <c r="O33" s="116">
        <f t="shared" ref="O33:O37" si="5">IFERROR(M33/C33-1,"-")</f>
        <v>2.0078431372549019</v>
      </c>
    </row>
    <row r="34" spans="2:16" x14ac:dyDescent="0.25">
      <c r="B34" s="114" t="s">
        <v>77</v>
      </c>
      <c r="C34" s="115">
        <v>897</v>
      </c>
      <c r="D34" s="116">
        <v>-6.6445182724252927E-3</v>
      </c>
      <c r="E34" s="115">
        <v>0</v>
      </c>
      <c r="F34" s="116">
        <f t="shared" si="3"/>
        <v>-1</v>
      </c>
      <c r="G34" s="115">
        <v>149</v>
      </c>
      <c r="H34" s="116" t="str">
        <f t="shared" si="3"/>
        <v>-</v>
      </c>
      <c r="I34" s="115">
        <v>241</v>
      </c>
      <c r="J34" s="116">
        <f t="shared" si="3"/>
        <v>0.6174496644295302</v>
      </c>
      <c r="K34" s="115">
        <v>1949</v>
      </c>
      <c r="L34" s="116">
        <f t="shared" si="3"/>
        <v>7.0871369294605806</v>
      </c>
      <c r="M34" s="115">
        <v>1208</v>
      </c>
      <c r="N34" s="116">
        <f t="shared" si="4"/>
        <v>-0.38019497178040018</v>
      </c>
      <c r="O34" s="116">
        <f t="shared" si="5"/>
        <v>0.34671125975473793</v>
      </c>
    </row>
    <row r="35" spans="2:16" x14ac:dyDescent="0.25">
      <c r="B35" s="114" t="s">
        <v>79</v>
      </c>
      <c r="C35" s="115">
        <v>807</v>
      </c>
      <c r="D35" s="116">
        <v>-0.29581151832460728</v>
      </c>
      <c r="E35" s="115">
        <v>0</v>
      </c>
      <c r="F35" s="116">
        <f t="shared" si="3"/>
        <v>-1</v>
      </c>
      <c r="G35" s="115">
        <v>326</v>
      </c>
      <c r="H35" s="116" t="str">
        <f t="shared" si="3"/>
        <v>-</v>
      </c>
      <c r="I35" s="115">
        <v>491</v>
      </c>
      <c r="J35" s="116">
        <f t="shared" si="3"/>
        <v>0.50613496932515334</v>
      </c>
      <c r="K35" s="115">
        <v>2051</v>
      </c>
      <c r="L35" s="116">
        <f t="shared" si="3"/>
        <v>3.1771894093686353</v>
      </c>
      <c r="M35" s="115">
        <v>644</v>
      </c>
      <c r="N35" s="116">
        <f t="shared" si="4"/>
        <v>-0.68600682593856654</v>
      </c>
      <c r="O35" s="116">
        <f t="shared" si="5"/>
        <v>-0.20198265179677821</v>
      </c>
    </row>
    <row r="36" spans="2:16" x14ac:dyDescent="0.25">
      <c r="B36" s="114" t="s">
        <v>81</v>
      </c>
      <c r="C36" s="115">
        <v>901</v>
      </c>
      <c r="D36" s="116">
        <v>6.3754427390791069E-2</v>
      </c>
      <c r="E36" s="115">
        <v>0</v>
      </c>
      <c r="F36" s="116">
        <f t="shared" si="3"/>
        <v>-1</v>
      </c>
      <c r="G36" s="115">
        <v>715</v>
      </c>
      <c r="H36" s="116" t="str">
        <f t="shared" si="3"/>
        <v>-</v>
      </c>
      <c r="I36" s="115">
        <v>533</v>
      </c>
      <c r="J36" s="116">
        <f t="shared" si="3"/>
        <v>-0.25454545454545452</v>
      </c>
      <c r="K36" s="115">
        <v>1450</v>
      </c>
      <c r="L36" s="116">
        <f t="shared" si="3"/>
        <v>1.7204502814258911</v>
      </c>
      <c r="M36" s="115">
        <v>646</v>
      </c>
      <c r="N36" s="116">
        <f t="shared" si="4"/>
        <v>-0.55448275862068963</v>
      </c>
      <c r="O36" s="116">
        <f t="shared" si="5"/>
        <v>-0.28301886792452835</v>
      </c>
    </row>
    <row r="37" spans="2:16" x14ac:dyDescent="0.25">
      <c r="B37" s="114" t="s">
        <v>83</v>
      </c>
      <c r="C37" s="115">
        <v>1052</v>
      </c>
      <c r="D37" s="116">
        <v>0.10736842105263156</v>
      </c>
      <c r="E37" s="115">
        <v>0</v>
      </c>
      <c r="F37" s="116">
        <f t="shared" si="3"/>
        <v>-1</v>
      </c>
      <c r="G37" s="115">
        <v>819</v>
      </c>
      <c r="H37" s="116" t="str">
        <f t="shared" si="3"/>
        <v>-</v>
      </c>
      <c r="I37" s="115">
        <v>528</v>
      </c>
      <c r="J37" s="116">
        <f t="shared" si="3"/>
        <v>-0.35531135531135527</v>
      </c>
      <c r="K37" s="115">
        <v>1332</v>
      </c>
      <c r="L37" s="116">
        <f t="shared" si="3"/>
        <v>1.5227272727272729</v>
      </c>
      <c r="M37" s="115">
        <v>891</v>
      </c>
      <c r="N37" s="116">
        <f t="shared" si="4"/>
        <v>-0.33108108108108103</v>
      </c>
      <c r="O37" s="116">
        <f t="shared" si="5"/>
        <v>-0.15304182509505704</v>
      </c>
    </row>
    <row r="38" spans="2:16" x14ac:dyDescent="0.25">
      <c r="B38" s="114" t="s">
        <v>85</v>
      </c>
      <c r="C38" s="115">
        <v>1334</v>
      </c>
      <c r="D38" s="116">
        <v>-0.29230769230769227</v>
      </c>
      <c r="E38" s="115">
        <v>890</v>
      </c>
      <c r="F38" s="116">
        <f t="shared" si="3"/>
        <v>-0.33283358320839584</v>
      </c>
      <c r="G38" s="115">
        <v>984</v>
      </c>
      <c r="H38" s="116">
        <f t="shared" si="3"/>
        <v>0.10561797752808988</v>
      </c>
      <c r="I38" s="115">
        <v>1168</v>
      </c>
      <c r="J38" s="116">
        <f t="shared" si="3"/>
        <v>0.18699186991869921</v>
      </c>
      <c r="K38" s="115">
        <v>1285</v>
      </c>
      <c r="L38" s="116">
        <f t="shared" si="3"/>
        <v>0.10017123287671237</v>
      </c>
      <c r="M38" s="115">
        <v>654</v>
      </c>
      <c r="N38" s="116">
        <f>IFERROR(M38/K38-1,"-")</f>
        <v>-0.49105058365758758</v>
      </c>
      <c r="O38" s="116">
        <f>IFERROR(M38/C38-1,"-")</f>
        <v>-0.50974512743628186</v>
      </c>
    </row>
    <row r="39" spans="2:16" x14ac:dyDescent="0.25">
      <c r="B39" s="114" t="s">
        <v>87</v>
      </c>
      <c r="C39" s="115">
        <v>1072</v>
      </c>
      <c r="D39" s="116">
        <v>8.7221095334685694E-2</v>
      </c>
      <c r="E39" s="115">
        <v>116</v>
      </c>
      <c r="F39" s="116">
        <f t="shared" si="3"/>
        <v>-0.89179104477611937</v>
      </c>
      <c r="G39" s="115">
        <v>638</v>
      </c>
      <c r="H39" s="116">
        <f t="shared" si="3"/>
        <v>4.5</v>
      </c>
      <c r="I39" s="115">
        <v>517</v>
      </c>
      <c r="J39" s="116">
        <f t="shared" si="3"/>
        <v>-0.18965517241379315</v>
      </c>
      <c r="K39" s="115">
        <v>1723</v>
      </c>
      <c r="L39" s="116">
        <f t="shared" si="3"/>
        <v>2.3326885880077368</v>
      </c>
      <c r="M39" s="115">
        <v>878</v>
      </c>
      <c r="N39" s="116">
        <f>IFERROR(M39/K39-1,"-")</f>
        <v>-0.49042367962855482</v>
      </c>
      <c r="O39" s="116">
        <f>IFERROR(M39/C39-1,"-")</f>
        <v>-0.18097014925373134</v>
      </c>
    </row>
    <row r="40" spans="2:16" x14ac:dyDescent="0.25">
      <c r="B40" s="114" t="s">
        <v>89</v>
      </c>
      <c r="C40" s="115">
        <v>812</v>
      </c>
      <c r="D40" s="116">
        <v>9.139784946236551E-2</v>
      </c>
      <c r="E40" s="115">
        <v>115</v>
      </c>
      <c r="F40" s="116">
        <f t="shared" si="3"/>
        <v>-0.85837438423645318</v>
      </c>
      <c r="G40" s="115">
        <v>622</v>
      </c>
      <c r="H40" s="116">
        <f t="shared" si="3"/>
        <v>4.4086956521739129</v>
      </c>
      <c r="I40" s="115">
        <v>628</v>
      </c>
      <c r="J40" s="116">
        <f t="shared" si="3"/>
        <v>9.6463022508037621E-3</v>
      </c>
      <c r="K40" s="115">
        <v>1095</v>
      </c>
      <c r="L40" s="116">
        <f t="shared" si="3"/>
        <v>0.74363057324840764</v>
      </c>
      <c r="M40" s="115">
        <v>1069</v>
      </c>
      <c r="N40" s="116">
        <f>IFERROR(M40/K40-1,"-")</f>
        <v>-2.3744292237442899E-2</v>
      </c>
      <c r="O40" s="116">
        <f>IFERROR(M40/C40-1,"-")</f>
        <v>0.31650246305418728</v>
      </c>
    </row>
    <row r="41" spans="2:16" x14ac:dyDescent="0.25">
      <c r="B41" s="114" t="s">
        <v>91</v>
      </c>
      <c r="C41" s="115">
        <v>708</v>
      </c>
      <c r="D41" s="116">
        <v>-0.21333333333333337</v>
      </c>
      <c r="E41" s="115">
        <v>88</v>
      </c>
      <c r="F41" s="116">
        <f t="shared" si="3"/>
        <v>-0.87570621468926557</v>
      </c>
      <c r="G41" s="115">
        <v>176</v>
      </c>
      <c r="H41" s="116">
        <f t="shared" si="3"/>
        <v>1</v>
      </c>
      <c r="I41" s="115">
        <v>681</v>
      </c>
      <c r="J41" s="116">
        <f t="shared" si="3"/>
        <v>2.8693181818181817</v>
      </c>
      <c r="K41" s="115">
        <v>764</v>
      </c>
      <c r="L41" s="116">
        <f t="shared" si="3"/>
        <v>0.12187958883994132</v>
      </c>
      <c r="M41" s="115">
        <v>259</v>
      </c>
      <c r="N41" s="116">
        <f>IFERROR(M41/K41-1,"-")</f>
        <v>-0.66099476439790572</v>
      </c>
      <c r="O41" s="116">
        <f>IFERROR(M41/C41-1,"-")</f>
        <v>-0.63418079096045199</v>
      </c>
    </row>
    <row r="42" spans="2:16" x14ac:dyDescent="0.25">
      <c r="B42" s="114" t="s">
        <v>93</v>
      </c>
      <c r="C42" s="115">
        <v>499</v>
      </c>
      <c r="D42" s="116">
        <v>-0.41086186540731995</v>
      </c>
      <c r="E42" s="115">
        <v>3</v>
      </c>
      <c r="F42" s="116">
        <f t="shared" si="3"/>
        <v>-0.9939879759519038</v>
      </c>
      <c r="G42" s="115">
        <v>209</v>
      </c>
      <c r="H42" s="116">
        <f t="shared" si="3"/>
        <v>68.666666666666671</v>
      </c>
      <c r="I42" s="115">
        <v>1225</v>
      </c>
      <c r="J42" s="116">
        <f t="shared" si="3"/>
        <v>4.8612440191387556</v>
      </c>
      <c r="K42" s="115">
        <v>1986</v>
      </c>
      <c r="L42" s="116">
        <f t="shared" si="3"/>
        <v>0.62122448979591827</v>
      </c>
      <c r="M42" s="115">
        <v>984</v>
      </c>
      <c r="N42" s="116">
        <f>IFERROR(M42/K42-1,"-")</f>
        <v>-0.50453172205438068</v>
      </c>
      <c r="O42" s="116">
        <f>IFERROR(M42/C42-1,"-")</f>
        <v>0.97194388777555107</v>
      </c>
    </row>
    <row r="43" spans="2:16" ht="15.75" x14ac:dyDescent="0.25">
      <c r="B43" s="117" t="s">
        <v>30</v>
      </c>
      <c r="C43" s="118">
        <v>10509</v>
      </c>
      <c r="D43" s="119">
        <v>-9.8790841265757656E-2</v>
      </c>
      <c r="E43" s="118">
        <v>2339</v>
      </c>
      <c r="F43" s="119">
        <f t="shared" si="3"/>
        <v>-0.7774288704919593</v>
      </c>
      <c r="G43" s="118">
        <v>4950</v>
      </c>
      <c r="H43" s="119">
        <f t="shared" si="3"/>
        <v>1.116289012398461</v>
      </c>
      <c r="I43" s="118">
        <v>6762</v>
      </c>
      <c r="J43" s="119">
        <f t="shared" si="3"/>
        <v>0.36606060606060598</v>
      </c>
      <c r="K43" s="118">
        <v>20250</v>
      </c>
      <c r="L43" s="119">
        <f t="shared" si="3"/>
        <v>1.9946761313220942</v>
      </c>
      <c r="M43" s="118">
        <v>11054</v>
      </c>
      <c r="N43" s="119">
        <v>-0.45412345679012345</v>
      </c>
      <c r="O43" s="119">
        <v>5.1860310210295912E-2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236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494</v>
      </c>
      <c r="D53" s="116">
        <v>0.32439678284182305</v>
      </c>
      <c r="E53" s="115">
        <v>217</v>
      </c>
      <c r="F53" s="116">
        <f>IFERROR(E53/C53-1,"-")</f>
        <v>-0.56072874493927127</v>
      </c>
      <c r="G53" s="115">
        <v>62</v>
      </c>
      <c r="H53" s="116">
        <f>IFERROR(G53/E53-1,"-")</f>
        <v>-0.7142857142857143</v>
      </c>
      <c r="I53" s="115">
        <v>125</v>
      </c>
      <c r="J53" s="116">
        <f>IFERROR(I53/G53-1,"-")</f>
        <v>1.0161290322580645</v>
      </c>
      <c r="K53" s="115">
        <v>741</v>
      </c>
      <c r="L53" s="116">
        <f>IFERROR(K53/I53-1,"-")</f>
        <v>4.9279999999999999</v>
      </c>
      <c r="M53" s="115">
        <v>317</v>
      </c>
      <c r="N53" s="116">
        <f t="shared" ref="N53:N59" si="6">IFERROR(M53/K53-1,"-")</f>
        <v>-0.57219973009446701</v>
      </c>
      <c r="O53" s="116">
        <f>IFERROR(M53/C53-1,"-")</f>
        <v>-0.3582995951417004</v>
      </c>
    </row>
    <row r="54" spans="1:16" x14ac:dyDescent="0.25">
      <c r="A54" s="1">
        <v>2</v>
      </c>
      <c r="B54" s="114" t="s">
        <v>73</v>
      </c>
      <c r="C54" s="115">
        <v>306</v>
      </c>
      <c r="D54" s="116">
        <v>-0.29977116704805495</v>
      </c>
      <c r="E54" s="115">
        <v>262</v>
      </c>
      <c r="F54" s="116">
        <f t="shared" ref="F54:L65" si="7">IFERROR(E54/C54-1,"-")</f>
        <v>-0.14379084967320266</v>
      </c>
      <c r="G54" s="115">
        <v>12</v>
      </c>
      <c r="H54" s="116">
        <f t="shared" si="7"/>
        <v>-0.95419847328244278</v>
      </c>
      <c r="I54" s="115">
        <v>91</v>
      </c>
      <c r="J54" s="116">
        <f t="shared" si="7"/>
        <v>6.583333333333333</v>
      </c>
      <c r="K54" s="115">
        <v>455</v>
      </c>
      <c r="L54" s="116">
        <f t="shared" si="7"/>
        <v>4</v>
      </c>
      <c r="M54" s="115">
        <v>554</v>
      </c>
      <c r="N54" s="116">
        <f t="shared" si="6"/>
        <v>0.21758241758241748</v>
      </c>
      <c r="O54" s="116">
        <f>IFERROR(M54/C54-1,"-")</f>
        <v>0.81045751633986929</v>
      </c>
    </row>
    <row r="55" spans="1:16" x14ac:dyDescent="0.25">
      <c r="A55" s="1">
        <v>3</v>
      </c>
      <c r="B55" s="114" t="s">
        <v>75</v>
      </c>
      <c r="C55" s="115">
        <v>307</v>
      </c>
      <c r="D55" s="116">
        <v>-0.21882951653944016</v>
      </c>
      <c r="E55" s="115">
        <v>106</v>
      </c>
      <c r="F55" s="116">
        <f t="shared" si="7"/>
        <v>-0.65472312703583069</v>
      </c>
      <c r="G55" s="115">
        <v>122</v>
      </c>
      <c r="H55" s="116">
        <f t="shared" si="7"/>
        <v>0.15094339622641506</v>
      </c>
      <c r="I55" s="115">
        <v>335</v>
      </c>
      <c r="J55" s="116">
        <f t="shared" si="7"/>
        <v>1.7459016393442623</v>
      </c>
      <c r="K55" s="115">
        <v>614</v>
      </c>
      <c r="L55" s="116">
        <f t="shared" si="7"/>
        <v>0.83283582089552244</v>
      </c>
      <c r="M55" s="115">
        <v>578</v>
      </c>
      <c r="N55" s="116">
        <f t="shared" si="6"/>
        <v>-5.8631921824104261E-2</v>
      </c>
      <c r="O55" s="116">
        <f t="shared" ref="O55:O59" si="8">IFERROR(M55/C55-1,"-")</f>
        <v>0.88273615635179148</v>
      </c>
    </row>
    <row r="56" spans="1:16" x14ac:dyDescent="0.25">
      <c r="A56" s="1">
        <v>4</v>
      </c>
      <c r="B56" s="114" t="s">
        <v>77</v>
      </c>
      <c r="C56" s="115">
        <v>306</v>
      </c>
      <c r="D56" s="116">
        <v>0.17692307692307696</v>
      </c>
      <c r="E56" s="115">
        <v>0</v>
      </c>
      <c r="F56" s="116">
        <f t="shared" si="7"/>
        <v>-1</v>
      </c>
      <c r="G56" s="115">
        <v>84</v>
      </c>
      <c r="H56" s="116" t="str">
        <f t="shared" si="7"/>
        <v>-</v>
      </c>
      <c r="I56" s="115">
        <v>211</v>
      </c>
      <c r="J56" s="116">
        <f t="shared" si="7"/>
        <v>1.5119047619047619</v>
      </c>
      <c r="K56" s="115">
        <v>477</v>
      </c>
      <c r="L56" s="116">
        <f t="shared" si="7"/>
        <v>1.2606635071090047</v>
      </c>
      <c r="M56" s="115">
        <v>238</v>
      </c>
      <c r="N56" s="116">
        <f t="shared" si="6"/>
        <v>-0.50104821802935007</v>
      </c>
      <c r="O56" s="116">
        <f t="shared" si="8"/>
        <v>-0.22222222222222221</v>
      </c>
    </row>
    <row r="57" spans="1:16" x14ac:dyDescent="0.25">
      <c r="A57" s="1">
        <v>5</v>
      </c>
      <c r="B57" s="114" t="s">
        <v>79</v>
      </c>
      <c r="C57" s="115">
        <v>377</v>
      </c>
      <c r="D57" s="116">
        <v>-0.20464135021097052</v>
      </c>
      <c r="E57" s="115">
        <v>0</v>
      </c>
      <c r="F57" s="116">
        <f t="shared" si="7"/>
        <v>-1</v>
      </c>
      <c r="G57" s="115">
        <v>198</v>
      </c>
      <c r="H57" s="116" t="str">
        <f t="shared" si="7"/>
        <v>-</v>
      </c>
      <c r="I57" s="115">
        <v>241</v>
      </c>
      <c r="J57" s="116">
        <f t="shared" si="7"/>
        <v>0.21717171717171713</v>
      </c>
      <c r="K57" s="115">
        <v>437</v>
      </c>
      <c r="L57" s="116">
        <f t="shared" si="7"/>
        <v>0.81327800829875518</v>
      </c>
      <c r="M57" s="115">
        <v>107</v>
      </c>
      <c r="N57" s="116">
        <f t="shared" si="6"/>
        <v>-0.75514874141876431</v>
      </c>
      <c r="O57" s="116">
        <f t="shared" si="8"/>
        <v>-0.71618037135278523</v>
      </c>
    </row>
    <row r="58" spans="1:16" x14ac:dyDescent="0.25">
      <c r="A58" s="1">
        <v>6</v>
      </c>
      <c r="B58" s="114" t="s">
        <v>81</v>
      </c>
      <c r="C58" s="115">
        <v>340</v>
      </c>
      <c r="D58" s="116">
        <v>0.50442477876106184</v>
      </c>
      <c r="E58" s="115">
        <v>0</v>
      </c>
      <c r="F58" s="116">
        <f t="shared" si="7"/>
        <v>-1</v>
      </c>
      <c r="G58" s="115">
        <v>339</v>
      </c>
      <c r="H58" s="116" t="str">
        <f t="shared" si="7"/>
        <v>-</v>
      </c>
      <c r="I58" s="115">
        <v>238</v>
      </c>
      <c r="J58" s="116">
        <f t="shared" si="7"/>
        <v>-0.29793510324483774</v>
      </c>
      <c r="K58" s="115">
        <v>374</v>
      </c>
      <c r="L58" s="116">
        <f t="shared" si="7"/>
        <v>0.5714285714285714</v>
      </c>
      <c r="M58" s="115">
        <v>283</v>
      </c>
      <c r="N58" s="116">
        <f t="shared" si="6"/>
        <v>-0.24331550802139035</v>
      </c>
      <c r="O58" s="116">
        <f t="shared" si="8"/>
        <v>-0.16764705882352937</v>
      </c>
    </row>
    <row r="59" spans="1:16" x14ac:dyDescent="0.25">
      <c r="A59" s="1">
        <v>7</v>
      </c>
      <c r="B59" s="114" t="s">
        <v>83</v>
      </c>
      <c r="C59" s="115">
        <v>645</v>
      </c>
      <c r="D59" s="116">
        <v>1.4339622641509435</v>
      </c>
      <c r="E59" s="115">
        <v>0</v>
      </c>
      <c r="F59" s="116">
        <f t="shared" si="7"/>
        <v>-1</v>
      </c>
      <c r="G59" s="115">
        <v>343</v>
      </c>
      <c r="H59" s="116" t="str">
        <f t="shared" si="7"/>
        <v>-</v>
      </c>
      <c r="I59" s="115">
        <v>256</v>
      </c>
      <c r="J59" s="116">
        <f t="shared" si="7"/>
        <v>-0.25364431486880468</v>
      </c>
      <c r="K59" s="115">
        <v>291</v>
      </c>
      <c r="L59" s="116">
        <f t="shared" si="7"/>
        <v>0.13671875</v>
      </c>
      <c r="M59" s="115">
        <v>253</v>
      </c>
      <c r="N59" s="116">
        <f t="shared" si="6"/>
        <v>-0.13058419243986252</v>
      </c>
      <c r="O59" s="116">
        <f t="shared" si="8"/>
        <v>-0.60775193798449612</v>
      </c>
    </row>
    <row r="60" spans="1:16" x14ac:dyDescent="0.25">
      <c r="A60" s="1">
        <v>8</v>
      </c>
      <c r="B60" s="114" t="s">
        <v>85</v>
      </c>
      <c r="C60" s="115">
        <v>359</v>
      </c>
      <c r="D60" s="116">
        <v>-1.9125683060109311E-2</v>
      </c>
      <c r="E60" s="115">
        <v>0</v>
      </c>
      <c r="F60" s="116">
        <f t="shared" si="7"/>
        <v>-1</v>
      </c>
      <c r="G60" s="115">
        <v>474</v>
      </c>
      <c r="H60" s="116" t="str">
        <f t="shared" si="7"/>
        <v>-</v>
      </c>
      <c r="I60" s="115">
        <v>311</v>
      </c>
      <c r="J60" s="116">
        <f t="shared" si="7"/>
        <v>-0.34388185654008441</v>
      </c>
      <c r="K60" s="115">
        <v>397</v>
      </c>
      <c r="L60" s="116">
        <f t="shared" si="7"/>
        <v>0.27652733118971051</v>
      </c>
      <c r="M60" s="115">
        <v>272</v>
      </c>
      <c r="N60" s="116">
        <f>IFERROR(M60/K60-1,"-")</f>
        <v>-0.31486146095717882</v>
      </c>
      <c r="O60" s="116">
        <f>IFERROR(M60/C60-1,"-")</f>
        <v>-0.24233983286908078</v>
      </c>
    </row>
    <row r="61" spans="1:16" x14ac:dyDescent="0.25">
      <c r="A61" s="1">
        <v>9</v>
      </c>
      <c r="B61" s="114" t="s">
        <v>87</v>
      </c>
      <c r="C61" s="115">
        <v>397</v>
      </c>
      <c r="D61" s="116">
        <v>-0.224609375</v>
      </c>
      <c r="E61" s="115">
        <v>41</v>
      </c>
      <c r="F61" s="116">
        <f t="shared" si="7"/>
        <v>-0.89672544080604533</v>
      </c>
      <c r="G61" s="115">
        <v>315</v>
      </c>
      <c r="H61" s="116">
        <f t="shared" si="7"/>
        <v>6.6829268292682924</v>
      </c>
      <c r="I61" s="115">
        <v>233</v>
      </c>
      <c r="J61" s="116">
        <f t="shared" si="7"/>
        <v>-0.26031746031746028</v>
      </c>
      <c r="K61" s="115">
        <v>337</v>
      </c>
      <c r="L61" s="116">
        <f t="shared" si="7"/>
        <v>0.44635193133047202</v>
      </c>
      <c r="M61" s="115">
        <v>209</v>
      </c>
      <c r="N61" s="116">
        <f>IFERROR(M61/K61-1,"-")</f>
        <v>-0.37982195845697331</v>
      </c>
      <c r="O61" s="116">
        <f>IFERROR(M61/C61-1,"-")</f>
        <v>-0.47355163727959693</v>
      </c>
    </row>
    <row r="62" spans="1:16" x14ac:dyDescent="0.25">
      <c r="A62" s="1">
        <v>10</v>
      </c>
      <c r="B62" s="114" t="s">
        <v>89</v>
      </c>
      <c r="C62" s="115">
        <v>517</v>
      </c>
      <c r="D62" s="116">
        <v>0.63091482649842279</v>
      </c>
      <c r="E62" s="115">
        <v>26</v>
      </c>
      <c r="F62" s="116">
        <f t="shared" si="7"/>
        <v>-0.94970986460348161</v>
      </c>
      <c r="G62" s="115">
        <v>281</v>
      </c>
      <c r="H62" s="116">
        <f t="shared" si="7"/>
        <v>9.8076923076923084</v>
      </c>
      <c r="I62" s="115">
        <v>224</v>
      </c>
      <c r="J62" s="116">
        <f t="shared" si="7"/>
        <v>-0.20284697508896798</v>
      </c>
      <c r="K62" s="115">
        <v>456</v>
      </c>
      <c r="L62" s="116">
        <f t="shared" si="7"/>
        <v>1.0357142857142856</v>
      </c>
      <c r="M62" s="115">
        <v>295</v>
      </c>
      <c r="N62" s="116">
        <f>IFERROR(M62/K62-1,"-")</f>
        <v>-0.35307017543859653</v>
      </c>
      <c r="O62" s="116">
        <f>IFERROR(M62/C62-1,"-")</f>
        <v>-0.42940038684719539</v>
      </c>
    </row>
    <row r="63" spans="1:16" x14ac:dyDescent="0.25">
      <c r="A63" s="1">
        <v>11</v>
      </c>
      <c r="B63" s="114" t="s">
        <v>91</v>
      </c>
      <c r="C63" s="115">
        <v>314</v>
      </c>
      <c r="D63" s="116">
        <v>-0.14207650273224048</v>
      </c>
      <c r="E63" s="115">
        <v>26</v>
      </c>
      <c r="F63" s="116">
        <f t="shared" si="7"/>
        <v>-0.91719745222929938</v>
      </c>
      <c r="G63" s="115">
        <v>161</v>
      </c>
      <c r="H63" s="116">
        <f t="shared" si="7"/>
        <v>5.1923076923076925</v>
      </c>
      <c r="I63" s="115">
        <v>527</v>
      </c>
      <c r="J63" s="116">
        <f t="shared" si="7"/>
        <v>2.2732919254658386</v>
      </c>
      <c r="K63" s="115">
        <v>377</v>
      </c>
      <c r="L63" s="116">
        <f t="shared" si="7"/>
        <v>-0.28462998102466797</v>
      </c>
      <c r="M63" s="115">
        <v>259</v>
      </c>
      <c r="N63" s="116">
        <f>IFERROR(M63/K63-1,"-")</f>
        <v>-0.3129973474801061</v>
      </c>
      <c r="O63" s="116">
        <f>IFERROR(M63/C63-1,"-")</f>
        <v>-0.17515923566878977</v>
      </c>
    </row>
    <row r="64" spans="1:16" x14ac:dyDescent="0.25">
      <c r="A64" s="1">
        <v>12</v>
      </c>
      <c r="B64" s="114" t="s">
        <v>93</v>
      </c>
      <c r="C64" s="115">
        <v>203</v>
      </c>
      <c r="D64" s="116">
        <v>-0.49122807017543857</v>
      </c>
      <c r="E64" s="115">
        <v>3</v>
      </c>
      <c r="F64" s="116">
        <f t="shared" si="7"/>
        <v>-0.98522167487684731</v>
      </c>
      <c r="G64" s="115">
        <v>144</v>
      </c>
      <c r="H64" s="116">
        <f t="shared" si="7"/>
        <v>47</v>
      </c>
      <c r="I64" s="115">
        <v>455</v>
      </c>
      <c r="J64" s="116">
        <f t="shared" si="7"/>
        <v>2.1597222222222223</v>
      </c>
      <c r="K64" s="115">
        <v>483</v>
      </c>
      <c r="L64" s="116">
        <f t="shared" si="7"/>
        <v>6.1538461538461542E-2</v>
      </c>
      <c r="M64" s="115">
        <v>438</v>
      </c>
      <c r="N64" s="116">
        <f>IFERROR(M64/K64-1,"-")</f>
        <v>-9.3167701863353991E-2</v>
      </c>
      <c r="O64" s="116">
        <f>IFERROR(M64/C64-1,"-")</f>
        <v>1.1576354679802954</v>
      </c>
    </row>
    <row r="65" spans="1:16" ht="15.75" x14ac:dyDescent="0.25">
      <c r="B65" s="117" t="s">
        <v>30</v>
      </c>
      <c r="C65" s="118">
        <v>4565</v>
      </c>
      <c r="D65" s="119">
        <v>4.0337283500455845E-2</v>
      </c>
      <c r="E65" s="118">
        <v>681</v>
      </c>
      <c r="F65" s="119">
        <f t="shared" si="7"/>
        <v>-0.85082146768893763</v>
      </c>
      <c r="G65" s="118">
        <v>2535</v>
      </c>
      <c r="H65" s="119">
        <f t="shared" si="7"/>
        <v>2.7224669603524227</v>
      </c>
      <c r="I65" s="118">
        <v>3247</v>
      </c>
      <c r="J65" s="119">
        <f t="shared" si="7"/>
        <v>0.28086785009861925</v>
      </c>
      <c r="K65" s="118">
        <v>5439</v>
      </c>
      <c r="L65" s="119">
        <f t="shared" si="7"/>
        <v>0.67508469356328926</v>
      </c>
      <c r="M65" s="118">
        <v>3803</v>
      </c>
      <c r="N65" s="119">
        <v>-0.30079058650487223</v>
      </c>
      <c r="O65" s="119">
        <v>-0.16692223439211396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237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512</v>
      </c>
      <c r="D75" s="116">
        <v>0.620253164556962</v>
      </c>
      <c r="E75" s="115">
        <v>208</v>
      </c>
      <c r="F75" s="116">
        <f>IFERROR(E75/C75-1,"-")</f>
        <v>-0.59375</v>
      </c>
      <c r="G75" s="115">
        <v>45</v>
      </c>
      <c r="H75" s="116">
        <f>IFERROR(G75/E75-1,"-")</f>
        <v>-0.78365384615384615</v>
      </c>
      <c r="I75" s="115">
        <v>36</v>
      </c>
      <c r="J75" s="116">
        <f>IFERROR(I75/G75-1,"-")</f>
        <v>-0.19999999999999996</v>
      </c>
      <c r="K75" s="115">
        <v>2737</v>
      </c>
      <c r="L75" s="116">
        <f>IFERROR(K75/I75-1,"-")</f>
        <v>75.027777777777771</v>
      </c>
      <c r="M75" s="115">
        <v>279</v>
      </c>
      <c r="N75" s="116">
        <f t="shared" ref="N75:N83" si="9">IFERROR(M75/K75-1,"-")</f>
        <v>-0.8980635732553891</v>
      </c>
      <c r="O75" s="116">
        <f>M75/C75-1</f>
        <v>-0.455078125</v>
      </c>
    </row>
    <row r="76" spans="1:16" x14ac:dyDescent="0.25">
      <c r="A76" s="1">
        <v>2</v>
      </c>
      <c r="B76" s="114" t="s">
        <v>73</v>
      </c>
      <c r="C76" s="115">
        <v>350</v>
      </c>
      <c r="D76" s="116">
        <v>0.39999999999999991</v>
      </c>
      <c r="E76" s="115">
        <v>196</v>
      </c>
      <c r="F76" s="116">
        <f t="shared" ref="F76:L87" si="10">IFERROR(E76/C76-1,"-")</f>
        <v>-0.43999999999999995</v>
      </c>
      <c r="G76" s="115">
        <v>23</v>
      </c>
      <c r="H76" s="116">
        <f t="shared" si="10"/>
        <v>-0.88265306122448983</v>
      </c>
      <c r="I76" s="115">
        <v>28</v>
      </c>
      <c r="J76" s="116">
        <f t="shared" si="10"/>
        <v>0.21739130434782616</v>
      </c>
      <c r="K76" s="115">
        <v>1151</v>
      </c>
      <c r="L76" s="116">
        <f t="shared" si="10"/>
        <v>40.107142857142854</v>
      </c>
      <c r="M76" s="115">
        <v>370</v>
      </c>
      <c r="N76" s="116">
        <f t="shared" si="9"/>
        <v>-0.67854039965247614</v>
      </c>
      <c r="O76" s="116">
        <f>IFERROR(M76/C76-1,"-")</f>
        <v>5.7142857142857162E-2</v>
      </c>
    </row>
    <row r="77" spans="1:16" x14ac:dyDescent="0.25">
      <c r="A77" s="1">
        <v>3</v>
      </c>
      <c r="B77" s="114" t="s">
        <v>75</v>
      </c>
      <c r="C77" s="115">
        <v>458</v>
      </c>
      <c r="D77" s="116">
        <v>-0.33040935672514615</v>
      </c>
      <c r="E77" s="115">
        <v>134</v>
      </c>
      <c r="F77" s="116">
        <f t="shared" si="10"/>
        <v>-0.70742358078602618</v>
      </c>
      <c r="G77" s="115">
        <v>48</v>
      </c>
      <c r="H77" s="116">
        <f t="shared" si="10"/>
        <v>-0.64179104477611948</v>
      </c>
      <c r="I77" s="115">
        <v>135</v>
      </c>
      <c r="J77" s="116">
        <f t="shared" si="10"/>
        <v>1.8125</v>
      </c>
      <c r="K77" s="115">
        <v>917</v>
      </c>
      <c r="L77" s="116">
        <f t="shared" si="10"/>
        <v>5.7925925925925927</v>
      </c>
      <c r="M77" s="115">
        <v>1723</v>
      </c>
      <c r="N77" s="116">
        <f t="shared" si="9"/>
        <v>0.87895310796074155</v>
      </c>
      <c r="O77" s="116">
        <f t="shared" ref="O77:O86" si="11">IFERROR(M77/C77-1,"-")</f>
        <v>2.7620087336244543</v>
      </c>
    </row>
    <row r="78" spans="1:16" x14ac:dyDescent="0.25">
      <c r="A78" s="1">
        <v>4</v>
      </c>
      <c r="B78" s="114" t="s">
        <v>77</v>
      </c>
      <c r="C78" s="115">
        <v>591</v>
      </c>
      <c r="D78" s="116">
        <v>-8.0870917573872436E-2</v>
      </c>
      <c r="E78" s="115">
        <v>0</v>
      </c>
      <c r="F78" s="116">
        <f t="shared" si="10"/>
        <v>-1</v>
      </c>
      <c r="G78" s="115">
        <v>65</v>
      </c>
      <c r="H78" s="116" t="str">
        <f t="shared" si="10"/>
        <v>-</v>
      </c>
      <c r="I78" s="115">
        <v>30</v>
      </c>
      <c r="J78" s="116">
        <f t="shared" si="10"/>
        <v>-0.53846153846153844</v>
      </c>
      <c r="K78" s="115">
        <v>1472</v>
      </c>
      <c r="L78" s="116">
        <f t="shared" si="10"/>
        <v>48.06666666666667</v>
      </c>
      <c r="M78" s="115">
        <v>970</v>
      </c>
      <c r="N78" s="116">
        <f t="shared" si="9"/>
        <v>-0.34103260869565222</v>
      </c>
      <c r="O78" s="116">
        <f t="shared" si="11"/>
        <v>0.6412859560067683</v>
      </c>
    </row>
    <row r="79" spans="1:16" x14ac:dyDescent="0.25">
      <c r="A79" s="1">
        <v>5</v>
      </c>
      <c r="B79" s="114" t="s">
        <v>79</v>
      </c>
      <c r="C79" s="115">
        <v>430</v>
      </c>
      <c r="D79" s="116">
        <v>-0.36011904761904767</v>
      </c>
      <c r="E79" s="115">
        <v>0</v>
      </c>
      <c r="F79" s="116">
        <f t="shared" si="10"/>
        <v>-1</v>
      </c>
      <c r="G79" s="115">
        <v>128</v>
      </c>
      <c r="H79" s="116" t="str">
        <f t="shared" si="10"/>
        <v>-</v>
      </c>
      <c r="I79" s="115">
        <v>250</v>
      </c>
      <c r="J79" s="116">
        <f t="shared" si="10"/>
        <v>0.953125</v>
      </c>
      <c r="K79" s="115">
        <v>1614</v>
      </c>
      <c r="L79" s="116">
        <f t="shared" si="10"/>
        <v>5.4560000000000004</v>
      </c>
      <c r="M79" s="115">
        <v>537</v>
      </c>
      <c r="N79" s="116">
        <f t="shared" si="9"/>
        <v>-0.66728624535315983</v>
      </c>
      <c r="O79" s="116">
        <f t="shared" si="11"/>
        <v>0.24883720930232567</v>
      </c>
    </row>
    <row r="80" spans="1:16" x14ac:dyDescent="0.25">
      <c r="A80" s="1">
        <v>6</v>
      </c>
      <c r="B80" s="114" t="s">
        <v>81</v>
      </c>
      <c r="C80" s="115">
        <v>561</v>
      </c>
      <c r="D80" s="116">
        <v>-9.661835748792269E-2</v>
      </c>
      <c r="E80" s="115">
        <v>0</v>
      </c>
      <c r="F80" s="116">
        <f t="shared" si="10"/>
        <v>-1</v>
      </c>
      <c r="G80" s="115">
        <v>376</v>
      </c>
      <c r="H80" s="116" t="str">
        <f t="shared" si="10"/>
        <v>-</v>
      </c>
      <c r="I80" s="115">
        <v>295</v>
      </c>
      <c r="J80" s="116">
        <f t="shared" si="10"/>
        <v>-0.21542553191489366</v>
      </c>
      <c r="K80" s="115">
        <v>1076</v>
      </c>
      <c r="L80" s="116">
        <f t="shared" si="10"/>
        <v>2.6474576271186439</v>
      </c>
      <c r="M80" s="115">
        <v>363</v>
      </c>
      <c r="N80" s="116">
        <f t="shared" si="9"/>
        <v>-0.66263940520446096</v>
      </c>
      <c r="O80" s="116">
        <f t="shared" si="11"/>
        <v>-0.3529411764705882</v>
      </c>
    </row>
    <row r="81" spans="1:16" x14ac:dyDescent="0.25">
      <c r="A81" s="1">
        <v>7</v>
      </c>
      <c r="B81" s="114" t="s">
        <v>83</v>
      </c>
      <c r="C81" s="115">
        <v>407</v>
      </c>
      <c r="D81" s="116">
        <v>-0.40583941605839413</v>
      </c>
      <c r="E81" s="115">
        <v>0</v>
      </c>
      <c r="F81" s="116">
        <f t="shared" si="10"/>
        <v>-1</v>
      </c>
      <c r="G81" s="115">
        <v>476</v>
      </c>
      <c r="H81" s="116" t="str">
        <f t="shared" si="10"/>
        <v>-</v>
      </c>
      <c r="I81" s="115">
        <v>272</v>
      </c>
      <c r="J81" s="116">
        <f t="shared" si="10"/>
        <v>-0.4285714285714286</v>
      </c>
      <c r="K81" s="115">
        <v>1041</v>
      </c>
      <c r="L81" s="116">
        <f t="shared" si="10"/>
        <v>2.8272058823529411</v>
      </c>
      <c r="M81" s="115">
        <v>638</v>
      </c>
      <c r="N81" s="116">
        <f t="shared" si="9"/>
        <v>-0.38712776176753128</v>
      </c>
      <c r="O81" s="116">
        <f t="shared" si="11"/>
        <v>0.56756756756756754</v>
      </c>
    </row>
    <row r="82" spans="1:16" x14ac:dyDescent="0.25">
      <c r="A82" s="1">
        <v>8</v>
      </c>
      <c r="B82" s="114" t="s">
        <v>85</v>
      </c>
      <c r="C82" s="115">
        <v>975</v>
      </c>
      <c r="D82" s="116">
        <v>-0.35813034891375906</v>
      </c>
      <c r="E82" s="115">
        <v>890</v>
      </c>
      <c r="F82" s="116">
        <f t="shared" si="10"/>
        <v>-8.7179487179487203E-2</v>
      </c>
      <c r="G82" s="115">
        <v>510</v>
      </c>
      <c r="H82" s="116">
        <f t="shared" si="10"/>
        <v>-0.4269662921348315</v>
      </c>
      <c r="I82" s="115">
        <v>857</v>
      </c>
      <c r="J82" s="116">
        <f t="shared" si="10"/>
        <v>0.68039215686274512</v>
      </c>
      <c r="K82" s="115">
        <v>888</v>
      </c>
      <c r="L82" s="116">
        <f t="shared" si="10"/>
        <v>3.6172695449241621E-2</v>
      </c>
      <c r="M82" s="115">
        <v>382</v>
      </c>
      <c r="N82" s="116">
        <f t="shared" si="9"/>
        <v>-0.56981981981981988</v>
      </c>
      <c r="O82" s="116">
        <f t="shared" si="11"/>
        <v>-0.60820512820512818</v>
      </c>
    </row>
    <row r="83" spans="1:16" x14ac:dyDescent="0.25">
      <c r="A83" s="1">
        <v>9</v>
      </c>
      <c r="B83" s="114" t="s">
        <v>87</v>
      </c>
      <c r="C83" s="115">
        <v>675</v>
      </c>
      <c r="D83" s="116">
        <v>0.42405063291139244</v>
      </c>
      <c r="E83" s="115">
        <v>75</v>
      </c>
      <c r="F83" s="116">
        <f t="shared" si="10"/>
        <v>-0.88888888888888884</v>
      </c>
      <c r="G83" s="115">
        <v>323</v>
      </c>
      <c r="H83" s="116">
        <f t="shared" si="10"/>
        <v>3.3066666666666666</v>
      </c>
      <c r="I83" s="115">
        <v>284</v>
      </c>
      <c r="J83" s="116">
        <f t="shared" si="10"/>
        <v>-0.12074303405572751</v>
      </c>
      <c r="K83" s="115">
        <v>1386</v>
      </c>
      <c r="L83" s="116">
        <f t="shared" si="10"/>
        <v>3.880281690140845</v>
      </c>
      <c r="M83" s="115">
        <v>669</v>
      </c>
      <c r="N83" s="116">
        <f t="shared" si="9"/>
        <v>-0.5173160173160174</v>
      </c>
      <c r="O83" s="116">
        <f t="shared" si="11"/>
        <v>-8.8888888888888351E-3</v>
      </c>
    </row>
    <row r="84" spans="1:16" x14ac:dyDescent="0.25">
      <c r="A84" s="1">
        <v>10</v>
      </c>
      <c r="B84" s="114" t="s">
        <v>89</v>
      </c>
      <c r="C84" s="115">
        <v>295</v>
      </c>
      <c r="D84" s="116">
        <v>-0.30913348946135832</v>
      </c>
      <c r="E84" s="115">
        <v>89</v>
      </c>
      <c r="F84" s="116">
        <f t="shared" si="10"/>
        <v>-0.69830508474576269</v>
      </c>
      <c r="G84" s="115">
        <v>341</v>
      </c>
      <c r="H84" s="116">
        <f t="shared" si="10"/>
        <v>2.8314606741573032</v>
      </c>
      <c r="I84" s="115">
        <v>404</v>
      </c>
      <c r="J84" s="116">
        <f t="shared" si="10"/>
        <v>0.18475073313782997</v>
      </c>
      <c r="K84" s="115">
        <v>639</v>
      </c>
      <c r="L84" s="116">
        <f t="shared" si="10"/>
        <v>0.58168316831683176</v>
      </c>
      <c r="M84" s="115">
        <v>774</v>
      </c>
      <c r="N84" s="116">
        <f>IFERROR(M84/K84-1,"-")</f>
        <v>0.21126760563380276</v>
      </c>
      <c r="O84" s="116">
        <f t="shared" si="11"/>
        <v>1.623728813559322</v>
      </c>
    </row>
    <row r="85" spans="1:16" x14ac:dyDescent="0.25">
      <c r="A85" s="1">
        <v>11</v>
      </c>
      <c r="B85" s="114" t="s">
        <v>91</v>
      </c>
      <c r="C85" s="115">
        <v>394</v>
      </c>
      <c r="D85" s="116">
        <v>-0.26217228464419473</v>
      </c>
      <c r="E85" s="115">
        <v>62</v>
      </c>
      <c r="F85" s="116">
        <f t="shared" si="10"/>
        <v>-0.84263959390862941</v>
      </c>
      <c r="G85" s="115">
        <v>15</v>
      </c>
      <c r="H85" s="116">
        <f t="shared" si="10"/>
        <v>-0.75806451612903225</v>
      </c>
      <c r="I85" s="115">
        <v>154</v>
      </c>
      <c r="J85" s="116">
        <f t="shared" si="10"/>
        <v>9.2666666666666675</v>
      </c>
      <c r="K85" s="115">
        <v>387</v>
      </c>
      <c r="L85" s="116">
        <f t="shared" si="10"/>
        <v>1.5129870129870131</v>
      </c>
      <c r="M85" s="115">
        <v>0</v>
      </c>
      <c r="N85" s="116">
        <f>IFERROR(M85/K85-1,"-")</f>
        <v>-1</v>
      </c>
      <c r="O85" s="116">
        <f t="shared" si="11"/>
        <v>-1</v>
      </c>
    </row>
    <row r="86" spans="1:16" x14ac:dyDescent="0.25">
      <c r="A86" s="1">
        <v>12</v>
      </c>
      <c r="B86" s="114" t="s">
        <v>93</v>
      </c>
      <c r="C86" s="115">
        <v>296</v>
      </c>
      <c r="D86" s="116">
        <v>-0.3392857142857143</v>
      </c>
      <c r="E86" s="115">
        <v>0</v>
      </c>
      <c r="F86" s="116">
        <f t="shared" si="10"/>
        <v>-1</v>
      </c>
      <c r="G86" s="115">
        <v>65</v>
      </c>
      <c r="H86" s="116" t="str">
        <f t="shared" si="10"/>
        <v>-</v>
      </c>
      <c r="I86" s="115">
        <v>770</v>
      </c>
      <c r="J86" s="116">
        <f t="shared" si="10"/>
        <v>10.846153846153847</v>
      </c>
      <c r="K86" s="115">
        <v>1503</v>
      </c>
      <c r="L86" s="116">
        <f t="shared" si="10"/>
        <v>0.95194805194805188</v>
      </c>
      <c r="M86" s="115">
        <v>546</v>
      </c>
      <c r="N86" s="116">
        <f>IFERROR(M86/K86-1,"-")</f>
        <v>-0.63672654690618757</v>
      </c>
      <c r="O86" s="116">
        <f t="shared" si="11"/>
        <v>0.84459459459459452</v>
      </c>
    </row>
    <row r="87" spans="1:16" ht="15.75" x14ac:dyDescent="0.25">
      <c r="B87" s="117" t="s">
        <v>30</v>
      </c>
      <c r="C87" s="118">
        <v>5944</v>
      </c>
      <c r="D87" s="119">
        <v>-0.182730647600715</v>
      </c>
      <c r="E87" s="118">
        <v>1658</v>
      </c>
      <c r="F87" s="119">
        <f t="shared" si="10"/>
        <v>-0.72106325706594887</v>
      </c>
      <c r="G87" s="118">
        <v>2415</v>
      </c>
      <c r="H87" s="119">
        <f t="shared" si="10"/>
        <v>0.45657418576598308</v>
      </c>
      <c r="I87" s="118">
        <v>3515</v>
      </c>
      <c r="J87" s="119">
        <f t="shared" si="10"/>
        <v>0.45548654244306408</v>
      </c>
      <c r="K87" s="118">
        <v>14811</v>
      </c>
      <c r="L87" s="119">
        <f t="shared" si="10"/>
        <v>3.2136557610241825</v>
      </c>
      <c r="M87" s="118">
        <v>7251</v>
      </c>
      <c r="N87" s="119">
        <v>-0.51043143609479436</v>
      </c>
      <c r="O87" s="119">
        <v>0.21988559892328396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238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4014</v>
      </c>
      <c r="D97" s="116">
        <v>7.0971184631803519E-2</v>
      </c>
      <c r="E97" s="115">
        <v>3349</v>
      </c>
      <c r="F97" s="116">
        <f t="shared" ref="F97:L109" si="12">IFERROR(E97/C97-1,"-")</f>
        <v>-0.16567015445939215</v>
      </c>
      <c r="G97" s="115">
        <v>489</v>
      </c>
      <c r="H97" s="116">
        <f t="shared" si="12"/>
        <v>-0.85398626455658411</v>
      </c>
      <c r="I97" s="115">
        <v>2402</v>
      </c>
      <c r="J97" s="116">
        <f t="shared" si="12"/>
        <v>3.9120654396728014</v>
      </c>
      <c r="K97" s="115">
        <v>3438</v>
      </c>
      <c r="L97" s="116">
        <f t="shared" si="12"/>
        <v>0.43130724396336384</v>
      </c>
      <c r="M97" s="115">
        <v>3880</v>
      </c>
      <c r="N97" s="116">
        <f t="shared" ref="N97:N103" si="13">IFERROR(M97/K97-1,"-")</f>
        <v>0.12856311809191401</v>
      </c>
      <c r="O97" s="116">
        <f>M97/C97-1</f>
        <v>-3.3383158943697033E-2</v>
      </c>
    </row>
    <row r="98" spans="2:15" x14ac:dyDescent="0.25">
      <c r="B98" s="114" t="s">
        <v>73</v>
      </c>
      <c r="C98" s="115">
        <v>3125</v>
      </c>
      <c r="D98" s="116">
        <v>-7.5717243419106794E-2</v>
      </c>
      <c r="E98" s="115">
        <v>4174</v>
      </c>
      <c r="F98" s="116">
        <f t="shared" si="12"/>
        <v>0.33567999999999998</v>
      </c>
      <c r="G98" s="115">
        <v>300</v>
      </c>
      <c r="H98" s="116">
        <f t="shared" si="12"/>
        <v>-0.92812649736463826</v>
      </c>
      <c r="I98" s="115">
        <v>2670</v>
      </c>
      <c r="J98" s="116">
        <f t="shared" si="12"/>
        <v>7.9</v>
      </c>
      <c r="K98" s="115">
        <v>2908</v>
      </c>
      <c r="L98" s="116">
        <f t="shared" si="12"/>
        <v>8.9138576779026257E-2</v>
      </c>
      <c r="M98" s="115">
        <v>3847</v>
      </c>
      <c r="N98" s="116">
        <f t="shared" si="13"/>
        <v>0.32290233837689142</v>
      </c>
      <c r="O98" s="116">
        <f>IFERROR(M98/C98-1,"-")</f>
        <v>0.23103999999999991</v>
      </c>
    </row>
    <row r="99" spans="2:15" x14ac:dyDescent="0.25">
      <c r="B99" s="114" t="s">
        <v>75</v>
      </c>
      <c r="C99" s="115">
        <v>3755</v>
      </c>
      <c r="D99" s="116">
        <v>-1.0540184453227908E-2</v>
      </c>
      <c r="E99" s="115">
        <v>1424</v>
      </c>
      <c r="F99" s="116">
        <f t="shared" si="12"/>
        <v>-0.62077230359520641</v>
      </c>
      <c r="G99" s="115">
        <v>668</v>
      </c>
      <c r="H99" s="116">
        <f t="shared" si="12"/>
        <v>-0.5308988764044944</v>
      </c>
      <c r="I99" s="115">
        <v>3107</v>
      </c>
      <c r="J99" s="116">
        <f t="shared" si="12"/>
        <v>3.6511976047904193</v>
      </c>
      <c r="K99" s="115">
        <v>3342</v>
      </c>
      <c r="L99" s="116">
        <f t="shared" si="12"/>
        <v>7.5635661409720001E-2</v>
      </c>
      <c r="M99" s="115">
        <v>3561</v>
      </c>
      <c r="N99" s="116">
        <f t="shared" si="13"/>
        <v>6.5529622980251334E-2</v>
      </c>
      <c r="O99" s="116">
        <f t="shared" ref="O99:O103" si="14">IFERROR(M99/C99-1,"-")</f>
        <v>-5.1664447403462099E-2</v>
      </c>
    </row>
    <row r="100" spans="2:15" x14ac:dyDescent="0.25">
      <c r="B100" s="114" t="s">
        <v>77</v>
      </c>
      <c r="C100" s="115">
        <v>2262</v>
      </c>
      <c r="D100" s="116">
        <v>-7.6734693877551052E-2</v>
      </c>
      <c r="E100" s="115">
        <v>0</v>
      </c>
      <c r="F100" s="116">
        <f t="shared" si="12"/>
        <v>-1</v>
      </c>
      <c r="G100" s="115">
        <v>447</v>
      </c>
      <c r="H100" s="116" t="str">
        <f t="shared" si="12"/>
        <v>-</v>
      </c>
      <c r="I100" s="115">
        <v>2738</v>
      </c>
      <c r="J100" s="116">
        <f t="shared" si="12"/>
        <v>5.1252796420581657</v>
      </c>
      <c r="K100" s="115">
        <v>2503</v>
      </c>
      <c r="L100" s="116">
        <f t="shared" si="12"/>
        <v>-8.5829072315558808E-2</v>
      </c>
      <c r="M100" s="115">
        <v>2667</v>
      </c>
      <c r="N100" s="116">
        <f t="shared" si="13"/>
        <v>6.5521374350778983E-2</v>
      </c>
      <c r="O100" s="116">
        <f t="shared" si="14"/>
        <v>0.17904509283819636</v>
      </c>
    </row>
    <row r="101" spans="2:15" x14ac:dyDescent="0.25">
      <c r="B101" s="114" t="s">
        <v>79</v>
      </c>
      <c r="C101" s="115">
        <v>2561</v>
      </c>
      <c r="D101" s="116">
        <v>0.11299435028248594</v>
      </c>
      <c r="E101" s="115">
        <v>0</v>
      </c>
      <c r="F101" s="116">
        <f t="shared" si="12"/>
        <v>-1</v>
      </c>
      <c r="G101" s="115">
        <v>772</v>
      </c>
      <c r="H101" s="116" t="str">
        <f t="shared" si="12"/>
        <v>-</v>
      </c>
      <c r="I101" s="115">
        <v>1901</v>
      </c>
      <c r="J101" s="116">
        <f t="shared" si="12"/>
        <v>1.4624352331606216</v>
      </c>
      <c r="K101" s="115">
        <v>1560</v>
      </c>
      <c r="L101" s="116">
        <f t="shared" si="12"/>
        <v>-0.17937927406628096</v>
      </c>
      <c r="M101" s="115">
        <v>1226</v>
      </c>
      <c r="N101" s="116">
        <f t="shared" si="13"/>
        <v>-0.21410256410256412</v>
      </c>
      <c r="O101" s="116">
        <f t="shared" si="14"/>
        <v>-0.52128074970714566</v>
      </c>
    </row>
    <row r="102" spans="2:15" x14ac:dyDescent="0.25">
      <c r="B102" s="114" t="s">
        <v>81</v>
      </c>
      <c r="C102" s="115">
        <v>2440</v>
      </c>
      <c r="D102" s="116">
        <v>8.2519964507542065E-2</v>
      </c>
      <c r="E102" s="115">
        <v>0</v>
      </c>
      <c r="F102" s="116">
        <f t="shared" si="12"/>
        <v>-1</v>
      </c>
      <c r="G102" s="115">
        <v>880</v>
      </c>
      <c r="H102" s="116" t="str">
        <f t="shared" si="12"/>
        <v>-</v>
      </c>
      <c r="I102" s="115">
        <v>1990</v>
      </c>
      <c r="J102" s="116">
        <f t="shared" si="12"/>
        <v>1.2613636363636362</v>
      </c>
      <c r="K102" s="115">
        <v>1630</v>
      </c>
      <c r="L102" s="116">
        <f t="shared" si="12"/>
        <v>-0.18090452261306533</v>
      </c>
      <c r="M102" s="115">
        <v>1731</v>
      </c>
      <c r="N102" s="116">
        <f t="shared" si="13"/>
        <v>6.1963190184049166E-2</v>
      </c>
      <c r="O102" s="116">
        <f t="shared" si="14"/>
        <v>-0.29057377049180333</v>
      </c>
    </row>
    <row r="103" spans="2:15" x14ac:dyDescent="0.25">
      <c r="B103" s="114" t="s">
        <v>83</v>
      </c>
      <c r="C103" s="115">
        <v>2137</v>
      </c>
      <c r="D103" s="116">
        <v>-1.6114180478821405E-2</v>
      </c>
      <c r="E103" s="115">
        <v>0</v>
      </c>
      <c r="F103" s="116">
        <f t="shared" si="12"/>
        <v>-1</v>
      </c>
      <c r="G103" s="115">
        <v>1019</v>
      </c>
      <c r="H103" s="116" t="str">
        <f t="shared" si="12"/>
        <v>-</v>
      </c>
      <c r="I103" s="115">
        <v>1814</v>
      </c>
      <c r="J103" s="116">
        <f t="shared" si="12"/>
        <v>0.78017664376840035</v>
      </c>
      <c r="K103" s="115">
        <v>1468</v>
      </c>
      <c r="L103" s="116">
        <f t="shared" si="12"/>
        <v>-0.19073869900771778</v>
      </c>
      <c r="M103" s="115">
        <v>1617</v>
      </c>
      <c r="N103" s="116">
        <f t="shared" si="13"/>
        <v>0.10149863760217981</v>
      </c>
      <c r="O103" s="116">
        <f t="shared" si="14"/>
        <v>-0.24333177351427238</v>
      </c>
    </row>
    <row r="104" spans="2:15" x14ac:dyDescent="0.25">
      <c r="B104" s="114" t="s">
        <v>85</v>
      </c>
      <c r="C104" s="115">
        <v>2174</v>
      </c>
      <c r="D104" s="116">
        <v>-0.16061776061776056</v>
      </c>
      <c r="E104" s="115">
        <v>165</v>
      </c>
      <c r="F104" s="116">
        <f t="shared" si="12"/>
        <v>-0.9241030358785649</v>
      </c>
      <c r="G104" s="115">
        <v>1332</v>
      </c>
      <c r="H104" s="116">
        <f t="shared" si="12"/>
        <v>7.0727272727272723</v>
      </c>
      <c r="I104" s="115">
        <v>2175</v>
      </c>
      <c r="J104" s="116">
        <f t="shared" si="12"/>
        <v>0.63288288288288297</v>
      </c>
      <c r="K104" s="115">
        <v>1795</v>
      </c>
      <c r="L104" s="116">
        <f t="shared" si="12"/>
        <v>-0.17471264367816097</v>
      </c>
      <c r="M104" s="115">
        <v>2507</v>
      </c>
      <c r="N104" s="116">
        <f>IFERROR(M104/K104-1,"-")</f>
        <v>0.39665738161559894</v>
      </c>
      <c r="O104" s="116">
        <f>IFERROR(M104/C104-1,"-")</f>
        <v>0.15317387304507823</v>
      </c>
    </row>
    <row r="105" spans="2:15" x14ac:dyDescent="0.25">
      <c r="B105" s="114" t="s">
        <v>87</v>
      </c>
      <c r="C105" s="115">
        <v>2422</v>
      </c>
      <c r="D105" s="116">
        <v>-2.2204279370205859E-2</v>
      </c>
      <c r="E105" s="115">
        <v>104</v>
      </c>
      <c r="F105" s="116">
        <f t="shared" si="12"/>
        <v>-0.95706028075970273</v>
      </c>
      <c r="G105" s="115">
        <v>1651</v>
      </c>
      <c r="H105" s="116">
        <f t="shared" si="12"/>
        <v>14.875</v>
      </c>
      <c r="I105" s="115">
        <v>2626</v>
      </c>
      <c r="J105" s="116">
        <f t="shared" si="12"/>
        <v>0.59055118110236227</v>
      </c>
      <c r="K105" s="115">
        <v>2011</v>
      </c>
      <c r="L105" s="116">
        <f t="shared" si="12"/>
        <v>-0.23419649657273423</v>
      </c>
      <c r="M105" s="115">
        <v>2257</v>
      </c>
      <c r="N105" s="116">
        <f>IFERROR(M105/K105-1,"-")</f>
        <v>0.12232720039781197</v>
      </c>
      <c r="O105" s="116">
        <f>IFERROR(M105/C105-1,"-")</f>
        <v>-6.8125516102394701E-2</v>
      </c>
    </row>
    <row r="106" spans="2:15" x14ac:dyDescent="0.25">
      <c r="B106" s="114" t="s">
        <v>89</v>
      </c>
      <c r="C106" s="115">
        <v>2677</v>
      </c>
      <c r="D106" s="116">
        <v>-6.2675070028011204E-2</v>
      </c>
      <c r="E106" s="115">
        <v>168</v>
      </c>
      <c r="F106" s="116">
        <f t="shared" si="12"/>
        <v>-0.93724318266716478</v>
      </c>
      <c r="G106" s="115">
        <v>2562</v>
      </c>
      <c r="H106" s="116">
        <f t="shared" si="12"/>
        <v>14.25</v>
      </c>
      <c r="I106" s="115">
        <v>2779</v>
      </c>
      <c r="J106" s="116">
        <f t="shared" si="12"/>
        <v>8.4699453551912551E-2</v>
      </c>
      <c r="K106" s="115">
        <v>3153</v>
      </c>
      <c r="L106" s="116">
        <f t="shared" si="12"/>
        <v>0.1345807844548399</v>
      </c>
      <c r="M106" s="115">
        <v>2891</v>
      </c>
      <c r="N106" s="116">
        <f>IFERROR(M106/K106-1,"-")</f>
        <v>-8.30954646368538E-2</v>
      </c>
      <c r="O106" s="116">
        <f>IFERROR(M106/C106-1,"-")</f>
        <v>7.9940231602540157E-2</v>
      </c>
    </row>
    <row r="107" spans="2:15" x14ac:dyDescent="0.25">
      <c r="B107" s="114" t="s">
        <v>91</v>
      </c>
      <c r="C107" s="115">
        <v>3872</v>
      </c>
      <c r="D107" s="116">
        <v>5.8501913613996814E-2</v>
      </c>
      <c r="E107" s="115">
        <v>364</v>
      </c>
      <c r="F107" s="116">
        <f t="shared" si="12"/>
        <v>-0.90599173553719003</v>
      </c>
      <c r="G107" s="115">
        <v>2821</v>
      </c>
      <c r="H107" s="116">
        <f t="shared" si="12"/>
        <v>6.75</v>
      </c>
      <c r="I107" s="115">
        <v>3337</v>
      </c>
      <c r="J107" s="116">
        <f t="shared" si="12"/>
        <v>0.18291386033321522</v>
      </c>
      <c r="K107" s="115">
        <v>3602</v>
      </c>
      <c r="L107" s="116">
        <f t="shared" si="12"/>
        <v>7.9412646089301875E-2</v>
      </c>
      <c r="M107" s="115">
        <v>3003</v>
      </c>
      <c r="N107" s="116">
        <f>IFERROR(M107/K107-1,"-")</f>
        <v>-0.16629650194336476</v>
      </c>
      <c r="O107" s="116">
        <f>IFERROR(M107/C107-1,"-")</f>
        <v>-0.22443181818181823</v>
      </c>
    </row>
    <row r="108" spans="2:15" x14ac:dyDescent="0.25">
      <c r="B108" s="114" t="s">
        <v>93</v>
      </c>
      <c r="C108" s="115">
        <v>3128</v>
      </c>
      <c r="D108" s="116">
        <v>-0.15253318883771338</v>
      </c>
      <c r="E108" s="115">
        <v>466</v>
      </c>
      <c r="F108" s="116">
        <f t="shared" si="12"/>
        <v>-0.85102301790281332</v>
      </c>
      <c r="G108" s="115">
        <v>2270</v>
      </c>
      <c r="H108" s="116">
        <f t="shared" si="12"/>
        <v>3.8712446351931327</v>
      </c>
      <c r="I108" s="115">
        <v>3450</v>
      </c>
      <c r="J108" s="116">
        <f t="shared" si="12"/>
        <v>0.51982378854625555</v>
      </c>
      <c r="K108" s="115">
        <v>3506</v>
      </c>
      <c r="L108" s="116">
        <f t="shared" si="12"/>
        <v>1.6231884057970936E-2</v>
      </c>
      <c r="M108" s="115">
        <v>3496</v>
      </c>
      <c r="N108" s="116">
        <f>IFERROR(M108/K108-1,"-")</f>
        <v>-2.8522532800913103E-3</v>
      </c>
      <c r="O108" s="116">
        <f>IFERROR(M108/C108-1,"-")</f>
        <v>0.11764705882352944</v>
      </c>
    </row>
    <row r="109" spans="2:15" ht="15.75" x14ac:dyDescent="0.25">
      <c r="B109" s="117" t="s">
        <v>30</v>
      </c>
      <c r="C109" s="118">
        <v>34567</v>
      </c>
      <c r="D109" s="119">
        <v>-2.2785740536567456E-2</v>
      </c>
      <c r="E109" s="118">
        <v>10294</v>
      </c>
      <c r="F109" s="119">
        <f t="shared" si="12"/>
        <v>-0.70220152168252958</v>
      </c>
      <c r="G109" s="118">
        <v>15211</v>
      </c>
      <c r="H109" s="119">
        <f t="shared" si="12"/>
        <v>0.47765688750728574</v>
      </c>
      <c r="I109" s="118">
        <v>30989</v>
      </c>
      <c r="J109" s="119">
        <f t="shared" si="12"/>
        <v>1.0372756557754257</v>
      </c>
      <c r="K109" s="118">
        <v>30916</v>
      </c>
      <c r="L109" s="119">
        <f t="shared" si="12"/>
        <v>-2.3556745942108215E-3</v>
      </c>
      <c r="M109" s="118">
        <v>32683</v>
      </c>
      <c r="N109" s="119">
        <v>5.7154871264070373E-2</v>
      </c>
      <c r="O109" s="119">
        <v>-5.4502849538577203E-2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239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890</v>
      </c>
      <c r="D119" s="116">
        <v>6.8427370948379362E-2</v>
      </c>
      <c r="E119" s="115">
        <v>852</v>
      </c>
      <c r="F119" s="116">
        <f t="shared" ref="F119:L131" si="15">IFERROR(E119/C119-1,"-")</f>
        <v>-4.2696629213483162E-2</v>
      </c>
      <c r="G119" s="115">
        <v>19</v>
      </c>
      <c r="H119" s="116">
        <f t="shared" si="15"/>
        <v>-0.97769953051643188</v>
      </c>
      <c r="I119" s="115">
        <v>648</v>
      </c>
      <c r="J119" s="116">
        <f t="shared" si="15"/>
        <v>33.10526315789474</v>
      </c>
      <c r="K119" s="115">
        <v>943</v>
      </c>
      <c r="L119" s="116">
        <f t="shared" si="15"/>
        <v>0.45524691358024683</v>
      </c>
      <c r="M119" s="115">
        <v>917</v>
      </c>
      <c r="N119" s="116">
        <f t="shared" ref="N119:N125" si="16">IFERROR(M119/K119-1,"-")</f>
        <v>-2.7571580063626699E-2</v>
      </c>
      <c r="O119" s="116">
        <f>M119/C119-1</f>
        <v>3.0337078651685445E-2</v>
      </c>
    </row>
    <row r="120" spans="1:16" x14ac:dyDescent="0.25">
      <c r="B120" s="114" t="s">
        <v>73</v>
      </c>
      <c r="C120" s="115">
        <v>913</v>
      </c>
      <c r="D120" s="116">
        <v>-2.24839400428265E-2</v>
      </c>
      <c r="E120" s="115">
        <v>1200</v>
      </c>
      <c r="F120" s="116">
        <f t="shared" si="15"/>
        <v>0.31434830230010946</v>
      </c>
      <c r="G120" s="115">
        <v>3</v>
      </c>
      <c r="H120" s="116">
        <f t="shared" si="15"/>
        <v>-0.99750000000000005</v>
      </c>
      <c r="I120" s="115">
        <v>946</v>
      </c>
      <c r="J120" s="116">
        <f t="shared" si="15"/>
        <v>314.33333333333331</v>
      </c>
      <c r="K120" s="115">
        <v>823</v>
      </c>
      <c r="L120" s="116">
        <f t="shared" si="15"/>
        <v>-0.13002114164904865</v>
      </c>
      <c r="M120" s="115">
        <v>1042</v>
      </c>
      <c r="N120" s="116">
        <f t="shared" si="16"/>
        <v>0.26609963547995141</v>
      </c>
      <c r="O120" s="116">
        <f>IFERROR(M120/C120-1,"-")</f>
        <v>0.14129244249726169</v>
      </c>
    </row>
    <row r="121" spans="1:16" x14ac:dyDescent="0.25">
      <c r="B121" s="114" t="s">
        <v>75</v>
      </c>
      <c r="C121" s="115">
        <v>1000</v>
      </c>
      <c r="D121" s="116">
        <v>2.8806584362139898E-2</v>
      </c>
      <c r="E121" s="115">
        <v>845</v>
      </c>
      <c r="F121" s="116">
        <f t="shared" si="15"/>
        <v>-0.15500000000000003</v>
      </c>
      <c r="G121" s="115">
        <v>8</v>
      </c>
      <c r="H121" s="116">
        <f t="shared" si="15"/>
        <v>-0.9905325443786982</v>
      </c>
      <c r="I121" s="115">
        <v>1051</v>
      </c>
      <c r="J121" s="116">
        <f t="shared" si="15"/>
        <v>130.375</v>
      </c>
      <c r="K121" s="115">
        <v>921</v>
      </c>
      <c r="L121" s="116">
        <f t="shared" si="15"/>
        <v>-0.12369172216936253</v>
      </c>
      <c r="M121" s="115">
        <v>1023</v>
      </c>
      <c r="N121" s="116">
        <f t="shared" si="16"/>
        <v>0.11074918566775249</v>
      </c>
      <c r="O121" s="116">
        <f t="shared" ref="O121:O125" si="17">IFERROR(M121/C121-1,"-")</f>
        <v>2.2999999999999909E-2</v>
      </c>
    </row>
    <row r="122" spans="1:16" x14ac:dyDescent="0.25">
      <c r="B122" s="114" t="s">
        <v>77</v>
      </c>
      <c r="C122" s="115">
        <v>637</v>
      </c>
      <c r="D122" s="116">
        <v>-8.0808080808080773E-2</v>
      </c>
      <c r="E122" s="115">
        <v>0</v>
      </c>
      <c r="F122" s="116">
        <f t="shared" si="15"/>
        <v>-1</v>
      </c>
      <c r="G122" s="115">
        <v>3</v>
      </c>
      <c r="H122" s="116" t="str">
        <f t="shared" si="15"/>
        <v>-</v>
      </c>
      <c r="I122" s="115">
        <v>834</v>
      </c>
      <c r="J122" s="116">
        <f t="shared" si="15"/>
        <v>277</v>
      </c>
      <c r="K122" s="115">
        <v>631</v>
      </c>
      <c r="L122" s="116">
        <f t="shared" si="15"/>
        <v>-0.24340527577937654</v>
      </c>
      <c r="M122" s="115">
        <v>770</v>
      </c>
      <c r="N122" s="116">
        <f t="shared" si="16"/>
        <v>0.22028526148969885</v>
      </c>
      <c r="O122" s="116">
        <f t="shared" si="17"/>
        <v>0.20879120879120872</v>
      </c>
    </row>
    <row r="123" spans="1:16" x14ac:dyDescent="0.25">
      <c r="B123" s="114" t="s">
        <v>79</v>
      </c>
      <c r="C123" s="115">
        <v>1036</v>
      </c>
      <c r="D123" s="116">
        <v>0.44289693593314761</v>
      </c>
      <c r="E123" s="115">
        <v>0</v>
      </c>
      <c r="F123" s="116">
        <f t="shared" si="15"/>
        <v>-1</v>
      </c>
      <c r="G123" s="115">
        <v>22</v>
      </c>
      <c r="H123" s="116" t="str">
        <f t="shared" si="15"/>
        <v>-</v>
      </c>
      <c r="I123" s="115">
        <v>805</v>
      </c>
      <c r="J123" s="116">
        <f t="shared" si="15"/>
        <v>35.590909090909093</v>
      </c>
      <c r="K123" s="115">
        <v>667</v>
      </c>
      <c r="L123" s="116">
        <f t="shared" si="15"/>
        <v>-0.17142857142857137</v>
      </c>
      <c r="M123" s="115">
        <v>778</v>
      </c>
      <c r="N123" s="116">
        <f t="shared" si="16"/>
        <v>0.16641679160419787</v>
      </c>
      <c r="O123" s="116">
        <f t="shared" si="17"/>
        <v>-0.24903474903474898</v>
      </c>
    </row>
    <row r="124" spans="1:16" x14ac:dyDescent="0.25">
      <c r="B124" s="114" t="s">
        <v>81</v>
      </c>
      <c r="C124" s="115">
        <v>858</v>
      </c>
      <c r="D124" s="116">
        <v>0.1215686274509804</v>
      </c>
      <c r="E124" s="115">
        <v>0</v>
      </c>
      <c r="F124" s="116">
        <f t="shared" si="15"/>
        <v>-1</v>
      </c>
      <c r="G124" s="115">
        <v>38</v>
      </c>
      <c r="H124" s="116" t="str">
        <f t="shared" si="15"/>
        <v>-</v>
      </c>
      <c r="I124" s="115">
        <v>911</v>
      </c>
      <c r="J124" s="116">
        <f t="shared" si="15"/>
        <v>22.973684210526315</v>
      </c>
      <c r="K124" s="115">
        <v>741</v>
      </c>
      <c r="L124" s="116">
        <f t="shared" si="15"/>
        <v>-0.18660812294182216</v>
      </c>
      <c r="M124" s="115">
        <v>1203</v>
      </c>
      <c r="N124" s="116">
        <f t="shared" si="16"/>
        <v>0.62348178137651833</v>
      </c>
      <c r="O124" s="116">
        <f t="shared" si="17"/>
        <v>0.40209790209790208</v>
      </c>
    </row>
    <row r="125" spans="1:16" x14ac:dyDescent="0.25">
      <c r="B125" s="114" t="s">
        <v>83</v>
      </c>
      <c r="C125" s="115">
        <v>792</v>
      </c>
      <c r="D125" s="116">
        <v>0.16642120765832114</v>
      </c>
      <c r="E125" s="115">
        <v>0</v>
      </c>
      <c r="F125" s="116">
        <f t="shared" si="15"/>
        <v>-1</v>
      </c>
      <c r="G125" s="115">
        <v>55</v>
      </c>
      <c r="H125" s="116" t="str">
        <f t="shared" si="15"/>
        <v>-</v>
      </c>
      <c r="I125" s="115">
        <v>846</v>
      </c>
      <c r="J125" s="116">
        <f t="shared" si="15"/>
        <v>14.381818181818181</v>
      </c>
      <c r="K125" s="115">
        <v>532</v>
      </c>
      <c r="L125" s="116">
        <f t="shared" si="15"/>
        <v>-0.37115839243498816</v>
      </c>
      <c r="M125" s="115">
        <v>677</v>
      </c>
      <c r="N125" s="116">
        <f t="shared" si="16"/>
        <v>0.27255639097744355</v>
      </c>
      <c r="O125" s="116">
        <f t="shared" si="17"/>
        <v>-0.14520202020202022</v>
      </c>
    </row>
    <row r="126" spans="1:16" x14ac:dyDescent="0.25">
      <c r="B126" s="114" t="s">
        <v>85</v>
      </c>
      <c r="C126" s="115">
        <v>687</v>
      </c>
      <c r="D126" s="116">
        <v>-0.14232209737827717</v>
      </c>
      <c r="E126" s="115">
        <v>14</v>
      </c>
      <c r="F126" s="116">
        <f t="shared" si="15"/>
        <v>-0.97962154294032022</v>
      </c>
      <c r="G126" s="115">
        <v>271</v>
      </c>
      <c r="H126" s="116">
        <f t="shared" si="15"/>
        <v>18.357142857142858</v>
      </c>
      <c r="I126" s="115">
        <v>774</v>
      </c>
      <c r="J126" s="116">
        <f t="shared" si="15"/>
        <v>1.8560885608856088</v>
      </c>
      <c r="K126" s="115">
        <v>605</v>
      </c>
      <c r="L126" s="116">
        <f t="shared" si="15"/>
        <v>-0.21834625322997414</v>
      </c>
      <c r="M126" s="115">
        <v>956</v>
      </c>
      <c r="N126" s="116">
        <f>IFERROR(M126/K126-1,"-")</f>
        <v>0.58016528925619837</v>
      </c>
      <c r="O126" s="116">
        <f>IFERROR(M126/C126-1,"-")</f>
        <v>0.3915574963609898</v>
      </c>
    </row>
    <row r="127" spans="1:16" x14ac:dyDescent="0.25">
      <c r="B127" s="114" t="s">
        <v>87</v>
      </c>
      <c r="C127" s="115">
        <v>943</v>
      </c>
      <c r="D127" s="116">
        <v>0.10421545667447307</v>
      </c>
      <c r="E127" s="115">
        <v>23</v>
      </c>
      <c r="F127" s="116">
        <f t="shared" si="15"/>
        <v>-0.97560975609756095</v>
      </c>
      <c r="G127" s="115">
        <v>620</v>
      </c>
      <c r="H127" s="116">
        <f t="shared" si="15"/>
        <v>25.956521739130434</v>
      </c>
      <c r="I127" s="115">
        <v>817</v>
      </c>
      <c r="J127" s="116">
        <f t="shared" si="15"/>
        <v>0.31774193548387086</v>
      </c>
      <c r="K127" s="115">
        <v>818</v>
      </c>
      <c r="L127" s="116">
        <f t="shared" si="15"/>
        <v>1.223990208078396E-3</v>
      </c>
      <c r="M127" s="115">
        <v>852</v>
      </c>
      <c r="N127" s="116">
        <f>IFERROR(M127/K127-1,"-")</f>
        <v>4.1564792176039145E-2</v>
      </c>
      <c r="O127" s="116">
        <f>IFERROR(M127/C127-1,"-")</f>
        <v>-9.6500530222693559E-2</v>
      </c>
    </row>
    <row r="128" spans="1:16" x14ac:dyDescent="0.25">
      <c r="A128" s="120"/>
      <c r="B128" s="114" t="s">
        <v>89</v>
      </c>
      <c r="C128" s="115">
        <v>865</v>
      </c>
      <c r="D128" s="116">
        <v>-1.3683010262257711E-2</v>
      </c>
      <c r="E128" s="115">
        <v>17</v>
      </c>
      <c r="F128" s="116">
        <f t="shared" si="15"/>
        <v>-0.98034682080924851</v>
      </c>
      <c r="G128" s="115">
        <v>759</v>
      </c>
      <c r="H128" s="116">
        <f t="shared" si="15"/>
        <v>43.647058823529413</v>
      </c>
      <c r="I128" s="115">
        <v>923</v>
      </c>
      <c r="J128" s="116">
        <f t="shared" si="15"/>
        <v>0.21607378129117261</v>
      </c>
      <c r="K128" s="115">
        <v>813</v>
      </c>
      <c r="L128" s="116">
        <f t="shared" si="15"/>
        <v>-0.11917659804983749</v>
      </c>
      <c r="M128" s="115">
        <v>944</v>
      </c>
      <c r="N128" s="116">
        <f>IFERROR(M128/K128-1,"-")</f>
        <v>0.1611316113161132</v>
      </c>
      <c r="O128" s="116">
        <f>IFERROR(M128/C128-1,"-")</f>
        <v>9.1329479768786026E-2</v>
      </c>
    </row>
    <row r="129" spans="2:16" x14ac:dyDescent="0.25">
      <c r="B129" s="114" t="s">
        <v>91</v>
      </c>
      <c r="C129" s="115">
        <v>837</v>
      </c>
      <c r="D129" s="116">
        <v>-0.14065708418891165</v>
      </c>
      <c r="E129" s="115">
        <v>37</v>
      </c>
      <c r="F129" s="116">
        <f t="shared" si="15"/>
        <v>-0.95579450418160095</v>
      </c>
      <c r="G129" s="115">
        <v>738</v>
      </c>
      <c r="H129" s="116">
        <f t="shared" si="15"/>
        <v>18.945945945945947</v>
      </c>
      <c r="I129" s="115">
        <v>884</v>
      </c>
      <c r="J129" s="116">
        <f t="shared" si="15"/>
        <v>0.19783197831978327</v>
      </c>
      <c r="K129" s="115">
        <v>942</v>
      </c>
      <c r="L129" s="116">
        <f t="shared" si="15"/>
        <v>6.5610859728506776E-2</v>
      </c>
      <c r="M129" s="115">
        <v>939</v>
      </c>
      <c r="N129" s="116">
        <f>IFERROR(M129/K129-1,"-")</f>
        <v>-3.1847133757961776E-3</v>
      </c>
      <c r="O129" s="116">
        <f>IFERROR(M129/C129-1,"-")</f>
        <v>0.12186379928315416</v>
      </c>
    </row>
    <row r="130" spans="2:16" x14ac:dyDescent="0.25">
      <c r="B130" s="114" t="s">
        <v>93</v>
      </c>
      <c r="C130" s="115">
        <v>817</v>
      </c>
      <c r="D130" s="116">
        <v>-0.15424430641821951</v>
      </c>
      <c r="E130" s="115">
        <v>55</v>
      </c>
      <c r="F130" s="116">
        <f t="shared" si="15"/>
        <v>-0.93268053855569155</v>
      </c>
      <c r="G130" s="115">
        <v>494</v>
      </c>
      <c r="H130" s="116">
        <f t="shared" si="15"/>
        <v>7.9818181818181824</v>
      </c>
      <c r="I130" s="115">
        <v>913</v>
      </c>
      <c r="J130" s="116">
        <f t="shared" si="15"/>
        <v>0.84817813765182182</v>
      </c>
      <c r="K130" s="115">
        <v>872</v>
      </c>
      <c r="L130" s="116">
        <f t="shared" si="15"/>
        <v>-4.4906900328587129E-2</v>
      </c>
      <c r="M130" s="115">
        <v>936</v>
      </c>
      <c r="N130" s="116">
        <f>IFERROR(M130/K130-1,"-")</f>
        <v>7.3394495412844041E-2</v>
      </c>
      <c r="O130" s="116">
        <f>IFERROR(M130/C130-1,"-")</f>
        <v>0.14565483476132202</v>
      </c>
    </row>
    <row r="131" spans="2:16" ht="15.75" x14ac:dyDescent="0.25">
      <c r="B131" s="117" t="s">
        <v>30</v>
      </c>
      <c r="C131" s="118">
        <v>10275</v>
      </c>
      <c r="D131" s="119">
        <v>2.0762964434730691E-2</v>
      </c>
      <c r="E131" s="118">
        <v>3060</v>
      </c>
      <c r="F131" s="119">
        <f t="shared" si="15"/>
        <v>-0.70218978102189777</v>
      </c>
      <c r="G131" s="118">
        <v>3030</v>
      </c>
      <c r="H131" s="119">
        <f t="shared" si="15"/>
        <v>-9.8039215686274161E-3</v>
      </c>
      <c r="I131" s="118">
        <v>10352</v>
      </c>
      <c r="J131" s="119">
        <f t="shared" si="15"/>
        <v>2.4165016501650167</v>
      </c>
      <c r="K131" s="118">
        <v>9308</v>
      </c>
      <c r="L131" s="119">
        <f t="shared" si="15"/>
        <v>-0.1008500772797527</v>
      </c>
      <c r="M131" s="118">
        <v>11037</v>
      </c>
      <c r="N131" s="119">
        <v>0.18575418994413417</v>
      </c>
      <c r="O131" s="119">
        <v>7.416058394160574E-2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240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915</v>
      </c>
      <c r="D141" s="116">
        <v>-9.0457256461232594E-2</v>
      </c>
      <c r="E141" s="115">
        <v>889</v>
      </c>
      <c r="F141" s="116">
        <f t="shared" ref="F141:L153" si="18">IFERROR(E141/C141-1,"-")</f>
        <v>-2.8415300546448141E-2</v>
      </c>
      <c r="G141" s="115">
        <v>168</v>
      </c>
      <c r="H141" s="116">
        <f t="shared" si="18"/>
        <v>-0.8110236220472441</v>
      </c>
      <c r="I141" s="115">
        <v>758</v>
      </c>
      <c r="J141" s="116">
        <f t="shared" si="18"/>
        <v>3.5119047619047619</v>
      </c>
      <c r="K141" s="115">
        <v>580</v>
      </c>
      <c r="L141" s="116">
        <f t="shared" si="18"/>
        <v>-0.23482849604221634</v>
      </c>
      <c r="M141" s="115">
        <v>1058</v>
      </c>
      <c r="N141" s="116">
        <f t="shared" ref="N141:N147" si="19">IFERROR(M141/K141-1,"-")</f>
        <v>0.82413793103448274</v>
      </c>
      <c r="O141" s="116">
        <f>M141/C141-1</f>
        <v>0.15628415300546439</v>
      </c>
    </row>
    <row r="142" spans="2:16" x14ac:dyDescent="0.25">
      <c r="B142" s="114" t="s">
        <v>73</v>
      </c>
      <c r="C142" s="115">
        <v>913</v>
      </c>
      <c r="D142" s="116">
        <v>-0.18189964157706096</v>
      </c>
      <c r="E142" s="115">
        <v>1169</v>
      </c>
      <c r="F142" s="116">
        <f t="shared" si="18"/>
        <v>0.28039430449069003</v>
      </c>
      <c r="G142" s="115">
        <v>174</v>
      </c>
      <c r="H142" s="116">
        <f t="shared" si="18"/>
        <v>-0.85115483319076135</v>
      </c>
      <c r="I142" s="115">
        <v>615</v>
      </c>
      <c r="J142" s="116">
        <f t="shared" si="18"/>
        <v>2.5344827586206895</v>
      </c>
      <c r="K142" s="115">
        <v>548</v>
      </c>
      <c r="L142" s="116">
        <f t="shared" si="18"/>
        <v>-0.10894308943089426</v>
      </c>
      <c r="M142" s="115">
        <v>766</v>
      </c>
      <c r="N142" s="116">
        <f t="shared" si="19"/>
        <v>0.39781021897810209</v>
      </c>
      <c r="O142" s="116">
        <f>IFERROR(M142/C142-1,"-")</f>
        <v>-0.16100766703176339</v>
      </c>
    </row>
    <row r="143" spans="2:16" x14ac:dyDescent="0.25">
      <c r="B143" s="114" t="s">
        <v>75</v>
      </c>
      <c r="C143" s="115">
        <v>1359</v>
      </c>
      <c r="D143" s="116">
        <v>-3.6170212765957444E-2</v>
      </c>
      <c r="E143" s="115">
        <v>195</v>
      </c>
      <c r="F143" s="116">
        <f t="shared" si="18"/>
        <v>-0.85651214128035313</v>
      </c>
      <c r="G143" s="115">
        <v>287</v>
      </c>
      <c r="H143" s="116">
        <f t="shared" si="18"/>
        <v>0.4717948717948719</v>
      </c>
      <c r="I143" s="115">
        <v>831</v>
      </c>
      <c r="J143" s="116">
        <f t="shared" si="18"/>
        <v>1.8954703832752613</v>
      </c>
      <c r="K143" s="115">
        <v>819</v>
      </c>
      <c r="L143" s="116">
        <f t="shared" si="18"/>
        <v>-1.4440433212996373E-2</v>
      </c>
      <c r="M143" s="115">
        <v>908</v>
      </c>
      <c r="N143" s="116">
        <f t="shared" si="19"/>
        <v>0.10866910866910873</v>
      </c>
      <c r="O143" s="116">
        <f t="shared" ref="O143:O147" si="20">IFERROR(M143/C143-1,"-")</f>
        <v>-0.33186166298749076</v>
      </c>
    </row>
    <row r="144" spans="2:16" x14ac:dyDescent="0.25">
      <c r="B144" s="114" t="s">
        <v>77</v>
      </c>
      <c r="C144" s="115">
        <v>564</v>
      </c>
      <c r="D144" s="116">
        <v>-0.30966952264381886</v>
      </c>
      <c r="E144" s="115">
        <v>0</v>
      </c>
      <c r="F144" s="116">
        <f t="shared" si="18"/>
        <v>-1</v>
      </c>
      <c r="G144" s="115">
        <v>171</v>
      </c>
      <c r="H144" s="116" t="str">
        <f t="shared" si="18"/>
        <v>-</v>
      </c>
      <c r="I144" s="115">
        <v>809</v>
      </c>
      <c r="J144" s="116">
        <f t="shared" si="18"/>
        <v>3.730994152046784</v>
      </c>
      <c r="K144" s="115">
        <v>460</v>
      </c>
      <c r="L144" s="116">
        <f t="shared" si="18"/>
        <v>-0.43139678615574784</v>
      </c>
      <c r="M144" s="115">
        <v>529</v>
      </c>
      <c r="N144" s="116">
        <f t="shared" si="19"/>
        <v>0.14999999999999991</v>
      </c>
      <c r="O144" s="116">
        <f t="shared" si="20"/>
        <v>-6.2056737588652489E-2</v>
      </c>
    </row>
    <row r="145" spans="1:16" x14ac:dyDescent="0.25">
      <c r="B145" s="114" t="s">
        <v>79</v>
      </c>
      <c r="C145" s="115">
        <v>508</v>
      </c>
      <c r="D145" s="116">
        <v>-0.2711621233859397</v>
      </c>
      <c r="E145" s="115">
        <v>0</v>
      </c>
      <c r="F145" s="116">
        <f t="shared" si="18"/>
        <v>-1</v>
      </c>
      <c r="G145" s="115">
        <v>207</v>
      </c>
      <c r="H145" s="116" t="str">
        <f t="shared" si="18"/>
        <v>-</v>
      </c>
      <c r="I145" s="115">
        <v>307</v>
      </c>
      <c r="J145" s="116">
        <f t="shared" si="18"/>
        <v>0.48309178743961345</v>
      </c>
      <c r="K145" s="115">
        <v>126</v>
      </c>
      <c r="L145" s="116">
        <f t="shared" si="18"/>
        <v>-0.5895765472312704</v>
      </c>
      <c r="M145" s="115">
        <v>76</v>
      </c>
      <c r="N145" s="116">
        <f t="shared" si="19"/>
        <v>-0.39682539682539686</v>
      </c>
      <c r="O145" s="116">
        <f t="shared" si="20"/>
        <v>-0.85039370078740162</v>
      </c>
    </row>
    <row r="146" spans="1:16" x14ac:dyDescent="0.25">
      <c r="B146" s="114" t="s">
        <v>81</v>
      </c>
      <c r="C146" s="115">
        <v>626</v>
      </c>
      <c r="D146" s="116">
        <v>0</v>
      </c>
      <c r="E146" s="115">
        <v>0</v>
      </c>
      <c r="F146" s="116">
        <f t="shared" si="18"/>
        <v>-1</v>
      </c>
      <c r="G146" s="115">
        <v>302</v>
      </c>
      <c r="H146" s="116" t="str">
        <f t="shared" si="18"/>
        <v>-</v>
      </c>
      <c r="I146" s="115">
        <v>307</v>
      </c>
      <c r="J146" s="116">
        <f t="shared" si="18"/>
        <v>1.655629139072845E-2</v>
      </c>
      <c r="K146" s="115">
        <v>224</v>
      </c>
      <c r="L146" s="116">
        <f t="shared" si="18"/>
        <v>-0.27035830618892509</v>
      </c>
      <c r="M146" s="115">
        <v>139</v>
      </c>
      <c r="N146" s="116">
        <f t="shared" si="19"/>
        <v>-0.3794642857142857</v>
      </c>
      <c r="O146" s="116">
        <f t="shared" si="20"/>
        <v>-0.77795527156549515</v>
      </c>
    </row>
    <row r="147" spans="1:16" x14ac:dyDescent="0.25">
      <c r="B147" s="114" t="s">
        <v>83</v>
      </c>
      <c r="C147" s="115">
        <v>395</v>
      </c>
      <c r="D147" s="116">
        <v>-0.3828125</v>
      </c>
      <c r="E147" s="115">
        <v>0</v>
      </c>
      <c r="F147" s="116">
        <f t="shared" si="18"/>
        <v>-1</v>
      </c>
      <c r="G147" s="115">
        <v>365</v>
      </c>
      <c r="H147" s="116" t="str">
        <f t="shared" si="18"/>
        <v>-</v>
      </c>
      <c r="I147" s="115">
        <v>195</v>
      </c>
      <c r="J147" s="116">
        <f t="shared" si="18"/>
        <v>-0.46575342465753422</v>
      </c>
      <c r="K147" s="115">
        <v>189</v>
      </c>
      <c r="L147" s="116">
        <f t="shared" si="18"/>
        <v>-3.0769230769230771E-2</v>
      </c>
      <c r="M147" s="115">
        <v>299</v>
      </c>
      <c r="N147" s="116">
        <f t="shared" si="19"/>
        <v>0.58201058201058209</v>
      </c>
      <c r="O147" s="116">
        <f t="shared" si="20"/>
        <v>-0.24303797468354427</v>
      </c>
    </row>
    <row r="148" spans="1:16" x14ac:dyDescent="0.25">
      <c r="B148" s="114" t="s">
        <v>85</v>
      </c>
      <c r="C148" s="115">
        <v>432</v>
      </c>
      <c r="D148" s="116">
        <v>-0.51785714285714279</v>
      </c>
      <c r="E148" s="115">
        <v>37</v>
      </c>
      <c r="F148" s="116">
        <f t="shared" si="18"/>
        <v>-0.91435185185185186</v>
      </c>
      <c r="G148" s="115">
        <v>330</v>
      </c>
      <c r="H148" s="116">
        <f t="shared" si="18"/>
        <v>7.9189189189189193</v>
      </c>
      <c r="I148" s="115">
        <v>416</v>
      </c>
      <c r="J148" s="116">
        <f t="shared" si="18"/>
        <v>0.26060606060606051</v>
      </c>
      <c r="K148" s="115">
        <v>274</v>
      </c>
      <c r="L148" s="116">
        <f t="shared" si="18"/>
        <v>-0.34134615384615385</v>
      </c>
      <c r="M148" s="115">
        <v>387</v>
      </c>
      <c r="N148" s="116">
        <f>IFERROR(M148/K148-1,"-")</f>
        <v>0.4124087591240877</v>
      </c>
      <c r="O148" s="116">
        <f>IFERROR(M148/C148-1,"-")</f>
        <v>-0.10416666666666663</v>
      </c>
    </row>
    <row r="149" spans="1:16" x14ac:dyDescent="0.25">
      <c r="B149" s="114" t="s">
        <v>87</v>
      </c>
      <c r="C149" s="115">
        <v>663</v>
      </c>
      <c r="D149" s="116">
        <v>-0.11599999999999999</v>
      </c>
      <c r="E149" s="115">
        <v>31</v>
      </c>
      <c r="F149" s="116">
        <f t="shared" si="18"/>
        <v>-0.95324283559577672</v>
      </c>
      <c r="G149" s="115">
        <v>429</v>
      </c>
      <c r="H149" s="116">
        <f t="shared" si="18"/>
        <v>12.838709677419354</v>
      </c>
      <c r="I149" s="115">
        <v>444</v>
      </c>
      <c r="J149" s="116">
        <f t="shared" si="18"/>
        <v>3.4965034965035002E-2</v>
      </c>
      <c r="K149" s="115">
        <v>347</v>
      </c>
      <c r="L149" s="116">
        <f t="shared" si="18"/>
        <v>-0.21846846846846846</v>
      </c>
      <c r="M149" s="115">
        <v>351</v>
      </c>
      <c r="N149" s="116">
        <f>IFERROR(M149/K149-1,"-")</f>
        <v>1.1527377521613813E-2</v>
      </c>
      <c r="O149" s="116">
        <f>IFERROR(M149/C149-1,"-")</f>
        <v>-0.47058823529411764</v>
      </c>
    </row>
    <row r="150" spans="1:16" x14ac:dyDescent="0.25">
      <c r="A150" s="120"/>
      <c r="B150" s="114" t="s">
        <v>89</v>
      </c>
      <c r="C150" s="115">
        <v>826</v>
      </c>
      <c r="D150" s="116">
        <v>-9.6280087527352287E-2</v>
      </c>
      <c r="E150" s="115">
        <v>52</v>
      </c>
      <c r="F150" s="116">
        <f t="shared" si="18"/>
        <v>-0.93704600484261502</v>
      </c>
      <c r="G150" s="115">
        <v>712</v>
      </c>
      <c r="H150" s="116">
        <f t="shared" si="18"/>
        <v>12.692307692307692</v>
      </c>
      <c r="I150" s="115">
        <v>557</v>
      </c>
      <c r="J150" s="116">
        <f t="shared" si="18"/>
        <v>-0.21769662921348309</v>
      </c>
      <c r="K150" s="115">
        <v>635</v>
      </c>
      <c r="L150" s="116">
        <f t="shared" si="18"/>
        <v>0.1400359066427288</v>
      </c>
      <c r="M150" s="115">
        <v>563</v>
      </c>
      <c r="N150" s="116">
        <f>IFERROR(M150/K150-1,"-")</f>
        <v>-0.11338582677165354</v>
      </c>
      <c r="O150" s="116">
        <f>IFERROR(M150/C150-1,"-")</f>
        <v>-0.31840193704600483</v>
      </c>
    </row>
    <row r="151" spans="1:16" x14ac:dyDescent="0.25">
      <c r="B151" s="114" t="s">
        <v>91</v>
      </c>
      <c r="C151" s="115">
        <v>1538</v>
      </c>
      <c r="D151" s="116">
        <v>0.40971585701191571</v>
      </c>
      <c r="E151" s="115">
        <v>223</v>
      </c>
      <c r="F151" s="116">
        <f t="shared" si="18"/>
        <v>-0.85500650195058514</v>
      </c>
      <c r="G151" s="115">
        <v>1078</v>
      </c>
      <c r="H151" s="116">
        <f t="shared" si="18"/>
        <v>3.8340807174887894</v>
      </c>
      <c r="I151" s="115">
        <v>793</v>
      </c>
      <c r="J151" s="116">
        <f t="shared" si="18"/>
        <v>-0.26437847866419295</v>
      </c>
      <c r="K151" s="115">
        <v>1149</v>
      </c>
      <c r="L151" s="116">
        <f t="shared" si="18"/>
        <v>0.4489281210592686</v>
      </c>
      <c r="M151" s="115">
        <v>758</v>
      </c>
      <c r="N151" s="116">
        <f>IFERROR(M151/K151-1,"-")</f>
        <v>-0.34029590948651001</v>
      </c>
      <c r="O151" s="116">
        <f>IFERROR(M151/C151-1,"-")</f>
        <v>-0.50715214564369315</v>
      </c>
    </row>
    <row r="152" spans="1:16" x14ac:dyDescent="0.25">
      <c r="B152" s="114" t="s">
        <v>93</v>
      </c>
      <c r="C152" s="115">
        <v>1142</v>
      </c>
      <c r="D152" s="116">
        <v>0.27313266443701223</v>
      </c>
      <c r="E152" s="115">
        <v>266</v>
      </c>
      <c r="F152" s="116">
        <f t="shared" si="18"/>
        <v>-0.76707530647985989</v>
      </c>
      <c r="G152" s="115">
        <v>927</v>
      </c>
      <c r="H152" s="116">
        <f t="shared" si="18"/>
        <v>2.4849624060150375</v>
      </c>
      <c r="I152" s="115">
        <v>779</v>
      </c>
      <c r="J152" s="116">
        <f t="shared" si="18"/>
        <v>-0.15965480043149949</v>
      </c>
      <c r="K152" s="115">
        <v>860</v>
      </c>
      <c r="L152" s="116">
        <f t="shared" si="18"/>
        <v>0.10397946084723997</v>
      </c>
      <c r="M152" s="115">
        <v>761</v>
      </c>
      <c r="N152" s="116">
        <f>IFERROR(M152/K152-1,"-")</f>
        <v>-0.1151162790697674</v>
      </c>
      <c r="O152" s="116">
        <f>IFERROR(M152/C152-1,"-")</f>
        <v>-0.33362521891418562</v>
      </c>
    </row>
    <row r="153" spans="1:16" ht="15.75" x14ac:dyDescent="0.25">
      <c r="B153" s="117" t="s">
        <v>30</v>
      </c>
      <c r="C153" s="118">
        <v>9881</v>
      </c>
      <c r="D153" s="119">
        <v>-9.014732965009209E-2</v>
      </c>
      <c r="E153" s="118">
        <v>2874</v>
      </c>
      <c r="F153" s="119">
        <f t="shared" si="18"/>
        <v>-0.70913875113854874</v>
      </c>
      <c r="G153" s="118">
        <v>5150</v>
      </c>
      <c r="H153" s="119">
        <f t="shared" si="18"/>
        <v>0.79192762700069586</v>
      </c>
      <c r="I153" s="118">
        <v>6811</v>
      </c>
      <c r="J153" s="119">
        <f t="shared" si="18"/>
        <v>0.32252427184466015</v>
      </c>
      <c r="K153" s="118">
        <v>6211</v>
      </c>
      <c r="L153" s="119">
        <f t="shared" si="18"/>
        <v>-8.8092791073263843E-2</v>
      </c>
      <c r="M153" s="118">
        <v>6595</v>
      </c>
      <c r="N153" s="119">
        <v>6.1825792947995506E-2</v>
      </c>
      <c r="O153" s="119">
        <v>-0.33255743345815203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241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299</v>
      </c>
      <c r="D163" s="116">
        <v>0.11985018726591767</v>
      </c>
      <c r="E163" s="115">
        <v>181</v>
      </c>
      <c r="F163" s="116">
        <f t="shared" ref="F163:L175" si="21">IFERROR(E163/C163-1,"-")</f>
        <v>-0.39464882943143809</v>
      </c>
      <c r="G163" s="115">
        <v>42</v>
      </c>
      <c r="H163" s="116">
        <f t="shared" si="21"/>
        <v>-0.76795580110497241</v>
      </c>
      <c r="I163" s="115">
        <v>117</v>
      </c>
      <c r="J163" s="116">
        <f t="shared" si="21"/>
        <v>1.7857142857142856</v>
      </c>
      <c r="K163" s="115">
        <v>348</v>
      </c>
      <c r="L163" s="116">
        <f t="shared" si="21"/>
        <v>1.9743589743589745</v>
      </c>
      <c r="M163" s="115">
        <v>271</v>
      </c>
      <c r="N163" s="116">
        <f t="shared" ref="N163:N169" si="22">IFERROR(M163/K163-1,"-")</f>
        <v>-0.22126436781609193</v>
      </c>
      <c r="O163" s="116">
        <f>M163/C163-1</f>
        <v>-9.3645484949832825E-2</v>
      </c>
    </row>
    <row r="164" spans="2:15" x14ac:dyDescent="0.25">
      <c r="B164" s="114" t="s">
        <v>73</v>
      </c>
      <c r="C164" s="115">
        <v>241</v>
      </c>
      <c r="D164" s="116">
        <v>2.9914529914529808E-2</v>
      </c>
      <c r="E164" s="115">
        <v>238</v>
      </c>
      <c r="F164" s="116">
        <f t="shared" si="21"/>
        <v>-1.2448132780082943E-2</v>
      </c>
      <c r="G164" s="115">
        <v>29</v>
      </c>
      <c r="H164" s="116">
        <f t="shared" si="21"/>
        <v>-0.87815126050420167</v>
      </c>
      <c r="I164" s="115">
        <v>133</v>
      </c>
      <c r="J164" s="116">
        <f t="shared" si="21"/>
        <v>3.5862068965517242</v>
      </c>
      <c r="K164" s="115">
        <v>288</v>
      </c>
      <c r="L164" s="116">
        <f t="shared" si="21"/>
        <v>1.1654135338345863</v>
      </c>
      <c r="M164" s="115">
        <v>301</v>
      </c>
      <c r="N164" s="116">
        <f t="shared" si="22"/>
        <v>4.513888888888884E-2</v>
      </c>
      <c r="O164" s="116">
        <f>IFERROR(M164/C164-1,"-")</f>
        <v>0.24896265560165975</v>
      </c>
    </row>
    <row r="165" spans="2:15" x14ac:dyDescent="0.25">
      <c r="B165" s="114" t="s">
        <v>75</v>
      </c>
      <c r="C165" s="115">
        <v>206</v>
      </c>
      <c r="D165" s="116">
        <v>-0.5672268907563025</v>
      </c>
      <c r="E165" s="115">
        <v>30</v>
      </c>
      <c r="F165" s="116">
        <f t="shared" si="21"/>
        <v>-0.85436893203883502</v>
      </c>
      <c r="G165" s="115">
        <v>142</v>
      </c>
      <c r="H165" s="116">
        <f t="shared" si="21"/>
        <v>3.7333333333333334</v>
      </c>
      <c r="I165" s="115">
        <v>271</v>
      </c>
      <c r="J165" s="116">
        <f t="shared" si="21"/>
        <v>0.90845070422535201</v>
      </c>
      <c r="K165" s="115">
        <v>337</v>
      </c>
      <c r="L165" s="116">
        <f t="shared" si="21"/>
        <v>0.24354243542435428</v>
      </c>
      <c r="M165" s="115">
        <v>308</v>
      </c>
      <c r="N165" s="116">
        <f t="shared" si="22"/>
        <v>-8.6053412462907986E-2</v>
      </c>
      <c r="O165" s="116">
        <f t="shared" ref="O165:O169" si="23">IFERROR(M165/C165-1,"-")</f>
        <v>0.49514563106796117</v>
      </c>
    </row>
    <row r="166" spans="2:15" x14ac:dyDescent="0.25">
      <c r="B166" s="114" t="s">
        <v>77</v>
      </c>
      <c r="C166" s="115">
        <v>201</v>
      </c>
      <c r="D166" s="116">
        <v>0.2407407407407407</v>
      </c>
      <c r="E166" s="115">
        <v>0</v>
      </c>
      <c r="F166" s="116">
        <f t="shared" si="21"/>
        <v>-1</v>
      </c>
      <c r="G166" s="115">
        <v>42</v>
      </c>
      <c r="H166" s="116" t="str">
        <f t="shared" si="21"/>
        <v>-</v>
      </c>
      <c r="I166" s="115">
        <v>309</v>
      </c>
      <c r="J166" s="116">
        <f t="shared" si="21"/>
        <v>6.3571428571428568</v>
      </c>
      <c r="K166" s="115">
        <v>315</v>
      </c>
      <c r="L166" s="116">
        <f t="shared" si="21"/>
        <v>1.9417475728155331E-2</v>
      </c>
      <c r="M166" s="115">
        <v>215</v>
      </c>
      <c r="N166" s="116">
        <f t="shared" si="22"/>
        <v>-0.31746031746031744</v>
      </c>
      <c r="O166" s="116">
        <f t="shared" si="23"/>
        <v>6.9651741293532243E-2</v>
      </c>
    </row>
    <row r="167" spans="2:15" x14ac:dyDescent="0.25">
      <c r="B167" s="114" t="s">
        <v>79</v>
      </c>
      <c r="C167" s="115">
        <v>190</v>
      </c>
      <c r="D167" s="116">
        <v>0.55737704918032782</v>
      </c>
      <c r="E167" s="115">
        <v>0</v>
      </c>
      <c r="F167" s="116">
        <f t="shared" si="21"/>
        <v>-1</v>
      </c>
      <c r="G167" s="115">
        <v>191</v>
      </c>
      <c r="H167" s="116" t="str">
        <f t="shared" si="21"/>
        <v>-</v>
      </c>
      <c r="I167" s="115">
        <v>178</v>
      </c>
      <c r="J167" s="116">
        <f t="shared" si="21"/>
        <v>-6.8062827225130906E-2</v>
      </c>
      <c r="K167" s="115">
        <v>161</v>
      </c>
      <c r="L167" s="116">
        <f t="shared" si="21"/>
        <v>-9.5505617977528101E-2</v>
      </c>
      <c r="M167" s="115">
        <v>70</v>
      </c>
      <c r="N167" s="116">
        <f t="shared" si="22"/>
        <v>-0.56521739130434789</v>
      </c>
      <c r="O167" s="116">
        <f t="shared" si="23"/>
        <v>-0.63157894736842102</v>
      </c>
    </row>
    <row r="168" spans="2:15" x14ac:dyDescent="0.25">
      <c r="B168" s="114" t="s">
        <v>81</v>
      </c>
      <c r="C168" s="115">
        <v>145</v>
      </c>
      <c r="D168" s="116">
        <v>0.85897435897435903</v>
      </c>
      <c r="E168" s="115">
        <v>0</v>
      </c>
      <c r="F168" s="116">
        <f t="shared" si="21"/>
        <v>-1</v>
      </c>
      <c r="G168" s="115">
        <v>172</v>
      </c>
      <c r="H168" s="116" t="str">
        <f t="shared" si="21"/>
        <v>-</v>
      </c>
      <c r="I168" s="115">
        <v>122</v>
      </c>
      <c r="J168" s="116">
        <f t="shared" si="21"/>
        <v>-0.29069767441860461</v>
      </c>
      <c r="K168" s="115">
        <v>125</v>
      </c>
      <c r="L168" s="116">
        <f t="shared" si="21"/>
        <v>2.4590163934426146E-2</v>
      </c>
      <c r="M168" s="115">
        <v>70</v>
      </c>
      <c r="N168" s="116">
        <f t="shared" si="22"/>
        <v>-0.43999999999999995</v>
      </c>
      <c r="O168" s="116">
        <f t="shared" si="23"/>
        <v>-0.51724137931034475</v>
      </c>
    </row>
    <row r="169" spans="2:15" x14ac:dyDescent="0.25">
      <c r="B169" s="114" t="s">
        <v>83</v>
      </c>
      <c r="C169" s="115">
        <v>243</v>
      </c>
      <c r="D169" s="116">
        <v>1.6703296703296702</v>
      </c>
      <c r="E169" s="115">
        <v>0</v>
      </c>
      <c r="F169" s="116">
        <f t="shared" si="21"/>
        <v>-1</v>
      </c>
      <c r="G169" s="115">
        <v>104</v>
      </c>
      <c r="H169" s="116" t="str">
        <f t="shared" si="21"/>
        <v>-</v>
      </c>
      <c r="I169" s="115">
        <v>166</v>
      </c>
      <c r="J169" s="116">
        <f t="shared" si="21"/>
        <v>0.59615384615384626</v>
      </c>
      <c r="K169" s="115">
        <v>166</v>
      </c>
      <c r="L169" s="116">
        <f t="shared" si="21"/>
        <v>0</v>
      </c>
      <c r="M169" s="115">
        <v>55</v>
      </c>
      <c r="N169" s="116">
        <f t="shared" si="22"/>
        <v>-0.66867469879518071</v>
      </c>
      <c r="O169" s="116">
        <f t="shared" si="23"/>
        <v>-0.77366255144032925</v>
      </c>
    </row>
    <row r="170" spans="2:15" x14ac:dyDescent="0.25">
      <c r="B170" s="114" t="s">
        <v>85</v>
      </c>
      <c r="C170" s="115">
        <v>199</v>
      </c>
      <c r="D170" s="116">
        <v>0.97029702970297027</v>
      </c>
      <c r="E170" s="115">
        <v>35</v>
      </c>
      <c r="F170" s="116">
        <f t="shared" si="21"/>
        <v>-0.82412060301507539</v>
      </c>
      <c r="G170" s="115">
        <v>213</v>
      </c>
      <c r="H170" s="116">
        <f t="shared" si="21"/>
        <v>5.0857142857142854</v>
      </c>
      <c r="I170" s="115">
        <v>236</v>
      </c>
      <c r="J170" s="116">
        <f t="shared" si="21"/>
        <v>0.107981220657277</v>
      </c>
      <c r="K170" s="115">
        <v>208</v>
      </c>
      <c r="L170" s="116">
        <f t="shared" si="21"/>
        <v>-0.11864406779661019</v>
      </c>
      <c r="M170" s="115">
        <v>228</v>
      </c>
      <c r="N170" s="116">
        <f>IFERROR(M170/K170-1,"-")</f>
        <v>9.6153846153846256E-2</v>
      </c>
      <c r="O170" s="116">
        <f>IFERROR(M170/C170-1,"-")</f>
        <v>0.14572864321608048</v>
      </c>
    </row>
    <row r="171" spans="2:15" x14ac:dyDescent="0.25">
      <c r="B171" s="114" t="s">
        <v>87</v>
      </c>
      <c r="C171" s="115">
        <v>103</v>
      </c>
      <c r="D171" s="116">
        <v>-0.16260162601626016</v>
      </c>
      <c r="E171" s="115">
        <v>12</v>
      </c>
      <c r="F171" s="116">
        <f t="shared" si="21"/>
        <v>-0.88349514563106801</v>
      </c>
      <c r="G171" s="115">
        <v>99</v>
      </c>
      <c r="H171" s="116">
        <f t="shared" si="21"/>
        <v>7.25</v>
      </c>
      <c r="I171" s="115">
        <v>289</v>
      </c>
      <c r="J171" s="116">
        <f t="shared" si="21"/>
        <v>1.9191919191919191</v>
      </c>
      <c r="K171" s="115">
        <v>156</v>
      </c>
      <c r="L171" s="116">
        <f t="shared" si="21"/>
        <v>-0.46020761245674735</v>
      </c>
      <c r="M171" s="115">
        <v>203</v>
      </c>
      <c r="N171" s="116">
        <f t="shared" ref="N171:N174" si="24">IFERROR(M171/K171-1,"-")</f>
        <v>0.30128205128205132</v>
      </c>
      <c r="O171" s="116">
        <f t="shared" ref="O171:O174" si="25">IFERROR(M171/C171-1,"-")</f>
        <v>0.970873786407767</v>
      </c>
    </row>
    <row r="172" spans="2:15" x14ac:dyDescent="0.25">
      <c r="B172" s="114" t="s">
        <v>89</v>
      </c>
      <c r="C172" s="115">
        <v>95</v>
      </c>
      <c r="D172" s="116">
        <v>-0.13636363636363635</v>
      </c>
      <c r="E172" s="115">
        <v>8</v>
      </c>
      <c r="F172" s="116">
        <f t="shared" si="21"/>
        <v>-0.91578947368421049</v>
      </c>
      <c r="G172" s="115">
        <v>349</v>
      </c>
      <c r="H172" s="116">
        <f t="shared" si="21"/>
        <v>42.625</v>
      </c>
      <c r="I172" s="115">
        <v>306</v>
      </c>
      <c r="J172" s="116">
        <f t="shared" si="21"/>
        <v>-0.12320916905444124</v>
      </c>
      <c r="K172" s="115">
        <v>295</v>
      </c>
      <c r="L172" s="116">
        <f t="shared" si="21"/>
        <v>-3.5947712418300637E-2</v>
      </c>
      <c r="M172" s="115">
        <v>240</v>
      </c>
      <c r="N172" s="116">
        <f t="shared" si="24"/>
        <v>-0.18644067796610164</v>
      </c>
      <c r="O172" s="116">
        <f t="shared" si="25"/>
        <v>1.5263157894736841</v>
      </c>
    </row>
    <row r="173" spans="2:15" x14ac:dyDescent="0.25">
      <c r="B173" s="114" t="s">
        <v>91</v>
      </c>
      <c r="C173" s="115">
        <v>139</v>
      </c>
      <c r="D173" s="116">
        <v>-3.472222222222221E-2</v>
      </c>
      <c r="E173" s="115">
        <v>12</v>
      </c>
      <c r="F173" s="116">
        <f t="shared" si="21"/>
        <v>-0.91366906474820142</v>
      </c>
      <c r="G173" s="115">
        <v>154</v>
      </c>
      <c r="H173" s="116">
        <f t="shared" si="21"/>
        <v>11.833333333333334</v>
      </c>
      <c r="I173" s="115">
        <v>256</v>
      </c>
      <c r="J173" s="116">
        <f t="shared" si="21"/>
        <v>0.66233766233766245</v>
      </c>
      <c r="K173" s="115">
        <v>236</v>
      </c>
      <c r="L173" s="116">
        <f t="shared" si="21"/>
        <v>-7.8125E-2</v>
      </c>
      <c r="M173" s="115">
        <v>181</v>
      </c>
      <c r="N173" s="116">
        <f t="shared" si="24"/>
        <v>-0.23305084745762716</v>
      </c>
      <c r="O173" s="116">
        <f t="shared" si="25"/>
        <v>0.30215827338129486</v>
      </c>
    </row>
    <row r="174" spans="2:15" x14ac:dyDescent="0.25">
      <c r="B174" s="114" t="s">
        <v>93</v>
      </c>
      <c r="C174" s="115">
        <v>125</v>
      </c>
      <c r="D174" s="116">
        <v>-0.39903846153846156</v>
      </c>
      <c r="E174" s="115">
        <v>13</v>
      </c>
      <c r="F174" s="116">
        <f t="shared" si="21"/>
        <v>-0.89600000000000002</v>
      </c>
      <c r="G174" s="115">
        <v>105</v>
      </c>
      <c r="H174" s="116">
        <f t="shared" si="21"/>
        <v>7.0769230769230766</v>
      </c>
      <c r="I174" s="115">
        <v>363</v>
      </c>
      <c r="J174" s="116">
        <f t="shared" si="21"/>
        <v>2.4571428571428573</v>
      </c>
      <c r="K174" s="115">
        <v>307</v>
      </c>
      <c r="L174" s="116">
        <f t="shared" si="21"/>
        <v>-0.15426997245179064</v>
      </c>
      <c r="M174" s="115">
        <v>158</v>
      </c>
      <c r="N174" s="116">
        <f t="shared" si="24"/>
        <v>-0.48534201954397393</v>
      </c>
      <c r="O174" s="116">
        <f t="shared" si="25"/>
        <v>0.26400000000000001</v>
      </c>
    </row>
    <row r="175" spans="2:15" ht="15.75" x14ac:dyDescent="0.25">
      <c r="B175" s="117" t="s">
        <v>30</v>
      </c>
      <c r="C175" s="118">
        <v>2186</v>
      </c>
      <c r="D175" s="119">
        <v>3.3081285444234387E-2</v>
      </c>
      <c r="E175" s="118">
        <v>544</v>
      </c>
      <c r="F175" s="119">
        <f t="shared" si="21"/>
        <v>-0.7511436413540713</v>
      </c>
      <c r="G175" s="118">
        <v>1642</v>
      </c>
      <c r="H175" s="119">
        <f t="shared" si="21"/>
        <v>2.0183823529411766</v>
      </c>
      <c r="I175" s="118">
        <v>2746</v>
      </c>
      <c r="J175" s="119">
        <f t="shared" si="21"/>
        <v>0.67235079171741785</v>
      </c>
      <c r="K175" s="118">
        <v>2942</v>
      </c>
      <c r="L175" s="119">
        <f t="shared" si="21"/>
        <v>7.1376547705753746E-2</v>
      </c>
      <c r="M175" s="118">
        <v>2300</v>
      </c>
      <c r="N175" s="119">
        <v>-0.21821889870836164</v>
      </c>
      <c r="O175" s="119">
        <v>5.2150045745654072E-2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242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91</v>
      </c>
      <c r="D185" s="116">
        <v>9.6385542168674787E-2</v>
      </c>
      <c r="E185" s="115">
        <v>70</v>
      </c>
      <c r="F185" s="116">
        <f t="shared" ref="F185:L197" si="26">IFERROR(E185/C185-1,"-")</f>
        <v>-0.23076923076923073</v>
      </c>
      <c r="G185" s="115">
        <v>18</v>
      </c>
      <c r="H185" s="116">
        <f t="shared" si="26"/>
        <v>-0.74285714285714288</v>
      </c>
      <c r="I185" s="115">
        <v>89</v>
      </c>
      <c r="J185" s="116">
        <f t="shared" si="26"/>
        <v>3.9444444444444446</v>
      </c>
      <c r="K185" s="115">
        <v>76</v>
      </c>
      <c r="L185" s="116">
        <f t="shared" si="26"/>
        <v>-0.1460674157303371</v>
      </c>
      <c r="M185" s="115">
        <v>165</v>
      </c>
      <c r="N185" s="116">
        <f t="shared" ref="N185:N196" si="27">IFERROR(M185/K185-1,"-")</f>
        <v>1.1710526315789473</v>
      </c>
      <c r="O185" s="116">
        <f>M185/C185-1</f>
        <v>0.81318681318681318</v>
      </c>
    </row>
    <row r="186" spans="1:16" x14ac:dyDescent="0.25">
      <c r="B186" s="114" t="s">
        <v>73</v>
      </c>
      <c r="C186" s="115">
        <v>113</v>
      </c>
      <c r="D186" s="116">
        <v>1.3541666666666665</v>
      </c>
      <c r="E186" s="115">
        <v>104</v>
      </c>
      <c r="F186" s="116">
        <f t="shared" si="26"/>
        <v>-7.9646017699115057E-2</v>
      </c>
      <c r="G186" s="115">
        <v>3</v>
      </c>
      <c r="H186" s="116">
        <f t="shared" si="26"/>
        <v>-0.97115384615384615</v>
      </c>
      <c r="I186" s="115">
        <v>106</v>
      </c>
      <c r="J186" s="116">
        <f t="shared" si="26"/>
        <v>34.333333333333336</v>
      </c>
      <c r="K186" s="115">
        <v>66</v>
      </c>
      <c r="L186" s="116">
        <f t="shared" si="26"/>
        <v>-0.37735849056603776</v>
      </c>
      <c r="M186" s="115">
        <v>88</v>
      </c>
      <c r="N186" s="116">
        <f t="shared" si="27"/>
        <v>0.33333333333333326</v>
      </c>
      <c r="O186" s="116">
        <f>IFERROR(M186/C186-1,"-")</f>
        <v>-0.22123893805309736</v>
      </c>
    </row>
    <row r="187" spans="1:16" x14ac:dyDescent="0.25">
      <c r="B187" s="114" t="s">
        <v>75</v>
      </c>
      <c r="C187" s="115">
        <v>77</v>
      </c>
      <c r="D187" s="116">
        <v>0.28333333333333344</v>
      </c>
      <c r="E187" s="115">
        <v>13</v>
      </c>
      <c r="F187" s="116">
        <f t="shared" si="26"/>
        <v>-0.83116883116883122</v>
      </c>
      <c r="G187" s="115">
        <v>17</v>
      </c>
      <c r="H187" s="116">
        <f t="shared" si="26"/>
        <v>0.30769230769230771</v>
      </c>
      <c r="I187" s="115">
        <v>58</v>
      </c>
      <c r="J187" s="116">
        <f t="shared" si="26"/>
        <v>2.4117647058823528</v>
      </c>
      <c r="K187" s="115">
        <v>95</v>
      </c>
      <c r="L187" s="116">
        <f t="shared" si="26"/>
        <v>0.63793103448275867</v>
      </c>
      <c r="M187" s="115">
        <v>82</v>
      </c>
      <c r="N187" s="116">
        <f t="shared" si="27"/>
        <v>-0.13684210526315788</v>
      </c>
      <c r="O187" s="116">
        <f t="shared" ref="O187:O196" si="28">IFERROR(M187/C187-1,"-")</f>
        <v>6.4935064935064846E-2</v>
      </c>
    </row>
    <row r="188" spans="1:16" x14ac:dyDescent="0.25">
      <c r="B188" s="114" t="s">
        <v>77</v>
      </c>
      <c r="C188" s="115">
        <v>71</v>
      </c>
      <c r="D188" s="116">
        <v>1.9583333333333335</v>
      </c>
      <c r="E188" s="115">
        <v>0</v>
      </c>
      <c r="F188" s="116">
        <f t="shared" si="26"/>
        <v>-1</v>
      </c>
      <c r="G188" s="115">
        <v>9</v>
      </c>
      <c r="H188" s="116" t="str">
        <f t="shared" si="26"/>
        <v>-</v>
      </c>
      <c r="I188" s="115">
        <v>71</v>
      </c>
      <c r="J188" s="116">
        <f t="shared" si="26"/>
        <v>6.8888888888888893</v>
      </c>
      <c r="K188" s="115">
        <v>67</v>
      </c>
      <c r="L188" s="116">
        <f t="shared" si="26"/>
        <v>-5.633802816901412E-2</v>
      </c>
      <c r="M188" s="115">
        <v>45</v>
      </c>
      <c r="N188" s="116">
        <f t="shared" si="27"/>
        <v>-0.32835820895522383</v>
      </c>
      <c r="O188" s="116">
        <f t="shared" si="28"/>
        <v>-0.36619718309859151</v>
      </c>
    </row>
    <row r="189" spans="1:16" x14ac:dyDescent="0.25">
      <c r="B189" s="114" t="s">
        <v>79</v>
      </c>
      <c r="C189" s="115">
        <v>62</v>
      </c>
      <c r="D189" s="116">
        <v>0.82352941176470584</v>
      </c>
      <c r="E189" s="115">
        <v>0</v>
      </c>
      <c r="F189" s="116">
        <f t="shared" si="26"/>
        <v>-1</v>
      </c>
      <c r="G189" s="115">
        <v>33</v>
      </c>
      <c r="H189" s="116" t="str">
        <f t="shared" si="26"/>
        <v>-</v>
      </c>
      <c r="I189" s="115">
        <v>20</v>
      </c>
      <c r="J189" s="116">
        <f t="shared" si="26"/>
        <v>-0.39393939393939392</v>
      </c>
      <c r="K189" s="115">
        <v>41</v>
      </c>
      <c r="L189" s="116">
        <f t="shared" si="26"/>
        <v>1.0499999999999998</v>
      </c>
      <c r="M189" s="115">
        <v>7</v>
      </c>
      <c r="N189" s="116">
        <f t="shared" si="27"/>
        <v>-0.82926829268292679</v>
      </c>
      <c r="O189" s="116">
        <f t="shared" si="28"/>
        <v>-0.88709677419354838</v>
      </c>
    </row>
    <row r="190" spans="1:16" x14ac:dyDescent="0.25">
      <c r="B190" s="114" t="s">
        <v>120</v>
      </c>
      <c r="C190" s="115">
        <v>45</v>
      </c>
      <c r="D190" s="116">
        <v>-0.31818181818181823</v>
      </c>
      <c r="E190" s="115">
        <v>0</v>
      </c>
      <c r="F190" s="116">
        <f t="shared" si="26"/>
        <v>-1</v>
      </c>
      <c r="G190" s="115">
        <v>27</v>
      </c>
      <c r="H190" s="116" t="str">
        <f t="shared" si="26"/>
        <v>-</v>
      </c>
      <c r="I190" s="115">
        <v>41</v>
      </c>
      <c r="J190" s="116">
        <f t="shared" si="26"/>
        <v>0.5185185185185186</v>
      </c>
      <c r="K190" s="115">
        <v>29</v>
      </c>
      <c r="L190" s="116">
        <f t="shared" si="26"/>
        <v>-0.29268292682926833</v>
      </c>
      <c r="M190" s="115">
        <v>7</v>
      </c>
      <c r="N190" s="116">
        <f t="shared" si="27"/>
        <v>-0.75862068965517238</v>
      </c>
      <c r="O190" s="116">
        <f t="shared" si="28"/>
        <v>-0.84444444444444444</v>
      </c>
    </row>
    <row r="191" spans="1:16" x14ac:dyDescent="0.25">
      <c r="B191" s="114" t="s">
        <v>83</v>
      </c>
      <c r="C191" s="115">
        <v>22</v>
      </c>
      <c r="D191" s="116">
        <v>-0.56000000000000005</v>
      </c>
      <c r="E191" s="115">
        <v>0</v>
      </c>
      <c r="F191" s="116">
        <f t="shared" si="26"/>
        <v>-1</v>
      </c>
      <c r="G191" s="115">
        <v>57</v>
      </c>
      <c r="H191" s="116" t="str">
        <f t="shared" si="26"/>
        <v>-</v>
      </c>
      <c r="I191" s="115">
        <v>51</v>
      </c>
      <c r="J191" s="116">
        <f t="shared" si="26"/>
        <v>-0.10526315789473684</v>
      </c>
      <c r="K191" s="115">
        <v>24</v>
      </c>
      <c r="L191" s="116">
        <f t="shared" si="26"/>
        <v>-0.52941176470588236</v>
      </c>
      <c r="M191" s="115">
        <v>5</v>
      </c>
      <c r="N191" s="116">
        <f t="shared" si="27"/>
        <v>-0.79166666666666663</v>
      </c>
      <c r="O191" s="116">
        <f t="shared" si="28"/>
        <v>-0.77272727272727271</v>
      </c>
    </row>
    <row r="192" spans="1:16" x14ac:dyDescent="0.25">
      <c r="B192" s="114" t="s">
        <v>85</v>
      </c>
      <c r="C192" s="115">
        <v>26</v>
      </c>
      <c r="D192" s="116">
        <v>-0.48</v>
      </c>
      <c r="E192" s="115">
        <v>16</v>
      </c>
      <c r="F192" s="116">
        <f t="shared" si="26"/>
        <v>-0.38461538461538458</v>
      </c>
      <c r="G192" s="115">
        <v>34</v>
      </c>
      <c r="H192" s="116">
        <f t="shared" si="26"/>
        <v>1.125</v>
      </c>
      <c r="I192" s="115">
        <v>48</v>
      </c>
      <c r="J192" s="116">
        <f t="shared" si="26"/>
        <v>0.41176470588235303</v>
      </c>
      <c r="K192" s="115">
        <v>57</v>
      </c>
      <c r="L192" s="116">
        <f t="shared" si="26"/>
        <v>0.1875</v>
      </c>
      <c r="M192" s="115">
        <v>40</v>
      </c>
      <c r="N192" s="116">
        <f t="shared" si="27"/>
        <v>-0.29824561403508776</v>
      </c>
      <c r="O192" s="116">
        <f t="shared" si="28"/>
        <v>0.53846153846153855</v>
      </c>
    </row>
    <row r="193" spans="2:16" x14ac:dyDescent="0.25">
      <c r="B193" s="114" t="s">
        <v>87</v>
      </c>
      <c r="C193" s="115">
        <v>39</v>
      </c>
      <c r="D193" s="116">
        <v>-0.31578947368421051</v>
      </c>
      <c r="E193" s="115">
        <v>10</v>
      </c>
      <c r="F193" s="116">
        <f t="shared" si="26"/>
        <v>-0.74358974358974361</v>
      </c>
      <c r="G193" s="115">
        <v>21</v>
      </c>
      <c r="H193" s="116">
        <f t="shared" si="26"/>
        <v>1.1000000000000001</v>
      </c>
      <c r="I193" s="115">
        <v>54</v>
      </c>
      <c r="J193" s="116">
        <f t="shared" si="26"/>
        <v>1.5714285714285716</v>
      </c>
      <c r="K193" s="115">
        <v>18</v>
      </c>
      <c r="L193" s="116">
        <f t="shared" si="26"/>
        <v>-0.66666666666666674</v>
      </c>
      <c r="M193" s="115">
        <v>67</v>
      </c>
      <c r="N193" s="116">
        <f t="shared" si="27"/>
        <v>2.7222222222222223</v>
      </c>
      <c r="O193" s="116">
        <f t="shared" si="28"/>
        <v>0.71794871794871784</v>
      </c>
    </row>
    <row r="194" spans="2:16" x14ac:dyDescent="0.25">
      <c r="B194" s="114" t="s">
        <v>89</v>
      </c>
      <c r="C194" s="115">
        <v>42</v>
      </c>
      <c r="D194" s="116">
        <v>7.6923076923076872E-2</v>
      </c>
      <c r="E194" s="115">
        <v>4</v>
      </c>
      <c r="F194" s="116">
        <f t="shared" si="26"/>
        <v>-0.90476190476190477</v>
      </c>
      <c r="G194" s="115">
        <v>71</v>
      </c>
      <c r="H194" s="116">
        <f t="shared" si="26"/>
        <v>16.75</v>
      </c>
      <c r="I194" s="115">
        <v>12</v>
      </c>
      <c r="J194" s="116">
        <f t="shared" si="26"/>
        <v>-0.83098591549295775</v>
      </c>
      <c r="K194" s="115">
        <v>75</v>
      </c>
      <c r="L194" s="116">
        <f t="shared" si="26"/>
        <v>5.25</v>
      </c>
      <c r="M194" s="115">
        <v>87</v>
      </c>
      <c r="N194" s="116">
        <f t="shared" si="27"/>
        <v>0.15999999999999992</v>
      </c>
      <c r="O194" s="116">
        <f t="shared" si="28"/>
        <v>1.0714285714285716</v>
      </c>
    </row>
    <row r="195" spans="2:16" x14ac:dyDescent="0.25">
      <c r="B195" s="114" t="s">
        <v>91</v>
      </c>
      <c r="C195" s="115">
        <v>73</v>
      </c>
      <c r="D195" s="116">
        <v>0.55319148936170204</v>
      </c>
      <c r="E195" s="115">
        <v>4</v>
      </c>
      <c r="F195" s="116">
        <f t="shared" si="26"/>
        <v>-0.9452054794520548</v>
      </c>
      <c r="G195" s="115">
        <v>133</v>
      </c>
      <c r="H195" s="116">
        <f t="shared" si="26"/>
        <v>32.25</v>
      </c>
      <c r="I195" s="115">
        <v>44</v>
      </c>
      <c r="J195" s="116">
        <f t="shared" si="26"/>
        <v>-0.66917293233082709</v>
      </c>
      <c r="K195" s="115">
        <v>69</v>
      </c>
      <c r="L195" s="116">
        <f t="shared" si="26"/>
        <v>0.56818181818181812</v>
      </c>
      <c r="M195" s="115">
        <v>98</v>
      </c>
      <c r="N195" s="116">
        <f t="shared" si="27"/>
        <v>0.42028985507246386</v>
      </c>
      <c r="O195" s="116">
        <f t="shared" si="28"/>
        <v>0.34246575342465757</v>
      </c>
    </row>
    <row r="196" spans="2:16" x14ac:dyDescent="0.25">
      <c r="B196" s="114" t="s">
        <v>93</v>
      </c>
      <c r="C196" s="115">
        <v>25</v>
      </c>
      <c r="D196" s="116">
        <v>-0.57627118644067798</v>
      </c>
      <c r="E196" s="115">
        <v>6</v>
      </c>
      <c r="F196" s="116">
        <f t="shared" si="26"/>
        <v>-0.76</v>
      </c>
      <c r="G196" s="115">
        <v>53</v>
      </c>
      <c r="H196" s="116">
        <f t="shared" si="26"/>
        <v>7.8333333333333339</v>
      </c>
      <c r="I196" s="115">
        <v>63</v>
      </c>
      <c r="J196" s="116">
        <f t="shared" si="26"/>
        <v>0.18867924528301883</v>
      </c>
      <c r="K196" s="115">
        <v>92</v>
      </c>
      <c r="L196" s="116">
        <f t="shared" si="26"/>
        <v>0.46031746031746024</v>
      </c>
      <c r="M196" s="115">
        <v>119</v>
      </c>
      <c r="N196" s="116">
        <f t="shared" si="27"/>
        <v>0.29347826086956519</v>
      </c>
      <c r="O196" s="116">
        <f t="shared" si="28"/>
        <v>3.76</v>
      </c>
    </row>
    <row r="197" spans="2:16" ht="15.75" x14ac:dyDescent="0.25">
      <c r="B197" s="117" t="s">
        <v>30</v>
      </c>
      <c r="C197" s="118">
        <v>686</v>
      </c>
      <c r="D197" s="119">
        <v>0.11183144246353316</v>
      </c>
      <c r="E197" s="118">
        <v>229</v>
      </c>
      <c r="F197" s="119">
        <f t="shared" si="26"/>
        <v>-0.66618075801749277</v>
      </c>
      <c r="G197" s="118">
        <v>476</v>
      </c>
      <c r="H197" s="119">
        <f t="shared" si="26"/>
        <v>1.0786026200873362</v>
      </c>
      <c r="I197" s="118">
        <v>657</v>
      </c>
      <c r="J197" s="119">
        <f t="shared" si="26"/>
        <v>0.38025210084033612</v>
      </c>
      <c r="K197" s="118">
        <v>709</v>
      </c>
      <c r="L197" s="119">
        <f t="shared" si="26"/>
        <v>7.9147640791476404E-2</v>
      </c>
      <c r="M197" s="118">
        <v>810</v>
      </c>
      <c r="N197" s="119">
        <v>0.14245416078984485</v>
      </c>
      <c r="O197" s="119">
        <v>0.18075801749271148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243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144</v>
      </c>
      <c r="D207" s="116">
        <v>0.94594594594594605</v>
      </c>
      <c r="E207" s="115">
        <v>86</v>
      </c>
      <c r="F207" s="116">
        <f t="shared" ref="F207:L219" si="29">IFERROR(E207/C207-1,"-")</f>
        <v>-0.40277777777777779</v>
      </c>
      <c r="G207" s="115">
        <v>14</v>
      </c>
      <c r="H207" s="116">
        <f t="shared" si="29"/>
        <v>-0.83720930232558133</v>
      </c>
      <c r="I207" s="115">
        <v>98</v>
      </c>
      <c r="J207" s="116">
        <f t="shared" si="29"/>
        <v>6</v>
      </c>
      <c r="K207" s="115">
        <v>80</v>
      </c>
      <c r="L207" s="116">
        <f t="shared" si="29"/>
        <v>-0.18367346938775508</v>
      </c>
      <c r="M207" s="115">
        <v>132</v>
      </c>
      <c r="N207" s="116">
        <f t="shared" ref="N207:N213" si="30">IFERROR(M207/K207-1,"-")</f>
        <v>0.64999999999999991</v>
      </c>
      <c r="O207" s="116">
        <f>M207/C207-1</f>
        <v>-8.333333333333337E-2</v>
      </c>
    </row>
    <row r="208" spans="2:16" x14ac:dyDescent="0.25">
      <c r="B208" s="114" t="s">
        <v>73</v>
      </c>
      <c r="C208" s="115">
        <v>61</v>
      </c>
      <c r="D208" s="116">
        <v>-0.22784810126582278</v>
      </c>
      <c r="E208" s="115">
        <v>127</v>
      </c>
      <c r="F208" s="116">
        <f t="shared" si="29"/>
        <v>1.081967213114754</v>
      </c>
      <c r="G208" s="115">
        <v>3</v>
      </c>
      <c r="H208" s="116">
        <f t="shared" si="29"/>
        <v>-0.97637795275590555</v>
      </c>
      <c r="I208" s="115">
        <v>109</v>
      </c>
      <c r="J208" s="116">
        <f t="shared" si="29"/>
        <v>35.333333333333336</v>
      </c>
      <c r="K208" s="115">
        <v>75</v>
      </c>
      <c r="L208" s="116">
        <f t="shared" si="29"/>
        <v>-0.31192660550458717</v>
      </c>
      <c r="M208" s="115">
        <v>156</v>
      </c>
      <c r="N208" s="116">
        <f t="shared" si="30"/>
        <v>1.08</v>
      </c>
      <c r="O208" s="116">
        <f>IFERROR(M208/C208-1,"-")</f>
        <v>1.557377049180328</v>
      </c>
    </row>
    <row r="209" spans="2:16" x14ac:dyDescent="0.25">
      <c r="B209" s="114" t="s">
        <v>75</v>
      </c>
      <c r="C209" s="115">
        <v>97</v>
      </c>
      <c r="D209" s="116">
        <v>0.64406779661016955</v>
      </c>
      <c r="E209" s="115">
        <v>5</v>
      </c>
      <c r="F209" s="116">
        <f t="shared" si="29"/>
        <v>-0.94845360824742264</v>
      </c>
      <c r="G209" s="115">
        <v>7</v>
      </c>
      <c r="H209" s="116">
        <f t="shared" si="29"/>
        <v>0.39999999999999991</v>
      </c>
      <c r="I209" s="115">
        <v>66</v>
      </c>
      <c r="J209" s="116">
        <f t="shared" si="29"/>
        <v>8.4285714285714288</v>
      </c>
      <c r="K209" s="115">
        <v>92</v>
      </c>
      <c r="L209" s="116">
        <f t="shared" si="29"/>
        <v>0.39393939393939403</v>
      </c>
      <c r="M209" s="115">
        <v>133</v>
      </c>
      <c r="N209" s="116">
        <f t="shared" si="30"/>
        <v>0.44565217391304346</v>
      </c>
      <c r="O209" s="116">
        <f t="shared" ref="O209:O213" si="31">IFERROR(M209/C209-1,"-")</f>
        <v>0.37113402061855671</v>
      </c>
    </row>
    <row r="210" spans="2:16" x14ac:dyDescent="0.25">
      <c r="B210" s="114" t="s">
        <v>77</v>
      </c>
      <c r="C210" s="115">
        <v>52</v>
      </c>
      <c r="D210" s="116">
        <v>0.20930232558139528</v>
      </c>
      <c r="E210" s="115">
        <v>0</v>
      </c>
      <c r="F210" s="116">
        <f t="shared" si="29"/>
        <v>-1</v>
      </c>
      <c r="G210" s="115">
        <v>9</v>
      </c>
      <c r="H210" s="116" t="str">
        <f t="shared" si="29"/>
        <v>-</v>
      </c>
      <c r="I210" s="115">
        <v>50</v>
      </c>
      <c r="J210" s="116">
        <f t="shared" si="29"/>
        <v>4.5555555555555554</v>
      </c>
      <c r="K210" s="115">
        <v>61</v>
      </c>
      <c r="L210" s="116">
        <f t="shared" si="29"/>
        <v>0.21999999999999997</v>
      </c>
      <c r="M210" s="115">
        <v>104</v>
      </c>
      <c r="N210" s="116">
        <f t="shared" si="30"/>
        <v>0.70491803278688514</v>
      </c>
      <c r="O210" s="116">
        <f t="shared" si="31"/>
        <v>1</v>
      </c>
    </row>
    <row r="211" spans="2:16" x14ac:dyDescent="0.25">
      <c r="B211" s="114" t="s">
        <v>79</v>
      </c>
      <c r="C211" s="115">
        <v>44</v>
      </c>
      <c r="D211" s="116">
        <v>0.18918918918918926</v>
      </c>
      <c r="E211" s="115">
        <v>0</v>
      </c>
      <c r="F211" s="116">
        <f t="shared" si="29"/>
        <v>-1</v>
      </c>
      <c r="G211" s="115">
        <v>22</v>
      </c>
      <c r="H211" s="116" t="str">
        <f t="shared" si="29"/>
        <v>-</v>
      </c>
      <c r="I211" s="115">
        <v>52</v>
      </c>
      <c r="J211" s="116">
        <f t="shared" si="29"/>
        <v>1.3636363636363638</v>
      </c>
      <c r="K211" s="115">
        <v>23</v>
      </c>
      <c r="L211" s="116">
        <f t="shared" si="29"/>
        <v>-0.55769230769230771</v>
      </c>
      <c r="M211" s="115">
        <v>12</v>
      </c>
      <c r="N211" s="116">
        <f t="shared" si="30"/>
        <v>-0.47826086956521741</v>
      </c>
      <c r="O211" s="116">
        <f t="shared" si="31"/>
        <v>-0.72727272727272729</v>
      </c>
    </row>
    <row r="212" spans="2:16" x14ac:dyDescent="0.25">
      <c r="B212" s="114" t="s">
        <v>81</v>
      </c>
      <c r="C212" s="115">
        <v>38</v>
      </c>
      <c r="D212" s="116">
        <v>-0.11627906976744184</v>
      </c>
      <c r="E212" s="115">
        <v>0</v>
      </c>
      <c r="F212" s="116">
        <f t="shared" si="29"/>
        <v>-1</v>
      </c>
      <c r="G212" s="115">
        <v>24</v>
      </c>
      <c r="H212" s="116" t="str">
        <f t="shared" si="29"/>
        <v>-</v>
      </c>
      <c r="I212" s="115">
        <v>45</v>
      </c>
      <c r="J212" s="116">
        <f t="shared" si="29"/>
        <v>0.875</v>
      </c>
      <c r="K212" s="115">
        <v>30</v>
      </c>
      <c r="L212" s="116">
        <f t="shared" si="29"/>
        <v>-0.33333333333333337</v>
      </c>
      <c r="M212" s="115">
        <v>13</v>
      </c>
      <c r="N212" s="116">
        <f t="shared" si="30"/>
        <v>-0.56666666666666665</v>
      </c>
      <c r="O212" s="116">
        <f t="shared" si="31"/>
        <v>-0.65789473684210531</v>
      </c>
    </row>
    <row r="213" spans="2:16" x14ac:dyDescent="0.25">
      <c r="B213" s="114" t="s">
        <v>83</v>
      </c>
      <c r="C213" s="115">
        <v>43</v>
      </c>
      <c r="D213" s="116">
        <v>-8.5106382978723416E-2</v>
      </c>
      <c r="E213" s="115">
        <v>0</v>
      </c>
      <c r="F213" s="116">
        <f t="shared" si="29"/>
        <v>-1</v>
      </c>
      <c r="G213" s="115">
        <v>30</v>
      </c>
      <c r="H213" s="116" t="str">
        <f t="shared" si="29"/>
        <v>-</v>
      </c>
      <c r="I213" s="115">
        <v>71</v>
      </c>
      <c r="J213" s="116">
        <f t="shared" si="29"/>
        <v>1.3666666666666667</v>
      </c>
      <c r="K213" s="115">
        <v>39</v>
      </c>
      <c r="L213" s="116">
        <f t="shared" si="29"/>
        <v>-0.45070422535211263</v>
      </c>
      <c r="M213" s="115">
        <v>41</v>
      </c>
      <c r="N213" s="116">
        <f t="shared" si="30"/>
        <v>5.1282051282051322E-2</v>
      </c>
      <c r="O213" s="116">
        <f t="shared" si="31"/>
        <v>-4.6511627906976716E-2</v>
      </c>
    </row>
    <row r="214" spans="2:16" x14ac:dyDescent="0.25">
      <c r="B214" s="114" t="s">
        <v>85</v>
      </c>
      <c r="C214" s="115">
        <v>64</v>
      </c>
      <c r="D214" s="116">
        <v>0.10344827586206895</v>
      </c>
      <c r="E214" s="115">
        <v>25</v>
      </c>
      <c r="F214" s="116">
        <f t="shared" si="29"/>
        <v>-0.609375</v>
      </c>
      <c r="G214" s="115">
        <v>39</v>
      </c>
      <c r="H214" s="116">
        <f t="shared" si="29"/>
        <v>0.56000000000000005</v>
      </c>
      <c r="I214" s="115">
        <v>67</v>
      </c>
      <c r="J214" s="116">
        <f t="shared" si="29"/>
        <v>0.71794871794871784</v>
      </c>
      <c r="K214" s="115">
        <v>25</v>
      </c>
      <c r="L214" s="116">
        <f t="shared" si="29"/>
        <v>-0.62686567164179108</v>
      </c>
      <c r="M214" s="115">
        <v>103</v>
      </c>
      <c r="N214" s="116">
        <f>IFERROR(M214/K214-1,"-")</f>
        <v>3.12</v>
      </c>
      <c r="O214" s="116">
        <f>IFERROR(M214/C214-1,"-")</f>
        <v>0.609375</v>
      </c>
    </row>
    <row r="215" spans="2:16" x14ac:dyDescent="0.25">
      <c r="B215" s="114" t="s">
        <v>87</v>
      </c>
      <c r="C215" s="115">
        <v>39</v>
      </c>
      <c r="D215" s="116">
        <v>0.18181818181818188</v>
      </c>
      <c r="E215" s="115">
        <v>0</v>
      </c>
      <c r="F215" s="116">
        <f t="shared" si="29"/>
        <v>-1</v>
      </c>
      <c r="G215" s="115">
        <v>48</v>
      </c>
      <c r="H215" s="116" t="str">
        <f t="shared" si="29"/>
        <v>-</v>
      </c>
      <c r="I215" s="115">
        <v>47</v>
      </c>
      <c r="J215" s="116">
        <f t="shared" si="29"/>
        <v>-2.083333333333337E-2</v>
      </c>
      <c r="K215" s="115">
        <v>36</v>
      </c>
      <c r="L215" s="116">
        <f t="shared" si="29"/>
        <v>-0.23404255319148937</v>
      </c>
      <c r="M215" s="115">
        <v>77</v>
      </c>
      <c r="N215" s="116">
        <f>IFERROR(M215/K215-1,"-")</f>
        <v>1.1388888888888888</v>
      </c>
      <c r="O215" s="116">
        <f>IFERROR(M215/C215-1,"-")</f>
        <v>0.97435897435897445</v>
      </c>
    </row>
    <row r="216" spans="2:16" x14ac:dyDescent="0.25">
      <c r="B216" s="114" t="s">
        <v>89</v>
      </c>
      <c r="C216" s="115">
        <v>58</v>
      </c>
      <c r="D216" s="116">
        <v>-0.37634408602150538</v>
      </c>
      <c r="E216" s="115">
        <v>4</v>
      </c>
      <c r="F216" s="116">
        <f t="shared" si="29"/>
        <v>-0.93103448275862066</v>
      </c>
      <c r="G216" s="115">
        <v>55</v>
      </c>
      <c r="H216" s="116">
        <f t="shared" si="29"/>
        <v>12.75</v>
      </c>
      <c r="I216" s="115">
        <v>106</v>
      </c>
      <c r="J216" s="116">
        <f t="shared" si="29"/>
        <v>0.92727272727272725</v>
      </c>
      <c r="K216" s="115">
        <v>135</v>
      </c>
      <c r="L216" s="116">
        <f t="shared" si="29"/>
        <v>0.27358490566037741</v>
      </c>
      <c r="M216" s="115">
        <v>99</v>
      </c>
      <c r="N216" s="116">
        <f>IFERROR(M216/K216-1,"-")</f>
        <v>-0.26666666666666672</v>
      </c>
      <c r="O216" s="116">
        <f>IFERROR(M216/C216-1,"-")</f>
        <v>0.7068965517241379</v>
      </c>
    </row>
    <row r="217" spans="2:16" x14ac:dyDescent="0.25">
      <c r="B217" s="114" t="s">
        <v>91</v>
      </c>
      <c r="C217" s="115">
        <v>45</v>
      </c>
      <c r="D217" s="116">
        <v>2.2727272727272707E-2</v>
      </c>
      <c r="E217" s="115">
        <v>2</v>
      </c>
      <c r="F217" s="116">
        <f t="shared" si="29"/>
        <v>-0.9555555555555556</v>
      </c>
      <c r="G217" s="115">
        <v>62</v>
      </c>
      <c r="H217" s="116">
        <f t="shared" si="29"/>
        <v>30</v>
      </c>
      <c r="I217" s="115">
        <v>95</v>
      </c>
      <c r="J217" s="116">
        <f t="shared" si="29"/>
        <v>0.532258064516129</v>
      </c>
      <c r="K217" s="115">
        <v>145</v>
      </c>
      <c r="L217" s="116">
        <f t="shared" si="29"/>
        <v>0.52631578947368429</v>
      </c>
      <c r="M217" s="115">
        <v>110</v>
      </c>
      <c r="N217" s="116">
        <f>IFERROR(M217/K217-1,"-")</f>
        <v>-0.24137931034482762</v>
      </c>
      <c r="O217" s="116">
        <f>IFERROR(M217/C217-1,"-")</f>
        <v>1.4444444444444446</v>
      </c>
    </row>
    <row r="218" spans="2:16" x14ac:dyDescent="0.25">
      <c r="B218" s="114" t="s">
        <v>93</v>
      </c>
      <c r="C218" s="115">
        <v>46</v>
      </c>
      <c r="D218" s="116">
        <v>-0.13207547169811318</v>
      </c>
      <c r="E218" s="115">
        <v>23</v>
      </c>
      <c r="F218" s="116">
        <f t="shared" si="29"/>
        <v>-0.5</v>
      </c>
      <c r="G218" s="115">
        <v>64</v>
      </c>
      <c r="H218" s="116">
        <f t="shared" si="29"/>
        <v>1.7826086956521738</v>
      </c>
      <c r="I218" s="115">
        <v>62</v>
      </c>
      <c r="J218" s="116">
        <f t="shared" si="29"/>
        <v>-3.125E-2</v>
      </c>
      <c r="K218" s="115">
        <v>91</v>
      </c>
      <c r="L218" s="116">
        <f t="shared" si="29"/>
        <v>0.467741935483871</v>
      </c>
      <c r="M218" s="115">
        <v>113</v>
      </c>
      <c r="N218" s="116">
        <f>IFERROR(M218/K218-1,"-")</f>
        <v>0.24175824175824179</v>
      </c>
      <c r="O218" s="116">
        <f>IFERROR(M218/C218-1,"-")</f>
        <v>1.4565217391304346</v>
      </c>
    </row>
    <row r="219" spans="2:16" ht="15.75" x14ac:dyDescent="0.25">
      <c r="B219" s="117" t="s">
        <v>30</v>
      </c>
      <c r="C219" s="118">
        <v>731</v>
      </c>
      <c r="D219" s="119">
        <v>0.10256410256410264</v>
      </c>
      <c r="E219" s="118">
        <v>284</v>
      </c>
      <c r="F219" s="119">
        <f t="shared" si="29"/>
        <v>-0.61149110807113538</v>
      </c>
      <c r="G219" s="118">
        <v>377</v>
      </c>
      <c r="H219" s="119">
        <f t="shared" si="29"/>
        <v>0.32746478873239426</v>
      </c>
      <c r="I219" s="118">
        <v>868</v>
      </c>
      <c r="J219" s="119">
        <f t="shared" si="29"/>
        <v>1.3023872679045092</v>
      </c>
      <c r="K219" s="118">
        <v>832</v>
      </c>
      <c r="L219" s="119">
        <f t="shared" si="29"/>
        <v>-4.1474654377880227E-2</v>
      </c>
      <c r="M219" s="118">
        <v>1093</v>
      </c>
      <c r="N219" s="119">
        <v>0.31370192307692313</v>
      </c>
      <c r="O219" s="119">
        <v>0.49521203830369354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242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91</v>
      </c>
      <c r="D229" s="116">
        <v>9.6385542168674787E-2</v>
      </c>
      <c r="E229" s="115">
        <v>70</v>
      </c>
      <c r="F229" s="116">
        <f t="shared" ref="F229:L241" si="32">IFERROR(E229/C229-1,"-")</f>
        <v>-0.23076923076923073</v>
      </c>
      <c r="G229" s="115">
        <v>18</v>
      </c>
      <c r="H229" s="116">
        <f t="shared" si="32"/>
        <v>-0.74285714285714288</v>
      </c>
      <c r="I229" s="115">
        <v>89</v>
      </c>
      <c r="J229" s="116">
        <f t="shared" si="32"/>
        <v>3.9444444444444446</v>
      </c>
      <c r="K229" s="115">
        <v>76</v>
      </c>
      <c r="L229" s="116">
        <f t="shared" si="32"/>
        <v>-0.1460674157303371</v>
      </c>
      <c r="M229" s="115">
        <v>165</v>
      </c>
      <c r="N229" s="116">
        <f t="shared" ref="N229:N235" si="33">IFERROR(M229/K229-1,"-")</f>
        <v>1.1710526315789473</v>
      </c>
      <c r="O229" s="116">
        <f>M229/C229-1</f>
        <v>0.81318681318681318</v>
      </c>
    </row>
    <row r="230" spans="2:16" x14ac:dyDescent="0.25">
      <c r="B230" s="114" t="s">
        <v>73</v>
      </c>
      <c r="C230" s="115">
        <v>113</v>
      </c>
      <c r="D230" s="116">
        <v>1.3541666666666665</v>
      </c>
      <c r="E230" s="115">
        <v>104</v>
      </c>
      <c r="F230" s="116">
        <f t="shared" si="32"/>
        <v>-7.9646017699115057E-2</v>
      </c>
      <c r="G230" s="115">
        <v>3</v>
      </c>
      <c r="H230" s="116">
        <f t="shared" si="32"/>
        <v>-0.97115384615384615</v>
      </c>
      <c r="I230" s="115">
        <v>106</v>
      </c>
      <c r="J230" s="116">
        <f t="shared" si="32"/>
        <v>34.333333333333336</v>
      </c>
      <c r="K230" s="115">
        <v>66</v>
      </c>
      <c r="L230" s="116">
        <f t="shared" si="32"/>
        <v>-0.37735849056603776</v>
      </c>
      <c r="M230" s="115">
        <v>88</v>
      </c>
      <c r="N230" s="116">
        <f t="shared" si="33"/>
        <v>0.33333333333333326</v>
      </c>
      <c r="O230" s="116">
        <f>IFERROR(M230/C230-1,"-")</f>
        <v>-0.22123893805309736</v>
      </c>
    </row>
    <row r="231" spans="2:16" x14ac:dyDescent="0.25">
      <c r="B231" s="114" t="s">
        <v>75</v>
      </c>
      <c r="C231" s="115">
        <v>77</v>
      </c>
      <c r="D231" s="116">
        <v>0.28333333333333344</v>
      </c>
      <c r="E231" s="115">
        <v>13</v>
      </c>
      <c r="F231" s="116">
        <f t="shared" si="32"/>
        <v>-0.83116883116883122</v>
      </c>
      <c r="G231" s="115">
        <v>17</v>
      </c>
      <c r="H231" s="116">
        <f t="shared" si="32"/>
        <v>0.30769230769230771</v>
      </c>
      <c r="I231" s="115">
        <v>58</v>
      </c>
      <c r="J231" s="116">
        <f t="shared" si="32"/>
        <v>2.4117647058823528</v>
      </c>
      <c r="K231" s="115">
        <v>95</v>
      </c>
      <c r="L231" s="116">
        <f t="shared" si="32"/>
        <v>0.63793103448275867</v>
      </c>
      <c r="M231" s="115">
        <v>82</v>
      </c>
      <c r="N231" s="116">
        <f t="shared" si="33"/>
        <v>-0.13684210526315788</v>
      </c>
      <c r="O231" s="116">
        <f t="shared" ref="O231:O235" si="34">IFERROR(M231/C231-1,"-")</f>
        <v>6.4935064935064846E-2</v>
      </c>
    </row>
    <row r="232" spans="2:16" x14ac:dyDescent="0.25">
      <c r="B232" s="114" t="s">
        <v>77</v>
      </c>
      <c r="C232" s="115">
        <v>71</v>
      </c>
      <c r="D232" s="116">
        <v>1.9583333333333335</v>
      </c>
      <c r="E232" s="115">
        <v>0</v>
      </c>
      <c r="F232" s="116">
        <f t="shared" si="32"/>
        <v>-1</v>
      </c>
      <c r="G232" s="115">
        <v>9</v>
      </c>
      <c r="H232" s="116" t="str">
        <f t="shared" si="32"/>
        <v>-</v>
      </c>
      <c r="I232" s="115">
        <v>71</v>
      </c>
      <c r="J232" s="116">
        <f t="shared" si="32"/>
        <v>6.8888888888888893</v>
      </c>
      <c r="K232" s="115">
        <v>67</v>
      </c>
      <c r="L232" s="116">
        <f t="shared" si="32"/>
        <v>-5.633802816901412E-2</v>
      </c>
      <c r="M232" s="115">
        <v>45</v>
      </c>
      <c r="N232" s="116">
        <f t="shared" si="33"/>
        <v>-0.32835820895522383</v>
      </c>
      <c r="O232" s="116">
        <f t="shared" si="34"/>
        <v>-0.36619718309859151</v>
      </c>
    </row>
    <row r="233" spans="2:16" x14ac:dyDescent="0.25">
      <c r="B233" s="114" t="s">
        <v>79</v>
      </c>
      <c r="C233" s="115">
        <v>62</v>
      </c>
      <c r="D233" s="116">
        <v>0.82352941176470584</v>
      </c>
      <c r="E233" s="115">
        <v>0</v>
      </c>
      <c r="F233" s="116">
        <f t="shared" si="32"/>
        <v>-1</v>
      </c>
      <c r="G233" s="115">
        <v>33</v>
      </c>
      <c r="H233" s="116" t="str">
        <f t="shared" si="32"/>
        <v>-</v>
      </c>
      <c r="I233" s="115">
        <v>20</v>
      </c>
      <c r="J233" s="116">
        <f t="shared" si="32"/>
        <v>-0.39393939393939392</v>
      </c>
      <c r="K233" s="115">
        <v>41</v>
      </c>
      <c r="L233" s="116">
        <f t="shared" si="32"/>
        <v>1.0499999999999998</v>
      </c>
      <c r="M233" s="115">
        <v>7</v>
      </c>
      <c r="N233" s="116">
        <f t="shared" si="33"/>
        <v>-0.82926829268292679</v>
      </c>
      <c r="O233" s="116">
        <f t="shared" si="34"/>
        <v>-0.88709677419354838</v>
      </c>
    </row>
    <row r="234" spans="2:16" x14ac:dyDescent="0.25">
      <c r="B234" s="114" t="s">
        <v>81</v>
      </c>
      <c r="C234" s="115">
        <v>45</v>
      </c>
      <c r="D234" s="116">
        <v>-0.31818181818181823</v>
      </c>
      <c r="E234" s="115">
        <v>0</v>
      </c>
      <c r="F234" s="116">
        <f t="shared" si="32"/>
        <v>-1</v>
      </c>
      <c r="G234" s="115">
        <v>27</v>
      </c>
      <c r="H234" s="116" t="str">
        <f t="shared" si="32"/>
        <v>-</v>
      </c>
      <c r="I234" s="115">
        <v>41</v>
      </c>
      <c r="J234" s="116">
        <f t="shared" si="32"/>
        <v>0.5185185185185186</v>
      </c>
      <c r="K234" s="115">
        <v>29</v>
      </c>
      <c r="L234" s="116">
        <f t="shared" si="32"/>
        <v>-0.29268292682926833</v>
      </c>
      <c r="M234" s="115">
        <v>7</v>
      </c>
      <c r="N234" s="116">
        <f t="shared" si="33"/>
        <v>-0.75862068965517238</v>
      </c>
      <c r="O234" s="116">
        <f t="shared" si="34"/>
        <v>-0.84444444444444444</v>
      </c>
    </row>
    <row r="235" spans="2:16" x14ac:dyDescent="0.25">
      <c r="B235" s="114" t="s">
        <v>83</v>
      </c>
      <c r="C235" s="115">
        <v>22</v>
      </c>
      <c r="D235" s="116">
        <v>-0.56000000000000005</v>
      </c>
      <c r="E235" s="115">
        <v>0</v>
      </c>
      <c r="F235" s="116">
        <f t="shared" si="32"/>
        <v>-1</v>
      </c>
      <c r="G235" s="115">
        <v>57</v>
      </c>
      <c r="H235" s="116" t="str">
        <f t="shared" si="32"/>
        <v>-</v>
      </c>
      <c r="I235" s="115">
        <v>51</v>
      </c>
      <c r="J235" s="116">
        <f t="shared" si="32"/>
        <v>-0.10526315789473684</v>
      </c>
      <c r="K235" s="115">
        <v>24</v>
      </c>
      <c r="L235" s="116">
        <f t="shared" si="32"/>
        <v>-0.52941176470588236</v>
      </c>
      <c r="M235" s="115">
        <v>5</v>
      </c>
      <c r="N235" s="116">
        <f t="shared" si="33"/>
        <v>-0.79166666666666663</v>
      </c>
      <c r="O235" s="116">
        <f t="shared" si="34"/>
        <v>-0.77272727272727271</v>
      </c>
    </row>
    <row r="236" spans="2:16" x14ac:dyDescent="0.25">
      <c r="B236" s="114" t="s">
        <v>85</v>
      </c>
      <c r="C236" s="115">
        <v>26</v>
      </c>
      <c r="D236" s="116">
        <v>-0.48</v>
      </c>
      <c r="E236" s="115">
        <v>16</v>
      </c>
      <c r="F236" s="116">
        <f t="shared" si="32"/>
        <v>-0.38461538461538458</v>
      </c>
      <c r="G236" s="115">
        <v>34</v>
      </c>
      <c r="H236" s="116">
        <f t="shared" si="32"/>
        <v>1.125</v>
      </c>
      <c r="I236" s="115">
        <v>48</v>
      </c>
      <c r="J236" s="116">
        <f t="shared" si="32"/>
        <v>0.41176470588235303</v>
      </c>
      <c r="K236" s="115">
        <v>57</v>
      </c>
      <c r="L236" s="116">
        <f t="shared" si="32"/>
        <v>0.1875</v>
      </c>
      <c r="M236" s="115">
        <v>40</v>
      </c>
      <c r="N236" s="116">
        <f>IFERROR(M236/K236-1,"-")</f>
        <v>-0.29824561403508776</v>
      </c>
      <c r="O236" s="116">
        <f>IFERROR(M236/C236-1,"-")</f>
        <v>0.53846153846153855</v>
      </c>
    </row>
    <row r="237" spans="2:16" x14ac:dyDescent="0.25">
      <c r="B237" s="114" t="s">
        <v>87</v>
      </c>
      <c r="C237" s="115">
        <v>39</v>
      </c>
      <c r="D237" s="116">
        <v>-0.31578947368421051</v>
      </c>
      <c r="E237" s="115">
        <v>10</v>
      </c>
      <c r="F237" s="116">
        <f t="shared" si="32"/>
        <v>-0.74358974358974361</v>
      </c>
      <c r="G237" s="115">
        <v>21</v>
      </c>
      <c r="H237" s="116">
        <f t="shared" si="32"/>
        <v>1.1000000000000001</v>
      </c>
      <c r="I237" s="115">
        <v>54</v>
      </c>
      <c r="J237" s="116">
        <f t="shared" si="32"/>
        <v>1.5714285714285716</v>
      </c>
      <c r="K237" s="115">
        <v>18</v>
      </c>
      <c r="L237" s="116">
        <f t="shared" si="32"/>
        <v>-0.66666666666666674</v>
      </c>
      <c r="M237" s="115">
        <v>67</v>
      </c>
      <c r="N237" s="116">
        <f>IFERROR(M237/K237-1,"-")</f>
        <v>2.7222222222222223</v>
      </c>
      <c r="O237" s="116">
        <f>IFERROR(M237/C237-1,"-")</f>
        <v>0.71794871794871784</v>
      </c>
    </row>
    <row r="238" spans="2:16" x14ac:dyDescent="0.25">
      <c r="B238" s="114" t="s">
        <v>89</v>
      </c>
      <c r="C238" s="115">
        <v>42</v>
      </c>
      <c r="D238" s="116">
        <v>7.6923076923076872E-2</v>
      </c>
      <c r="E238" s="115">
        <v>4</v>
      </c>
      <c r="F238" s="116">
        <f t="shared" si="32"/>
        <v>-0.90476190476190477</v>
      </c>
      <c r="G238" s="115">
        <v>71</v>
      </c>
      <c r="H238" s="116">
        <f t="shared" si="32"/>
        <v>16.75</v>
      </c>
      <c r="I238" s="115">
        <v>12</v>
      </c>
      <c r="J238" s="116">
        <f t="shared" si="32"/>
        <v>-0.83098591549295775</v>
      </c>
      <c r="K238" s="115">
        <v>75</v>
      </c>
      <c r="L238" s="116">
        <f t="shared" si="32"/>
        <v>5.25</v>
      </c>
      <c r="M238" s="115">
        <v>87</v>
      </c>
      <c r="N238" s="116">
        <f>IFERROR(M238/K238-1,"-")</f>
        <v>0.15999999999999992</v>
      </c>
      <c r="O238" s="116">
        <f>IFERROR(M238/C238-1,"-")</f>
        <v>1.0714285714285716</v>
      </c>
    </row>
    <row r="239" spans="2:16" x14ac:dyDescent="0.25">
      <c r="B239" s="114" t="s">
        <v>91</v>
      </c>
      <c r="C239" s="115">
        <v>73</v>
      </c>
      <c r="D239" s="116">
        <v>0.55319148936170204</v>
      </c>
      <c r="E239" s="115">
        <v>4</v>
      </c>
      <c r="F239" s="116">
        <f t="shared" si="32"/>
        <v>-0.9452054794520548</v>
      </c>
      <c r="G239" s="115">
        <v>133</v>
      </c>
      <c r="H239" s="116">
        <f t="shared" si="32"/>
        <v>32.25</v>
      </c>
      <c r="I239" s="115">
        <v>44</v>
      </c>
      <c r="J239" s="116">
        <f t="shared" si="32"/>
        <v>-0.66917293233082709</v>
      </c>
      <c r="K239" s="115">
        <v>69</v>
      </c>
      <c r="L239" s="116">
        <f t="shared" si="32"/>
        <v>0.56818181818181812</v>
      </c>
      <c r="M239" s="115">
        <v>98</v>
      </c>
      <c r="N239" s="116">
        <f>IFERROR(M239/K239-1,"-")</f>
        <v>0.42028985507246386</v>
      </c>
      <c r="O239" s="116">
        <f>IFERROR(M239/C239-1,"-")</f>
        <v>0.34246575342465757</v>
      </c>
    </row>
    <row r="240" spans="2:16" x14ac:dyDescent="0.25">
      <c r="B240" s="114" t="s">
        <v>93</v>
      </c>
      <c r="C240" s="115">
        <v>25</v>
      </c>
      <c r="D240" s="116">
        <v>-0.57627118644067798</v>
      </c>
      <c r="E240" s="115">
        <v>6</v>
      </c>
      <c r="F240" s="116">
        <f t="shared" si="32"/>
        <v>-0.76</v>
      </c>
      <c r="G240" s="115">
        <v>53</v>
      </c>
      <c r="H240" s="116">
        <f t="shared" si="32"/>
        <v>7.8333333333333339</v>
      </c>
      <c r="I240" s="115">
        <v>63</v>
      </c>
      <c r="J240" s="116">
        <f t="shared" si="32"/>
        <v>0.18867924528301883</v>
      </c>
      <c r="K240" s="115">
        <v>92</v>
      </c>
      <c r="L240" s="116">
        <f t="shared" si="32"/>
        <v>0.46031746031746024</v>
      </c>
      <c r="M240" s="115">
        <v>119</v>
      </c>
      <c r="N240" s="116">
        <f>IFERROR(M240/K240-1,"-")</f>
        <v>0.29347826086956519</v>
      </c>
      <c r="O240" s="116">
        <f>IFERROR(M240/C240-1,"-")</f>
        <v>3.76</v>
      </c>
    </row>
    <row r="241" spans="2:16" ht="15.75" x14ac:dyDescent="0.25">
      <c r="B241" s="117" t="s">
        <v>30</v>
      </c>
      <c r="C241" s="118">
        <v>686</v>
      </c>
      <c r="D241" s="119">
        <v>0.11183144246353316</v>
      </c>
      <c r="E241" s="118">
        <v>229</v>
      </c>
      <c r="F241" s="119">
        <f t="shared" si="32"/>
        <v>-0.66618075801749277</v>
      </c>
      <c r="G241" s="118">
        <v>476</v>
      </c>
      <c r="H241" s="119">
        <f t="shared" si="32"/>
        <v>1.0786026200873362</v>
      </c>
      <c r="I241" s="118">
        <v>657</v>
      </c>
      <c r="J241" s="119">
        <f t="shared" si="32"/>
        <v>0.38025210084033612</v>
      </c>
      <c r="K241" s="118">
        <v>709</v>
      </c>
      <c r="L241" s="119">
        <f t="shared" si="32"/>
        <v>7.9147640791476404E-2</v>
      </c>
      <c r="M241" s="118">
        <v>810</v>
      </c>
      <c r="N241" s="119">
        <v>0.14245416078984485</v>
      </c>
      <c r="O241" s="119">
        <v>0.18075801749271148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244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95</v>
      </c>
      <c r="D251" s="116">
        <v>-0.27480916030534353</v>
      </c>
      <c r="E251" s="115">
        <v>82</v>
      </c>
      <c r="F251" s="116">
        <f t="shared" ref="F251:L263" si="35">IFERROR(E251/C251-1,"-")</f>
        <v>-0.13684210526315788</v>
      </c>
      <c r="G251" s="115">
        <v>3</v>
      </c>
      <c r="H251" s="116">
        <f t="shared" si="35"/>
        <v>-0.96341463414634143</v>
      </c>
      <c r="I251" s="115">
        <v>13</v>
      </c>
      <c r="J251" s="116">
        <f t="shared" si="35"/>
        <v>3.333333333333333</v>
      </c>
      <c r="K251" s="115">
        <v>52</v>
      </c>
      <c r="L251" s="116">
        <f t="shared" si="35"/>
        <v>3</v>
      </c>
      <c r="M251" s="115">
        <v>31</v>
      </c>
      <c r="N251" s="116">
        <f t="shared" ref="N251:N257" si="36">IFERROR(M251/K251-1,"-")</f>
        <v>-0.40384615384615385</v>
      </c>
      <c r="O251" s="116">
        <f>M251/C251-1</f>
        <v>-0.67368421052631577</v>
      </c>
    </row>
    <row r="252" spans="2:16" x14ac:dyDescent="0.25">
      <c r="B252" s="114" t="s">
        <v>73</v>
      </c>
      <c r="C252" s="115">
        <v>28</v>
      </c>
      <c r="D252" s="116">
        <v>-0.59420289855072461</v>
      </c>
      <c r="E252" s="115">
        <v>31</v>
      </c>
      <c r="F252" s="116">
        <f t="shared" si="35"/>
        <v>0.10714285714285721</v>
      </c>
      <c r="G252" s="115">
        <v>0</v>
      </c>
      <c r="H252" s="116">
        <f t="shared" si="35"/>
        <v>-1</v>
      </c>
      <c r="I252" s="115">
        <v>11</v>
      </c>
      <c r="J252" s="116" t="str">
        <f t="shared" si="35"/>
        <v>-</v>
      </c>
      <c r="K252" s="115">
        <v>47</v>
      </c>
      <c r="L252" s="116">
        <f t="shared" si="35"/>
        <v>3.2727272727272725</v>
      </c>
      <c r="M252" s="115">
        <v>26</v>
      </c>
      <c r="N252" s="116">
        <f t="shared" si="36"/>
        <v>-0.44680851063829785</v>
      </c>
      <c r="O252" s="116">
        <f>IFERROR(M252/C252-1,"-")</f>
        <v>-7.1428571428571397E-2</v>
      </c>
    </row>
    <row r="253" spans="2:16" x14ac:dyDescent="0.25">
      <c r="B253" s="114" t="s">
        <v>75</v>
      </c>
      <c r="C253" s="115">
        <v>29</v>
      </c>
      <c r="D253" s="116">
        <v>-0.12121212121212122</v>
      </c>
      <c r="E253" s="115">
        <v>23</v>
      </c>
      <c r="F253" s="116">
        <f t="shared" si="35"/>
        <v>-0.2068965517241379</v>
      </c>
      <c r="G253" s="115">
        <v>8</v>
      </c>
      <c r="H253" s="116">
        <f t="shared" si="35"/>
        <v>-0.65217391304347827</v>
      </c>
      <c r="I253" s="115">
        <v>15</v>
      </c>
      <c r="J253" s="116">
        <f t="shared" si="35"/>
        <v>0.875</v>
      </c>
      <c r="K253" s="115">
        <v>32</v>
      </c>
      <c r="L253" s="116">
        <f t="shared" si="35"/>
        <v>1.1333333333333333</v>
      </c>
      <c r="M253" s="115">
        <v>19</v>
      </c>
      <c r="N253" s="116">
        <f t="shared" si="36"/>
        <v>-0.40625</v>
      </c>
      <c r="O253" s="116">
        <f t="shared" ref="O253:O257" si="37">IFERROR(M253/C253-1,"-")</f>
        <v>-0.34482758620689657</v>
      </c>
    </row>
    <row r="254" spans="2:16" x14ac:dyDescent="0.25">
      <c r="B254" s="114" t="s">
        <v>77</v>
      </c>
      <c r="C254" s="115">
        <v>8</v>
      </c>
      <c r="D254" s="116">
        <v>0.33333333333333326</v>
      </c>
      <c r="E254" s="115">
        <v>0</v>
      </c>
      <c r="F254" s="116">
        <f t="shared" si="35"/>
        <v>-1</v>
      </c>
      <c r="G254" s="115">
        <v>6</v>
      </c>
      <c r="H254" s="116" t="str">
        <f t="shared" si="35"/>
        <v>-</v>
      </c>
      <c r="I254" s="115">
        <v>3</v>
      </c>
      <c r="J254" s="116">
        <f t="shared" si="35"/>
        <v>-0.5</v>
      </c>
      <c r="K254" s="115">
        <v>14</v>
      </c>
      <c r="L254" s="116">
        <f t="shared" si="35"/>
        <v>3.666666666666667</v>
      </c>
      <c r="M254" s="115">
        <v>2</v>
      </c>
      <c r="N254" s="116">
        <f t="shared" si="36"/>
        <v>-0.85714285714285721</v>
      </c>
      <c r="O254" s="116">
        <f t="shared" si="37"/>
        <v>-0.75</v>
      </c>
    </row>
    <row r="255" spans="2:16" x14ac:dyDescent="0.25">
      <c r="B255" s="114" t="s">
        <v>79</v>
      </c>
      <c r="C255" s="115">
        <v>1</v>
      </c>
      <c r="D255" s="116">
        <v>-0.75</v>
      </c>
      <c r="E255" s="115">
        <v>0</v>
      </c>
      <c r="F255" s="116">
        <f t="shared" si="35"/>
        <v>-1</v>
      </c>
      <c r="G255" s="115">
        <v>5</v>
      </c>
      <c r="H255" s="116" t="str">
        <f t="shared" si="35"/>
        <v>-</v>
      </c>
      <c r="I255" s="115">
        <v>2</v>
      </c>
      <c r="J255" s="116">
        <f t="shared" si="35"/>
        <v>-0.6</v>
      </c>
      <c r="K255" s="115">
        <v>4</v>
      </c>
      <c r="L255" s="116">
        <f t="shared" si="35"/>
        <v>1</v>
      </c>
      <c r="M255" s="115">
        <v>0</v>
      </c>
      <c r="N255" s="116">
        <f t="shared" si="36"/>
        <v>-1</v>
      </c>
      <c r="O255" s="116">
        <f t="shared" si="37"/>
        <v>-1</v>
      </c>
    </row>
    <row r="256" spans="2:16" x14ac:dyDescent="0.25">
      <c r="B256" s="114" t="s">
        <v>81</v>
      </c>
      <c r="C256" s="115">
        <v>5</v>
      </c>
      <c r="D256" s="116">
        <v>0.66666666666666674</v>
      </c>
      <c r="E256" s="115">
        <v>0</v>
      </c>
      <c r="F256" s="116">
        <f t="shared" si="35"/>
        <v>-1</v>
      </c>
      <c r="G256" s="115">
        <v>7</v>
      </c>
      <c r="H256" s="116" t="str">
        <f t="shared" si="35"/>
        <v>-</v>
      </c>
      <c r="I256" s="115">
        <v>0</v>
      </c>
      <c r="J256" s="116">
        <f t="shared" si="35"/>
        <v>-1</v>
      </c>
      <c r="K256" s="115">
        <v>4</v>
      </c>
      <c r="L256" s="116" t="str">
        <f t="shared" si="35"/>
        <v>-</v>
      </c>
      <c r="M256" s="115">
        <v>0</v>
      </c>
      <c r="N256" s="116">
        <f t="shared" si="36"/>
        <v>-1</v>
      </c>
      <c r="O256" s="116">
        <f t="shared" si="37"/>
        <v>-1</v>
      </c>
    </row>
    <row r="257" spans="2:16" x14ac:dyDescent="0.25">
      <c r="B257" s="114" t="s">
        <v>83</v>
      </c>
      <c r="C257" s="115">
        <v>4</v>
      </c>
      <c r="D257" s="116">
        <v>-0.19999999999999996</v>
      </c>
      <c r="E257" s="115">
        <v>0</v>
      </c>
      <c r="F257" s="116">
        <f t="shared" si="35"/>
        <v>-1</v>
      </c>
      <c r="G257" s="115">
        <v>10</v>
      </c>
      <c r="H257" s="116" t="str">
        <f t="shared" si="35"/>
        <v>-</v>
      </c>
      <c r="I257" s="115">
        <v>13</v>
      </c>
      <c r="J257" s="116">
        <f t="shared" si="35"/>
        <v>0.30000000000000004</v>
      </c>
      <c r="K257" s="115">
        <v>3</v>
      </c>
      <c r="L257" s="116">
        <f t="shared" si="35"/>
        <v>-0.76923076923076916</v>
      </c>
      <c r="M257" s="115">
        <v>6</v>
      </c>
      <c r="N257" s="116">
        <f t="shared" si="36"/>
        <v>1</v>
      </c>
      <c r="O257" s="116">
        <f t="shared" si="37"/>
        <v>0.5</v>
      </c>
    </row>
    <row r="258" spans="2:16" x14ac:dyDescent="0.25">
      <c r="B258" s="114" t="s">
        <v>85</v>
      </c>
      <c r="C258" s="115">
        <v>12</v>
      </c>
      <c r="D258" s="116">
        <v>2</v>
      </c>
      <c r="E258" s="115">
        <v>0</v>
      </c>
      <c r="F258" s="116">
        <f t="shared" si="35"/>
        <v>-1</v>
      </c>
      <c r="G258" s="115">
        <v>3</v>
      </c>
      <c r="H258" s="116" t="str">
        <f t="shared" si="35"/>
        <v>-</v>
      </c>
      <c r="I258" s="115">
        <v>5</v>
      </c>
      <c r="J258" s="116">
        <f t="shared" si="35"/>
        <v>0.66666666666666674</v>
      </c>
      <c r="K258" s="115">
        <v>5</v>
      </c>
      <c r="L258" s="116">
        <f t="shared" si="35"/>
        <v>0</v>
      </c>
      <c r="M258" s="115">
        <v>8</v>
      </c>
      <c r="N258" s="116">
        <f>IFERROR(M258/K258-1,"-")</f>
        <v>0.60000000000000009</v>
      </c>
      <c r="O258" s="116">
        <f>IFERROR(M258/C258-1,"-")</f>
        <v>-0.33333333333333337</v>
      </c>
    </row>
    <row r="259" spans="2:16" x14ac:dyDescent="0.25">
      <c r="B259" s="114" t="s">
        <v>87</v>
      </c>
      <c r="C259" s="115">
        <v>0</v>
      </c>
      <c r="D259" s="116">
        <v>-1</v>
      </c>
      <c r="E259" s="115">
        <v>0</v>
      </c>
      <c r="F259" s="116" t="str">
        <f t="shared" si="35"/>
        <v>-</v>
      </c>
      <c r="G259" s="115">
        <v>0</v>
      </c>
      <c r="H259" s="116" t="str">
        <f t="shared" si="35"/>
        <v>-</v>
      </c>
      <c r="I259" s="115">
        <v>0</v>
      </c>
      <c r="J259" s="116" t="str">
        <f t="shared" si="35"/>
        <v>-</v>
      </c>
      <c r="K259" s="115">
        <v>6</v>
      </c>
      <c r="L259" s="116" t="str">
        <f t="shared" si="35"/>
        <v>-</v>
      </c>
      <c r="M259" s="115">
        <v>4</v>
      </c>
      <c r="N259" s="116">
        <f>IFERROR(M259/K259-1,"-")</f>
        <v>-0.33333333333333337</v>
      </c>
      <c r="O259" s="116" t="str">
        <f>IFERROR(M259/C259-1,"-")</f>
        <v>-</v>
      </c>
    </row>
    <row r="260" spans="2:16" x14ac:dyDescent="0.25">
      <c r="B260" s="114" t="s">
        <v>89</v>
      </c>
      <c r="C260" s="115">
        <v>8</v>
      </c>
      <c r="D260" s="116">
        <v>-0.11111111111111116</v>
      </c>
      <c r="E260" s="115">
        <v>0</v>
      </c>
      <c r="F260" s="116">
        <f t="shared" si="35"/>
        <v>-1</v>
      </c>
      <c r="G260" s="115">
        <v>5</v>
      </c>
      <c r="H260" s="116" t="str">
        <f t="shared" si="35"/>
        <v>-</v>
      </c>
      <c r="I260" s="115">
        <v>8</v>
      </c>
      <c r="J260" s="116">
        <f t="shared" si="35"/>
        <v>0.60000000000000009</v>
      </c>
      <c r="K260" s="115">
        <v>17</v>
      </c>
      <c r="L260" s="116">
        <f t="shared" si="35"/>
        <v>1.125</v>
      </c>
      <c r="M260" s="115">
        <v>2</v>
      </c>
      <c r="N260" s="116">
        <f>IFERROR(M260/K260-1,"-")</f>
        <v>-0.88235294117647056</v>
      </c>
      <c r="O260" s="116">
        <f>IFERROR(M260/C260-1,"-")</f>
        <v>-0.75</v>
      </c>
    </row>
    <row r="261" spans="2:16" x14ac:dyDescent="0.25">
      <c r="B261" s="114" t="s">
        <v>91</v>
      </c>
      <c r="C261" s="115">
        <v>48</v>
      </c>
      <c r="D261" s="116">
        <v>-0.15789473684210531</v>
      </c>
      <c r="E261" s="115">
        <v>0</v>
      </c>
      <c r="F261" s="116">
        <f t="shared" si="35"/>
        <v>-1</v>
      </c>
      <c r="G261" s="115">
        <v>30</v>
      </c>
      <c r="H261" s="116" t="str">
        <f t="shared" si="35"/>
        <v>-</v>
      </c>
      <c r="I261" s="115">
        <v>21</v>
      </c>
      <c r="J261" s="116">
        <f t="shared" si="35"/>
        <v>-0.30000000000000004</v>
      </c>
      <c r="K261" s="115">
        <v>15</v>
      </c>
      <c r="L261" s="116">
        <f t="shared" si="35"/>
        <v>-0.2857142857142857</v>
      </c>
      <c r="M261" s="115">
        <v>9</v>
      </c>
      <c r="N261" s="116">
        <f>IFERROR(M261/K261-1,"-")</f>
        <v>-0.4</v>
      </c>
      <c r="O261" s="116">
        <f>IFERROR(M261/C261-1,"-")</f>
        <v>-0.8125</v>
      </c>
    </row>
    <row r="262" spans="2:16" x14ac:dyDescent="0.25">
      <c r="B262" s="114" t="s">
        <v>93</v>
      </c>
      <c r="C262" s="115">
        <v>43</v>
      </c>
      <c r="D262" s="116">
        <v>-0.60550458715596323</v>
      </c>
      <c r="E262" s="115">
        <v>0</v>
      </c>
      <c r="F262" s="116">
        <f t="shared" si="35"/>
        <v>-1</v>
      </c>
      <c r="G262" s="115">
        <v>21</v>
      </c>
      <c r="H262" s="116" t="str">
        <f t="shared" si="35"/>
        <v>-</v>
      </c>
      <c r="I262" s="115">
        <v>45</v>
      </c>
      <c r="J262" s="116">
        <f t="shared" si="35"/>
        <v>1.1428571428571428</v>
      </c>
      <c r="K262" s="115">
        <v>44</v>
      </c>
      <c r="L262" s="116">
        <f t="shared" si="35"/>
        <v>-2.2222222222222254E-2</v>
      </c>
      <c r="M262" s="115">
        <v>34</v>
      </c>
      <c r="N262" s="116">
        <f>IFERROR(M262/K262-1,"-")</f>
        <v>-0.22727272727272729</v>
      </c>
      <c r="O262" s="116">
        <f>IFERROR(M262/C262-1,"-")</f>
        <v>-0.20930232558139539</v>
      </c>
    </row>
    <row r="263" spans="2:16" ht="15.75" x14ac:dyDescent="0.25">
      <c r="B263" s="117" t="s">
        <v>30</v>
      </c>
      <c r="C263" s="118">
        <v>281</v>
      </c>
      <c r="D263" s="119">
        <v>-0.35550458715596334</v>
      </c>
      <c r="E263" s="118">
        <v>136</v>
      </c>
      <c r="F263" s="119">
        <f t="shared" si="35"/>
        <v>-0.51601423487544484</v>
      </c>
      <c r="G263" s="118">
        <v>98</v>
      </c>
      <c r="H263" s="119">
        <f t="shared" si="35"/>
        <v>-0.27941176470588236</v>
      </c>
      <c r="I263" s="118">
        <v>136</v>
      </c>
      <c r="J263" s="119">
        <f t="shared" si="35"/>
        <v>0.38775510204081631</v>
      </c>
      <c r="K263" s="118">
        <v>243</v>
      </c>
      <c r="L263" s="119">
        <f t="shared" si="35"/>
        <v>0.78676470588235303</v>
      </c>
      <c r="M263" s="118">
        <v>141</v>
      </c>
      <c r="N263" s="119">
        <v>-0.41975308641975306</v>
      </c>
      <c r="O263" s="119">
        <v>-0.49822064056939497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245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147</v>
      </c>
      <c r="D273" s="116">
        <v>-2.0000000000000018E-2</v>
      </c>
      <c r="E273" s="115">
        <v>120</v>
      </c>
      <c r="F273" s="116">
        <f t="shared" ref="F273:L285" si="38">IFERROR(E273/C273-1,"-")</f>
        <v>-0.18367346938775508</v>
      </c>
      <c r="G273" s="115">
        <v>2</v>
      </c>
      <c r="H273" s="116">
        <f t="shared" si="38"/>
        <v>-0.98333333333333328</v>
      </c>
      <c r="I273" s="115">
        <v>29</v>
      </c>
      <c r="J273" s="116">
        <f t="shared" si="38"/>
        <v>13.5</v>
      </c>
      <c r="K273" s="115">
        <v>48</v>
      </c>
      <c r="L273" s="116">
        <f t="shared" si="38"/>
        <v>0.65517241379310343</v>
      </c>
      <c r="M273" s="115">
        <v>15</v>
      </c>
      <c r="N273" s="116">
        <f t="shared" ref="N273:N279" si="39">IFERROR(M273/K273-1,"-")</f>
        <v>-0.6875</v>
      </c>
      <c r="O273" s="116">
        <f>M273/C273-1</f>
        <v>-0.89795918367346939</v>
      </c>
    </row>
    <row r="274" spans="2:15" x14ac:dyDescent="0.25">
      <c r="B274" s="114" t="s">
        <v>73</v>
      </c>
      <c r="C274" s="115">
        <v>49</v>
      </c>
      <c r="D274" s="116">
        <v>-0.234375</v>
      </c>
      <c r="E274" s="115">
        <v>66</v>
      </c>
      <c r="F274" s="116">
        <f t="shared" si="38"/>
        <v>0.34693877551020402</v>
      </c>
      <c r="G274" s="115">
        <v>0</v>
      </c>
      <c r="H274" s="116">
        <f t="shared" si="38"/>
        <v>-1</v>
      </c>
      <c r="I274" s="115">
        <v>39</v>
      </c>
      <c r="J274" s="116" t="str">
        <f t="shared" si="38"/>
        <v>-</v>
      </c>
      <c r="K274" s="115">
        <v>47</v>
      </c>
      <c r="L274" s="116">
        <f t="shared" si="38"/>
        <v>0.20512820512820507</v>
      </c>
      <c r="M274" s="115">
        <v>46</v>
      </c>
      <c r="N274" s="116">
        <f t="shared" si="39"/>
        <v>-2.1276595744680882E-2</v>
      </c>
      <c r="O274" s="116">
        <f>IFERROR(M274/C274-1,"-")</f>
        <v>-6.1224489795918324E-2</v>
      </c>
    </row>
    <row r="275" spans="2:15" x14ac:dyDescent="0.25">
      <c r="B275" s="114" t="s">
        <v>75</v>
      </c>
      <c r="C275" s="115">
        <v>25</v>
      </c>
      <c r="D275" s="116">
        <v>0.78571428571428581</v>
      </c>
      <c r="E275" s="115">
        <v>15</v>
      </c>
      <c r="F275" s="116">
        <f t="shared" si="38"/>
        <v>-0.4</v>
      </c>
      <c r="G275" s="115">
        <v>8</v>
      </c>
      <c r="H275" s="116">
        <f t="shared" si="38"/>
        <v>-0.46666666666666667</v>
      </c>
      <c r="I275" s="115">
        <v>11</v>
      </c>
      <c r="J275" s="116">
        <f t="shared" si="38"/>
        <v>0.375</v>
      </c>
      <c r="K275" s="115">
        <v>24</v>
      </c>
      <c r="L275" s="116">
        <f t="shared" si="38"/>
        <v>1.1818181818181817</v>
      </c>
      <c r="M275" s="115">
        <v>16</v>
      </c>
      <c r="N275" s="116">
        <f t="shared" si="39"/>
        <v>-0.33333333333333337</v>
      </c>
      <c r="O275" s="116">
        <f t="shared" ref="O275:O279" si="40">IFERROR(M275/C275-1,"-")</f>
        <v>-0.36</v>
      </c>
    </row>
    <row r="276" spans="2:15" x14ac:dyDescent="0.25">
      <c r="B276" s="114" t="s">
        <v>77</v>
      </c>
      <c r="C276" s="115">
        <v>14</v>
      </c>
      <c r="D276" s="116">
        <v>-0.17647058823529416</v>
      </c>
      <c r="E276" s="115">
        <v>0</v>
      </c>
      <c r="F276" s="116">
        <f t="shared" si="38"/>
        <v>-1</v>
      </c>
      <c r="G276" s="115">
        <v>3</v>
      </c>
      <c r="H276" s="116" t="str">
        <f t="shared" si="38"/>
        <v>-</v>
      </c>
      <c r="I276" s="115">
        <v>7</v>
      </c>
      <c r="J276" s="116">
        <f t="shared" si="38"/>
        <v>1.3333333333333335</v>
      </c>
      <c r="K276" s="115">
        <v>13</v>
      </c>
      <c r="L276" s="116">
        <f t="shared" si="38"/>
        <v>0.85714285714285721</v>
      </c>
      <c r="M276" s="115">
        <v>8</v>
      </c>
      <c r="N276" s="116">
        <f t="shared" si="39"/>
        <v>-0.38461538461538458</v>
      </c>
      <c r="O276" s="116">
        <f t="shared" si="40"/>
        <v>-0.4285714285714286</v>
      </c>
    </row>
    <row r="277" spans="2:15" x14ac:dyDescent="0.25">
      <c r="B277" s="114" t="s">
        <v>79</v>
      </c>
      <c r="C277" s="115">
        <v>11</v>
      </c>
      <c r="D277" s="116">
        <v>1.2000000000000002</v>
      </c>
      <c r="E277" s="115">
        <v>0</v>
      </c>
      <c r="F277" s="116">
        <f t="shared" si="38"/>
        <v>-1</v>
      </c>
      <c r="G277" s="115">
        <v>1</v>
      </c>
      <c r="H277" s="116" t="str">
        <f t="shared" si="38"/>
        <v>-</v>
      </c>
      <c r="I277" s="115">
        <v>2</v>
      </c>
      <c r="J277" s="116">
        <f t="shared" si="38"/>
        <v>1</v>
      </c>
      <c r="K277" s="115">
        <v>1</v>
      </c>
      <c r="L277" s="116">
        <f t="shared" si="38"/>
        <v>-0.5</v>
      </c>
      <c r="M277" s="115">
        <v>0</v>
      </c>
      <c r="N277" s="116">
        <f t="shared" si="39"/>
        <v>-1</v>
      </c>
      <c r="O277" s="116">
        <f t="shared" si="40"/>
        <v>-1</v>
      </c>
    </row>
    <row r="278" spans="2:15" x14ac:dyDescent="0.25">
      <c r="B278" s="114" t="s">
        <v>81</v>
      </c>
      <c r="C278" s="115">
        <v>18</v>
      </c>
      <c r="D278" s="116">
        <v>1.5714285714285716</v>
      </c>
      <c r="E278" s="115">
        <v>0</v>
      </c>
      <c r="F278" s="116">
        <f t="shared" si="38"/>
        <v>-1</v>
      </c>
      <c r="G278" s="115">
        <v>0</v>
      </c>
      <c r="H278" s="116" t="str">
        <f t="shared" si="38"/>
        <v>-</v>
      </c>
      <c r="I278" s="115">
        <v>1</v>
      </c>
      <c r="J278" s="116" t="str">
        <f t="shared" si="38"/>
        <v>-</v>
      </c>
      <c r="K278" s="115">
        <v>5</v>
      </c>
      <c r="L278" s="116">
        <f t="shared" si="38"/>
        <v>4</v>
      </c>
      <c r="M278" s="115">
        <v>1</v>
      </c>
      <c r="N278" s="116">
        <f t="shared" si="39"/>
        <v>-0.8</v>
      </c>
      <c r="O278" s="116">
        <f t="shared" si="40"/>
        <v>-0.94444444444444442</v>
      </c>
    </row>
    <row r="279" spans="2:15" x14ac:dyDescent="0.25">
      <c r="B279" s="114" t="s">
        <v>83</v>
      </c>
      <c r="C279" s="115">
        <v>20</v>
      </c>
      <c r="D279" s="116">
        <v>5.2631578947368363E-2</v>
      </c>
      <c r="E279" s="115">
        <v>0</v>
      </c>
      <c r="F279" s="116">
        <f t="shared" si="38"/>
        <v>-1</v>
      </c>
      <c r="G279" s="115">
        <v>3</v>
      </c>
      <c r="H279" s="116" t="str">
        <f t="shared" si="38"/>
        <v>-</v>
      </c>
      <c r="I279" s="115">
        <v>6</v>
      </c>
      <c r="J279" s="116">
        <f t="shared" si="38"/>
        <v>1</v>
      </c>
      <c r="K279" s="115">
        <v>0</v>
      </c>
      <c r="L279" s="116">
        <f t="shared" si="38"/>
        <v>-1</v>
      </c>
      <c r="M279" s="115">
        <v>0</v>
      </c>
      <c r="N279" s="116" t="str">
        <f t="shared" si="39"/>
        <v>-</v>
      </c>
      <c r="O279" s="116">
        <f t="shared" si="40"/>
        <v>-1</v>
      </c>
    </row>
    <row r="280" spans="2:15" x14ac:dyDescent="0.25">
      <c r="B280" s="114" t="s">
        <v>85</v>
      </c>
      <c r="C280" s="115">
        <v>11</v>
      </c>
      <c r="D280" s="116">
        <v>0</v>
      </c>
      <c r="E280" s="115">
        <v>0</v>
      </c>
      <c r="F280" s="116">
        <f t="shared" si="38"/>
        <v>-1</v>
      </c>
      <c r="G280" s="115">
        <v>4</v>
      </c>
      <c r="H280" s="116" t="str">
        <f t="shared" si="38"/>
        <v>-</v>
      </c>
      <c r="I280" s="115">
        <v>2</v>
      </c>
      <c r="J280" s="116">
        <f t="shared" si="38"/>
        <v>-0.5</v>
      </c>
      <c r="K280" s="115">
        <v>2</v>
      </c>
      <c r="L280" s="116">
        <f t="shared" si="38"/>
        <v>0</v>
      </c>
      <c r="M280" s="115">
        <v>6</v>
      </c>
      <c r="N280" s="116">
        <f>IFERROR(M280/K280-1,"-")</f>
        <v>2</v>
      </c>
      <c r="O280" s="116">
        <f>IFERROR(M280/C280-1,"-")</f>
        <v>-0.45454545454545459</v>
      </c>
    </row>
    <row r="281" spans="2:15" x14ac:dyDescent="0.25">
      <c r="B281" s="114" t="s">
        <v>87</v>
      </c>
      <c r="C281" s="115">
        <v>8</v>
      </c>
      <c r="D281" s="116">
        <v>-0.19999999999999996</v>
      </c>
      <c r="E281" s="115">
        <v>0</v>
      </c>
      <c r="F281" s="116">
        <f t="shared" si="38"/>
        <v>-1</v>
      </c>
      <c r="G281" s="115">
        <v>2</v>
      </c>
      <c r="H281" s="116" t="str">
        <f t="shared" si="38"/>
        <v>-</v>
      </c>
      <c r="I281" s="115">
        <v>0</v>
      </c>
      <c r="J281" s="116">
        <f t="shared" si="38"/>
        <v>-1</v>
      </c>
      <c r="K281" s="115">
        <v>0</v>
      </c>
      <c r="L281" s="116" t="str">
        <f t="shared" si="38"/>
        <v>-</v>
      </c>
      <c r="M281" s="115">
        <v>0</v>
      </c>
      <c r="N281" s="116" t="str">
        <f>IFERROR(M281/K281-1,"-")</f>
        <v>-</v>
      </c>
      <c r="O281" s="116">
        <f>IFERROR(M281/C281-1,"-")</f>
        <v>-1</v>
      </c>
    </row>
    <row r="282" spans="2:15" x14ac:dyDescent="0.25">
      <c r="B282" s="114" t="s">
        <v>89</v>
      </c>
      <c r="C282" s="115">
        <v>20</v>
      </c>
      <c r="D282" s="116">
        <v>3</v>
      </c>
      <c r="E282" s="115">
        <v>6</v>
      </c>
      <c r="F282" s="116">
        <f t="shared" si="38"/>
        <v>-0.7</v>
      </c>
      <c r="G282" s="115">
        <v>19</v>
      </c>
      <c r="H282" s="116">
        <f t="shared" si="38"/>
        <v>2.1666666666666665</v>
      </c>
      <c r="I282" s="115">
        <v>13</v>
      </c>
      <c r="J282" s="116">
        <f t="shared" si="38"/>
        <v>-0.31578947368421051</v>
      </c>
      <c r="K282" s="115">
        <v>16</v>
      </c>
      <c r="L282" s="116">
        <f t="shared" si="38"/>
        <v>0.23076923076923084</v>
      </c>
      <c r="M282" s="115">
        <v>8</v>
      </c>
      <c r="N282" s="116">
        <f>IFERROR(M282/K282-1,"-")</f>
        <v>-0.5</v>
      </c>
      <c r="O282" s="116">
        <f>IFERROR(M282/C282-1,"-")</f>
        <v>-0.6</v>
      </c>
    </row>
    <row r="283" spans="2:15" x14ac:dyDescent="0.25">
      <c r="B283" s="114" t="s">
        <v>91</v>
      </c>
      <c r="C283" s="115">
        <v>128</v>
      </c>
      <c r="D283" s="116">
        <v>0.10344827586206895</v>
      </c>
      <c r="E283" s="115">
        <v>2</v>
      </c>
      <c r="F283" s="116">
        <f t="shared" si="38"/>
        <v>-0.984375</v>
      </c>
      <c r="G283" s="115">
        <v>27</v>
      </c>
      <c r="H283" s="116">
        <f t="shared" si="38"/>
        <v>12.5</v>
      </c>
      <c r="I283" s="115">
        <v>10</v>
      </c>
      <c r="J283" s="116">
        <f t="shared" si="38"/>
        <v>-0.62962962962962965</v>
      </c>
      <c r="K283" s="115">
        <v>12</v>
      </c>
      <c r="L283" s="116">
        <f t="shared" si="38"/>
        <v>0.19999999999999996</v>
      </c>
      <c r="M283" s="115">
        <v>11</v>
      </c>
      <c r="N283" s="116">
        <f>IFERROR(M283/K283-1,"-")</f>
        <v>-8.333333333333337E-2</v>
      </c>
      <c r="O283" s="116">
        <f>IFERROR(M283/C283-1,"-")</f>
        <v>-0.9140625</v>
      </c>
    </row>
    <row r="284" spans="2:15" x14ac:dyDescent="0.25">
      <c r="B284" s="114" t="s">
        <v>93</v>
      </c>
      <c r="C284" s="115">
        <v>140</v>
      </c>
      <c r="D284" s="116">
        <v>-6.6666666666666652E-2</v>
      </c>
      <c r="E284" s="115">
        <v>6</v>
      </c>
      <c r="F284" s="116">
        <f t="shared" si="38"/>
        <v>-0.95714285714285718</v>
      </c>
      <c r="G284" s="115">
        <v>22</v>
      </c>
      <c r="H284" s="116">
        <f t="shared" si="38"/>
        <v>2.6666666666666665</v>
      </c>
      <c r="I284" s="115">
        <v>33</v>
      </c>
      <c r="J284" s="116">
        <f t="shared" si="38"/>
        <v>0.5</v>
      </c>
      <c r="K284" s="115">
        <v>27</v>
      </c>
      <c r="L284" s="116">
        <f t="shared" si="38"/>
        <v>-0.18181818181818177</v>
      </c>
      <c r="M284" s="115">
        <v>45</v>
      </c>
      <c r="N284" s="116">
        <f>IFERROR(M284/K284-1,"-")</f>
        <v>0.66666666666666674</v>
      </c>
      <c r="O284" s="116">
        <f>IFERROR(M284/C284-1,"-")</f>
        <v>-0.6785714285714286</v>
      </c>
    </row>
    <row r="285" spans="2:15" ht="15.75" x14ac:dyDescent="0.25">
      <c r="B285" s="117" t="s">
        <v>30</v>
      </c>
      <c r="C285" s="118">
        <v>591</v>
      </c>
      <c r="D285" s="119">
        <v>4.0492957746478764E-2</v>
      </c>
      <c r="E285" s="118">
        <v>217</v>
      </c>
      <c r="F285" s="119">
        <f t="shared" si="38"/>
        <v>-0.63282571912013541</v>
      </c>
      <c r="G285" s="118">
        <v>91</v>
      </c>
      <c r="H285" s="119">
        <f t="shared" si="38"/>
        <v>-0.58064516129032251</v>
      </c>
      <c r="I285" s="118">
        <v>153</v>
      </c>
      <c r="J285" s="119">
        <f t="shared" si="38"/>
        <v>0.68131868131868134</v>
      </c>
      <c r="K285" s="118">
        <v>195</v>
      </c>
      <c r="L285" s="119">
        <f t="shared" si="38"/>
        <v>0.27450980392156854</v>
      </c>
      <c r="M285" s="118">
        <v>156</v>
      </c>
      <c r="N285" s="119">
        <v>-0.19999999999999996</v>
      </c>
      <c r="O285" s="119">
        <v>-0.73604060913705582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2C31-0E51-4723-BAA3-761A41DBDA58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234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246</v>
      </c>
      <c r="L8" s="113" t="s">
        <v>69</v>
      </c>
      <c r="M8" s="112" t="s">
        <v>136</v>
      </c>
      <c r="N8" s="113" t="s">
        <v>69</v>
      </c>
      <c r="O8" s="112" t="s">
        <v>247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5032</v>
      </c>
      <c r="D9" s="115">
        <v>4437</v>
      </c>
      <c r="E9" s="116">
        <f t="shared" ref="E9:E21" si="0">D9/C9-1</f>
        <v>-0.1182432432432432</v>
      </c>
      <c r="F9" s="115">
        <v>5020</v>
      </c>
      <c r="G9" s="116">
        <f>F9/D9-1</f>
        <v>0.1313950867703404</v>
      </c>
      <c r="H9" s="115">
        <v>3774</v>
      </c>
      <c r="I9" s="116">
        <f>H9/F9-1</f>
        <v>-0.24820717131474102</v>
      </c>
      <c r="J9" s="115">
        <v>596</v>
      </c>
      <c r="K9" s="116">
        <v>-0.84207737148913619</v>
      </c>
      <c r="L9" s="115">
        <v>2563</v>
      </c>
      <c r="M9" s="116">
        <f t="shared" ref="M9:M21" si="1">IFERROR(L9/J9-1,"-")</f>
        <v>3.300335570469799</v>
      </c>
      <c r="N9" s="115">
        <v>6916</v>
      </c>
      <c r="O9" s="116">
        <f>IFERROR(N9/L9-1,"-")</f>
        <v>1.6984003121342175</v>
      </c>
      <c r="P9" s="98">
        <f>N9/F9-1</f>
        <v>0.37768924302788842</v>
      </c>
      <c r="Q9" s="115">
        <v>4476</v>
      </c>
      <c r="R9" s="116">
        <f>IFERROR(Q9/N9-1,"-")</f>
        <v>-0.35280508964719492</v>
      </c>
      <c r="S9" s="116">
        <f>IFERROR(Q9/F9-1,"-")</f>
        <v>-0.10836653386454187</v>
      </c>
    </row>
    <row r="10" spans="1:20" x14ac:dyDescent="0.25">
      <c r="A10" s="1" t="s">
        <v>72</v>
      </c>
      <c r="B10" s="114" t="s">
        <v>73</v>
      </c>
      <c r="C10" s="115">
        <v>4429</v>
      </c>
      <c r="D10" s="115">
        <v>4068</v>
      </c>
      <c r="E10" s="116">
        <f t="shared" si="0"/>
        <v>-8.1508241137954407E-2</v>
      </c>
      <c r="F10" s="115">
        <v>3781</v>
      </c>
      <c r="G10" s="116">
        <f t="shared" ref="G10:I21" si="2">F10/D10-1</f>
        <v>-7.0550639134709936E-2</v>
      </c>
      <c r="H10" s="115">
        <v>4632</v>
      </c>
      <c r="I10" s="116">
        <f t="shared" si="2"/>
        <v>0.22507273208145984</v>
      </c>
      <c r="J10" s="115">
        <v>335</v>
      </c>
      <c r="K10" s="116">
        <v>-0.92767702936096719</v>
      </c>
      <c r="L10" s="115">
        <v>2789</v>
      </c>
      <c r="M10" s="116">
        <f t="shared" si="1"/>
        <v>7.325373134328359</v>
      </c>
      <c r="N10" s="115">
        <v>4514</v>
      </c>
      <c r="O10" s="116">
        <f t="shared" ref="O10:O21" si="3">IFERROR(N10/L10-1,"-")</f>
        <v>0.61850125493008257</v>
      </c>
      <c r="P10" s="98">
        <f t="shared" ref="P10:P21" si="4">N10/F10-1</f>
        <v>0.19386405712774391</v>
      </c>
      <c r="Q10" s="115">
        <v>4771</v>
      </c>
      <c r="R10" s="116">
        <f t="shared" ref="R10:R19" si="5">IFERROR(Q10/N10-1,"-")</f>
        <v>5.6933983163491408E-2</v>
      </c>
      <c r="S10" s="116">
        <f t="shared" ref="S10:S20" si="6">IFERROR(Q10/F10-1,"-")</f>
        <v>0.2618354932557525</v>
      </c>
    </row>
    <row r="11" spans="1:20" x14ac:dyDescent="0.25">
      <c r="A11" s="1" t="s">
        <v>74</v>
      </c>
      <c r="B11" s="114" t="s">
        <v>75</v>
      </c>
      <c r="C11" s="115">
        <v>5020</v>
      </c>
      <c r="D11" s="115">
        <v>4872</v>
      </c>
      <c r="E11" s="116">
        <f t="shared" si="0"/>
        <v>-2.9482071713147429E-2</v>
      </c>
      <c r="F11" s="115">
        <v>4520</v>
      </c>
      <c r="G11" s="116">
        <f t="shared" si="2"/>
        <v>-7.2249589490968824E-2</v>
      </c>
      <c r="H11" s="115">
        <v>1664</v>
      </c>
      <c r="I11" s="116">
        <f t="shared" si="2"/>
        <v>-0.63185840707964602</v>
      </c>
      <c r="J11" s="115">
        <v>838</v>
      </c>
      <c r="K11" s="116">
        <v>-0.49639423076923073</v>
      </c>
      <c r="L11" s="115">
        <v>3577</v>
      </c>
      <c r="M11" s="116">
        <f t="shared" si="1"/>
        <v>3.2684964200477324</v>
      </c>
      <c r="N11" s="115">
        <v>4873</v>
      </c>
      <c r="O11" s="116">
        <f t="shared" si="3"/>
        <v>0.36231478892927038</v>
      </c>
      <c r="P11" s="98">
        <f t="shared" si="4"/>
        <v>7.8097345132743357E-2</v>
      </c>
      <c r="Q11" s="115">
        <v>5862</v>
      </c>
      <c r="R11" s="116">
        <f t="shared" si="5"/>
        <v>0.20295505848553264</v>
      </c>
      <c r="S11" s="116">
        <f t="shared" si="6"/>
        <v>0.29690265486725664</v>
      </c>
    </row>
    <row r="12" spans="1:20" x14ac:dyDescent="0.25">
      <c r="A12" s="1" t="s">
        <v>76</v>
      </c>
      <c r="B12" s="114" t="s">
        <v>77</v>
      </c>
      <c r="C12" s="115">
        <v>4650</v>
      </c>
      <c r="D12" s="115">
        <v>3353</v>
      </c>
      <c r="E12" s="116">
        <f t="shared" si="0"/>
        <v>-0.2789247311827957</v>
      </c>
      <c r="F12" s="115">
        <v>3159</v>
      </c>
      <c r="G12" s="116">
        <f t="shared" si="2"/>
        <v>-5.7858634059051561E-2</v>
      </c>
      <c r="H12" s="115">
        <v>0</v>
      </c>
      <c r="I12" s="116">
        <f t="shared" si="2"/>
        <v>-1</v>
      </c>
      <c r="J12" s="115">
        <v>596</v>
      </c>
      <c r="K12" s="116" t="s">
        <v>232</v>
      </c>
      <c r="L12" s="115">
        <v>2979</v>
      </c>
      <c r="M12" s="116">
        <f t="shared" si="1"/>
        <v>3.9983221476510069</v>
      </c>
      <c r="N12" s="115">
        <v>4452</v>
      </c>
      <c r="O12" s="116">
        <f t="shared" si="3"/>
        <v>0.49446122860020147</v>
      </c>
      <c r="P12" s="116">
        <f>N12/F12-1</f>
        <v>0.40930674264007605</v>
      </c>
      <c r="Q12" s="115">
        <v>3875</v>
      </c>
      <c r="R12" s="116">
        <f t="shared" si="5"/>
        <v>-0.12960467205750226</v>
      </c>
      <c r="S12" s="116">
        <f t="shared" si="6"/>
        <v>0.22665400443178219</v>
      </c>
    </row>
    <row r="13" spans="1:20" x14ac:dyDescent="0.25">
      <c r="A13" s="1" t="s">
        <v>78</v>
      </c>
      <c r="B13" s="114" t="s">
        <v>79</v>
      </c>
      <c r="C13" s="115">
        <v>4203</v>
      </c>
      <c r="D13" s="115">
        <v>3447</v>
      </c>
      <c r="E13" s="116">
        <f t="shared" si="0"/>
        <v>-0.17987152034261245</v>
      </c>
      <c r="F13" s="115">
        <v>3368</v>
      </c>
      <c r="G13" s="116">
        <f t="shared" si="2"/>
        <v>-2.2918479837539918E-2</v>
      </c>
      <c r="H13" s="115">
        <v>0</v>
      </c>
      <c r="I13" s="116">
        <f t="shared" si="2"/>
        <v>-1</v>
      </c>
      <c r="J13" s="115">
        <v>1098</v>
      </c>
      <c r="K13" s="116" t="s">
        <v>232</v>
      </c>
      <c r="L13" s="115">
        <v>2392</v>
      </c>
      <c r="M13" s="116">
        <f t="shared" si="1"/>
        <v>1.1785063752276868</v>
      </c>
      <c r="N13" s="115">
        <v>3611</v>
      </c>
      <c r="O13" s="116">
        <f t="shared" si="3"/>
        <v>0.50961538461538458</v>
      </c>
      <c r="P13" s="116">
        <f t="shared" si="4"/>
        <v>7.2149643705463173E-2</v>
      </c>
      <c r="Q13" s="115">
        <v>1870</v>
      </c>
      <c r="R13" s="116">
        <f t="shared" si="5"/>
        <v>-0.48213791193575184</v>
      </c>
      <c r="S13" s="116">
        <f t="shared" si="6"/>
        <v>-0.44477434679334915</v>
      </c>
    </row>
    <row r="14" spans="1:20" x14ac:dyDescent="0.25">
      <c r="A14" s="1" t="s">
        <v>80</v>
      </c>
      <c r="B14" s="114" t="s">
        <v>81</v>
      </c>
      <c r="C14" s="115">
        <v>3891</v>
      </c>
      <c r="D14" s="115">
        <v>3101</v>
      </c>
      <c r="E14" s="116">
        <f t="shared" si="0"/>
        <v>-0.20303263942431249</v>
      </c>
      <c r="F14" s="115">
        <v>3341</v>
      </c>
      <c r="G14" s="116">
        <f t="shared" si="2"/>
        <v>7.7394388906804279E-2</v>
      </c>
      <c r="H14" s="115">
        <v>0</v>
      </c>
      <c r="I14" s="116">
        <f t="shared" si="2"/>
        <v>-1</v>
      </c>
      <c r="J14" s="115">
        <v>1595</v>
      </c>
      <c r="K14" s="116" t="s">
        <v>232</v>
      </c>
      <c r="L14" s="115">
        <v>2523</v>
      </c>
      <c r="M14" s="116">
        <f t="shared" si="1"/>
        <v>0.58181818181818179</v>
      </c>
      <c r="N14" s="115">
        <v>3080</v>
      </c>
      <c r="O14" s="116">
        <f t="shared" si="3"/>
        <v>0.22076892588188657</v>
      </c>
      <c r="P14" s="116">
        <f t="shared" si="4"/>
        <v>-7.8120323256509971E-2</v>
      </c>
      <c r="Q14" s="115">
        <v>2377</v>
      </c>
      <c r="R14" s="116">
        <f t="shared" si="5"/>
        <v>-0.22824675324675325</v>
      </c>
      <c r="S14" s="116">
        <f t="shared" si="6"/>
        <v>-0.288536366357378</v>
      </c>
    </row>
    <row r="15" spans="1:20" x14ac:dyDescent="0.25">
      <c r="A15" s="1" t="s">
        <v>82</v>
      </c>
      <c r="B15" s="114" t="s">
        <v>83</v>
      </c>
      <c r="C15" s="115">
        <v>4516</v>
      </c>
      <c r="D15" s="115">
        <v>3122</v>
      </c>
      <c r="E15" s="116">
        <f t="shared" si="0"/>
        <v>-0.30868024800708593</v>
      </c>
      <c r="F15" s="115">
        <v>3189</v>
      </c>
      <c r="G15" s="116">
        <f t="shared" si="2"/>
        <v>2.1460602178090982E-2</v>
      </c>
      <c r="H15" s="115">
        <v>0</v>
      </c>
      <c r="I15" s="116">
        <f t="shared" si="2"/>
        <v>-1</v>
      </c>
      <c r="J15" s="115">
        <v>1838</v>
      </c>
      <c r="K15" s="116" t="s">
        <v>232</v>
      </c>
      <c r="L15" s="115">
        <v>2342</v>
      </c>
      <c r="M15" s="116">
        <f t="shared" si="1"/>
        <v>0.27421109902067475</v>
      </c>
      <c r="N15" s="115">
        <v>2800</v>
      </c>
      <c r="O15" s="116">
        <f t="shared" si="3"/>
        <v>0.19555935098206656</v>
      </c>
      <c r="P15" s="116">
        <f t="shared" si="4"/>
        <v>-0.12198181248040141</v>
      </c>
      <c r="Q15" s="115">
        <v>2508</v>
      </c>
      <c r="R15" s="116">
        <f t="shared" si="5"/>
        <v>-0.10428571428571431</v>
      </c>
      <c r="S15" s="116">
        <f t="shared" si="6"/>
        <v>-0.21354656632173097</v>
      </c>
    </row>
    <row r="16" spans="1:20" x14ac:dyDescent="0.25">
      <c r="A16" s="1" t="s">
        <v>84</v>
      </c>
      <c r="B16" s="114" t="s">
        <v>85</v>
      </c>
      <c r="C16" s="115">
        <v>4490</v>
      </c>
      <c r="D16" s="115">
        <v>4475</v>
      </c>
      <c r="E16" s="116">
        <f t="shared" si="0"/>
        <v>-3.3407572383074013E-3</v>
      </c>
      <c r="F16" s="115">
        <v>3508</v>
      </c>
      <c r="G16" s="116">
        <f t="shared" si="2"/>
        <v>-0.21608938547486034</v>
      </c>
      <c r="H16" s="115">
        <v>1055</v>
      </c>
      <c r="I16" s="116">
        <f t="shared" si="2"/>
        <v>-0.69925883694412772</v>
      </c>
      <c r="J16" s="115">
        <v>2316</v>
      </c>
      <c r="K16" s="116">
        <v>1.195260663507109</v>
      </c>
      <c r="L16" s="115">
        <v>3343</v>
      </c>
      <c r="M16" s="116">
        <f t="shared" si="1"/>
        <v>0.44343696027633861</v>
      </c>
      <c r="N16" s="115">
        <v>3080</v>
      </c>
      <c r="O16" s="116">
        <f t="shared" si="3"/>
        <v>-7.8671851630272238E-2</v>
      </c>
      <c r="P16" s="98">
        <f t="shared" si="4"/>
        <v>-0.12200684150513108</v>
      </c>
      <c r="Q16" s="115">
        <v>3161</v>
      </c>
      <c r="R16" s="116">
        <f t="shared" si="5"/>
        <v>2.6298701298701266E-2</v>
      </c>
      <c r="S16" s="116">
        <f t="shared" si="6"/>
        <v>-9.8916761687571242E-2</v>
      </c>
    </row>
    <row r="17" spans="1:19" x14ac:dyDescent="0.25">
      <c r="A17" s="1" t="s">
        <v>86</v>
      </c>
      <c r="B17" s="114" t="s">
        <v>87</v>
      </c>
      <c r="C17" s="115">
        <v>4444</v>
      </c>
      <c r="D17" s="115">
        <v>3463</v>
      </c>
      <c r="E17" s="116">
        <f t="shared" si="0"/>
        <v>-0.22074707470747079</v>
      </c>
      <c r="F17" s="115">
        <v>3494</v>
      </c>
      <c r="G17" s="116">
        <f t="shared" si="2"/>
        <v>8.9517759168351585E-3</v>
      </c>
      <c r="H17" s="115">
        <v>220</v>
      </c>
      <c r="I17" s="116">
        <f t="shared" si="2"/>
        <v>-0.9370349170005724</v>
      </c>
      <c r="J17" s="115">
        <v>2289</v>
      </c>
      <c r="K17" s="116">
        <v>9.4045454545454543</v>
      </c>
      <c r="L17" s="115">
        <v>3143</v>
      </c>
      <c r="M17" s="116">
        <f t="shared" si="1"/>
        <v>0.37308868501529058</v>
      </c>
      <c r="N17" s="115">
        <v>3734</v>
      </c>
      <c r="O17" s="116">
        <f t="shared" si="3"/>
        <v>0.18803690741329948</v>
      </c>
      <c r="P17" s="98">
        <f t="shared" si="4"/>
        <v>6.8689181453921E-2</v>
      </c>
      <c r="Q17" s="115">
        <v>3135</v>
      </c>
      <c r="R17" s="116">
        <f t="shared" si="5"/>
        <v>-0.16041778253883232</v>
      </c>
      <c r="S17" s="116">
        <f t="shared" si="6"/>
        <v>-0.10274756725815681</v>
      </c>
    </row>
    <row r="18" spans="1:19" x14ac:dyDescent="0.25">
      <c r="A18" s="1" t="s">
        <v>88</v>
      </c>
      <c r="B18" s="114" t="s">
        <v>89</v>
      </c>
      <c r="C18" s="115">
        <v>4622</v>
      </c>
      <c r="D18" s="115">
        <v>3600</v>
      </c>
      <c r="E18" s="116">
        <f t="shared" si="0"/>
        <v>-0.22111639982691478</v>
      </c>
      <c r="F18" s="115">
        <v>3489</v>
      </c>
      <c r="G18" s="116">
        <f t="shared" si="2"/>
        <v>-3.0833333333333379E-2</v>
      </c>
      <c r="H18" s="115">
        <v>283</v>
      </c>
      <c r="I18" s="116">
        <f t="shared" si="2"/>
        <v>-0.9188879335053024</v>
      </c>
      <c r="J18" s="115">
        <v>3184</v>
      </c>
      <c r="K18" s="116">
        <v>10.250883392226148</v>
      </c>
      <c r="L18" s="115">
        <v>3407</v>
      </c>
      <c r="M18" s="116">
        <f t="shared" si="1"/>
        <v>7.0037688442211143E-2</v>
      </c>
      <c r="N18" s="115">
        <v>4248</v>
      </c>
      <c r="O18" s="116">
        <f t="shared" si="3"/>
        <v>0.24684473143528041</v>
      </c>
      <c r="P18" s="98">
        <f t="shared" si="4"/>
        <v>0.21754084264832341</v>
      </c>
      <c r="Q18" s="115">
        <v>3960</v>
      </c>
      <c r="R18" s="116">
        <f t="shared" si="5"/>
        <v>-6.7796610169491567E-2</v>
      </c>
      <c r="S18" s="116">
        <f t="shared" si="6"/>
        <v>0.13499570077386069</v>
      </c>
    </row>
    <row r="19" spans="1:19" x14ac:dyDescent="0.25">
      <c r="A19" s="1" t="s">
        <v>90</v>
      </c>
      <c r="B19" s="114" t="s">
        <v>91</v>
      </c>
      <c r="C19" s="115">
        <v>4856</v>
      </c>
      <c r="D19" s="115">
        <v>4558</v>
      </c>
      <c r="E19" s="116">
        <f t="shared" si="0"/>
        <v>-6.1367380560131801E-2</v>
      </c>
      <c r="F19" s="115">
        <v>4580</v>
      </c>
      <c r="G19" s="116">
        <f t="shared" si="2"/>
        <v>4.8266783677051173E-3</v>
      </c>
      <c r="H19" s="115">
        <v>452</v>
      </c>
      <c r="I19" s="116">
        <f t="shared" si="2"/>
        <v>-0.90131004366812228</v>
      </c>
      <c r="J19" s="115">
        <v>2997</v>
      </c>
      <c r="K19" s="116">
        <v>5.6305309734513278</v>
      </c>
      <c r="L19" s="115">
        <v>4018</v>
      </c>
      <c r="M19" s="116">
        <f t="shared" si="1"/>
        <v>0.34067400734067399</v>
      </c>
      <c r="N19" s="115">
        <v>4366</v>
      </c>
      <c r="O19" s="116">
        <f t="shared" si="3"/>
        <v>8.661025385764054E-2</v>
      </c>
      <c r="P19" s="98">
        <f t="shared" si="4"/>
        <v>-4.6724890829694332E-2</v>
      </c>
      <c r="Q19" s="115">
        <v>3262</v>
      </c>
      <c r="R19" s="116">
        <f t="shared" si="5"/>
        <v>-0.25286303252404951</v>
      </c>
      <c r="S19" s="116">
        <f t="shared" si="6"/>
        <v>-0.28777292576419211</v>
      </c>
    </row>
    <row r="20" spans="1:19" x14ac:dyDescent="0.25">
      <c r="A20" s="1" t="s">
        <v>92</v>
      </c>
      <c r="B20" s="114" t="s">
        <v>93</v>
      </c>
      <c r="C20" s="115">
        <v>4161</v>
      </c>
      <c r="D20" s="115">
        <v>4538</v>
      </c>
      <c r="E20" s="116">
        <f t="shared" si="0"/>
        <v>9.0603220379716465E-2</v>
      </c>
      <c r="F20" s="115">
        <v>3627</v>
      </c>
      <c r="G20" s="116">
        <f t="shared" si="2"/>
        <v>-0.20074922873512557</v>
      </c>
      <c r="H20" s="115">
        <v>469</v>
      </c>
      <c r="I20" s="116">
        <f t="shared" si="2"/>
        <v>-0.87069203198235456</v>
      </c>
      <c r="J20" s="115">
        <v>2479</v>
      </c>
      <c r="K20" s="116">
        <v>4.2857142857142856</v>
      </c>
      <c r="L20" s="115">
        <v>4675</v>
      </c>
      <c r="M20" s="116">
        <f t="shared" si="1"/>
        <v>0.8858410649455426</v>
      </c>
      <c r="N20" s="115">
        <v>5492</v>
      </c>
      <c r="O20" s="116">
        <f t="shared" si="3"/>
        <v>0.17475935828877009</v>
      </c>
      <c r="P20" s="98">
        <f t="shared" si="4"/>
        <v>0.51419906258615944</v>
      </c>
      <c r="Q20" s="115">
        <v>4480</v>
      </c>
      <c r="R20" s="116">
        <f>IFERROR(Q20/N20-1,"-")</f>
        <v>-0.1842680262199563</v>
      </c>
      <c r="S20" s="116">
        <f t="shared" si="6"/>
        <v>0.23518059001929981</v>
      </c>
    </row>
    <row r="21" spans="1:19" ht="15.75" x14ac:dyDescent="0.25">
      <c r="A21" s="1" t="s">
        <v>0</v>
      </c>
      <c r="B21" s="117" t="s">
        <v>30</v>
      </c>
      <c r="C21" s="118">
        <v>54314</v>
      </c>
      <c r="D21" s="118">
        <v>47034</v>
      </c>
      <c r="E21" s="119">
        <f t="shared" si="0"/>
        <v>-0.13403542364767829</v>
      </c>
      <c r="F21" s="118">
        <v>45076</v>
      </c>
      <c r="G21" s="119">
        <f>F21/D21-1</f>
        <v>-4.1629459539907265E-2</v>
      </c>
      <c r="H21" s="118">
        <v>12633</v>
      </c>
      <c r="I21" s="119">
        <f t="shared" si="2"/>
        <v>-0.71973999467565886</v>
      </c>
      <c r="J21" s="118">
        <v>20161</v>
      </c>
      <c r="K21" s="119">
        <v>0.59589962795852136</v>
      </c>
      <c r="L21" s="118">
        <v>37751</v>
      </c>
      <c r="M21" s="119">
        <f t="shared" si="1"/>
        <v>0.87247656366251669</v>
      </c>
      <c r="N21" s="118">
        <v>51166</v>
      </c>
      <c r="O21" s="119">
        <f t="shared" si="3"/>
        <v>0.3553548250377474</v>
      </c>
      <c r="P21" s="119">
        <f t="shared" si="4"/>
        <v>0.13510515573697757</v>
      </c>
      <c r="Q21" s="118">
        <v>43737</v>
      </c>
      <c r="R21" s="119">
        <v>-0.14519407418989172</v>
      </c>
      <c r="S21" s="119">
        <v>-2.9705386458425798E-2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0A8-BEDD-4EA2-85E3-496E027B60C4}">
  <sheetPr>
    <tabColor theme="7" tint="0.79998168889431442"/>
  </sheetPr>
  <dimension ref="A4:P49"/>
  <sheetViews>
    <sheetView showGridLines="0" topLeftCell="A7" zoomScaleNormal="100" workbookViewId="0">
      <selection activeCell="M21" sqref="M21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248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5020</v>
      </c>
      <c r="D9" s="116">
        <v>0.1313950867703404</v>
      </c>
      <c r="E9" s="115">
        <v>3774</v>
      </c>
      <c r="F9" s="116">
        <f t="shared" ref="F9:L21" si="0">IFERROR(E9/C9-1,"-")</f>
        <v>-0.24820717131474102</v>
      </c>
      <c r="G9" s="115">
        <v>596</v>
      </c>
      <c r="H9" s="116">
        <f t="shared" si="0"/>
        <v>-0.84207737148913619</v>
      </c>
      <c r="I9" s="115">
        <v>2563</v>
      </c>
      <c r="J9" s="116">
        <f t="shared" si="0"/>
        <v>3.300335570469799</v>
      </c>
      <c r="K9" s="115">
        <v>6916</v>
      </c>
      <c r="L9" s="116">
        <f t="shared" si="0"/>
        <v>1.6984003121342175</v>
      </c>
      <c r="M9" s="115">
        <v>4476</v>
      </c>
      <c r="N9" s="116">
        <f t="shared" ref="N9:N17" si="1">IFERROR(M9/K9-1,"-")</f>
        <v>-0.35280508964719492</v>
      </c>
      <c r="O9" s="116">
        <f>M9/C9-1</f>
        <v>-0.10836653386454187</v>
      </c>
    </row>
    <row r="10" spans="1:16" x14ac:dyDescent="0.25">
      <c r="A10" s="1" t="s">
        <v>72</v>
      </c>
      <c r="B10" s="114" t="s">
        <v>73</v>
      </c>
      <c r="C10" s="115">
        <v>3781</v>
      </c>
      <c r="D10" s="116">
        <v>-7.0550639134709936E-2</v>
      </c>
      <c r="E10" s="115">
        <v>4632</v>
      </c>
      <c r="F10" s="116">
        <f t="shared" si="0"/>
        <v>0.22507273208145984</v>
      </c>
      <c r="G10" s="115">
        <v>335</v>
      </c>
      <c r="H10" s="116">
        <f t="shared" si="0"/>
        <v>-0.92767702936096719</v>
      </c>
      <c r="I10" s="115">
        <v>2789</v>
      </c>
      <c r="J10" s="116">
        <f t="shared" si="0"/>
        <v>7.325373134328359</v>
      </c>
      <c r="K10" s="115">
        <v>4514</v>
      </c>
      <c r="L10" s="116">
        <f t="shared" si="0"/>
        <v>0.61850125493008257</v>
      </c>
      <c r="M10" s="115">
        <v>4771</v>
      </c>
      <c r="N10" s="116">
        <f>IFERROR(M10/K10-1,"-")</f>
        <v>5.6933983163491408E-2</v>
      </c>
      <c r="O10" s="116">
        <f>IFERROR(M10/C10-1,"-")</f>
        <v>0.2618354932557525</v>
      </c>
    </row>
    <row r="11" spans="1:16" x14ac:dyDescent="0.25">
      <c r="A11" s="1" t="s">
        <v>74</v>
      </c>
      <c r="B11" s="114" t="s">
        <v>75</v>
      </c>
      <c r="C11" s="115">
        <v>4520</v>
      </c>
      <c r="D11" s="116">
        <v>-7.2249589490968824E-2</v>
      </c>
      <c r="E11" s="115">
        <v>1664</v>
      </c>
      <c r="F11" s="116">
        <f t="shared" si="0"/>
        <v>-0.63185840707964602</v>
      </c>
      <c r="G11" s="115">
        <v>838</v>
      </c>
      <c r="H11" s="116">
        <f t="shared" si="0"/>
        <v>-0.49639423076923073</v>
      </c>
      <c r="I11" s="115">
        <v>3577</v>
      </c>
      <c r="J11" s="116">
        <f t="shared" si="0"/>
        <v>3.2684964200477324</v>
      </c>
      <c r="K11" s="115">
        <v>4873</v>
      </c>
      <c r="L11" s="116">
        <f t="shared" si="0"/>
        <v>0.36231478892927038</v>
      </c>
      <c r="M11" s="115">
        <v>5862</v>
      </c>
      <c r="N11" s="116">
        <f t="shared" si="1"/>
        <v>0.20295505848553264</v>
      </c>
      <c r="O11" s="116">
        <f t="shared" ref="O11:O20" si="2">IFERROR(M11/C11-1,"-")</f>
        <v>0.29690265486725664</v>
      </c>
    </row>
    <row r="12" spans="1:16" x14ac:dyDescent="0.25">
      <c r="A12" s="1" t="s">
        <v>76</v>
      </c>
      <c r="B12" s="114" t="s">
        <v>77</v>
      </c>
      <c r="C12" s="115">
        <v>3159</v>
      </c>
      <c r="D12" s="116">
        <v>-5.7858634059051561E-2</v>
      </c>
      <c r="E12" s="115">
        <v>0</v>
      </c>
      <c r="F12" s="116">
        <f t="shared" si="0"/>
        <v>-1</v>
      </c>
      <c r="G12" s="115">
        <v>596</v>
      </c>
      <c r="H12" s="116" t="str">
        <f t="shared" si="0"/>
        <v>-</v>
      </c>
      <c r="I12" s="115">
        <v>2979</v>
      </c>
      <c r="J12" s="116">
        <f t="shared" si="0"/>
        <v>3.9983221476510069</v>
      </c>
      <c r="K12" s="115">
        <v>4452</v>
      </c>
      <c r="L12" s="116">
        <f t="shared" si="0"/>
        <v>0.49446122860020147</v>
      </c>
      <c r="M12" s="115">
        <v>3875</v>
      </c>
      <c r="N12" s="116">
        <f t="shared" si="1"/>
        <v>-0.12960467205750226</v>
      </c>
      <c r="O12" s="116">
        <f t="shared" si="2"/>
        <v>0.22665400443178219</v>
      </c>
    </row>
    <row r="13" spans="1:16" x14ac:dyDescent="0.25">
      <c r="A13" s="1" t="s">
        <v>78</v>
      </c>
      <c r="B13" s="114" t="s">
        <v>79</v>
      </c>
      <c r="C13" s="115">
        <v>3368</v>
      </c>
      <c r="D13" s="116">
        <v>-2.2918479837539918E-2</v>
      </c>
      <c r="E13" s="115">
        <v>0</v>
      </c>
      <c r="F13" s="116">
        <f t="shared" si="0"/>
        <v>-1</v>
      </c>
      <c r="G13" s="115">
        <v>1098</v>
      </c>
      <c r="H13" s="116" t="str">
        <f t="shared" si="0"/>
        <v>-</v>
      </c>
      <c r="I13" s="115">
        <v>2392</v>
      </c>
      <c r="J13" s="116">
        <f t="shared" si="0"/>
        <v>1.1785063752276868</v>
      </c>
      <c r="K13" s="115">
        <v>3611</v>
      </c>
      <c r="L13" s="116">
        <f t="shared" si="0"/>
        <v>0.50961538461538458</v>
      </c>
      <c r="M13" s="115">
        <v>1870</v>
      </c>
      <c r="N13" s="116">
        <f t="shared" si="1"/>
        <v>-0.48213791193575184</v>
      </c>
      <c r="O13" s="116">
        <f t="shared" si="2"/>
        <v>-0.44477434679334915</v>
      </c>
    </row>
    <row r="14" spans="1:16" x14ac:dyDescent="0.25">
      <c r="A14" s="1" t="s">
        <v>80</v>
      </c>
      <c r="B14" s="114" t="s">
        <v>81</v>
      </c>
      <c r="C14" s="115">
        <v>3341</v>
      </c>
      <c r="D14" s="116">
        <v>7.7394388906804279E-2</v>
      </c>
      <c r="E14" s="115">
        <v>0</v>
      </c>
      <c r="F14" s="116">
        <f t="shared" si="0"/>
        <v>-1</v>
      </c>
      <c r="G14" s="115">
        <v>1595</v>
      </c>
      <c r="H14" s="116" t="str">
        <f t="shared" si="0"/>
        <v>-</v>
      </c>
      <c r="I14" s="115">
        <v>2523</v>
      </c>
      <c r="J14" s="116">
        <f t="shared" si="0"/>
        <v>0.58181818181818179</v>
      </c>
      <c r="K14" s="115">
        <v>3080</v>
      </c>
      <c r="L14" s="116">
        <f t="shared" si="0"/>
        <v>0.22076892588188657</v>
      </c>
      <c r="M14" s="115">
        <v>2377</v>
      </c>
      <c r="N14" s="116">
        <f t="shared" si="1"/>
        <v>-0.22824675324675325</v>
      </c>
      <c r="O14" s="116">
        <f t="shared" si="2"/>
        <v>-0.288536366357378</v>
      </c>
    </row>
    <row r="15" spans="1:16" x14ac:dyDescent="0.25">
      <c r="A15" s="1" t="s">
        <v>82</v>
      </c>
      <c r="B15" s="114" t="s">
        <v>83</v>
      </c>
      <c r="C15" s="115">
        <v>3189</v>
      </c>
      <c r="D15" s="116">
        <v>2.1460602178090982E-2</v>
      </c>
      <c r="E15" s="115">
        <v>0</v>
      </c>
      <c r="F15" s="116">
        <f t="shared" si="0"/>
        <v>-1</v>
      </c>
      <c r="G15" s="115">
        <v>1838</v>
      </c>
      <c r="H15" s="116" t="str">
        <f t="shared" si="0"/>
        <v>-</v>
      </c>
      <c r="I15" s="115">
        <v>2342</v>
      </c>
      <c r="J15" s="116">
        <f t="shared" si="0"/>
        <v>0.27421109902067475</v>
      </c>
      <c r="K15" s="115">
        <v>2800</v>
      </c>
      <c r="L15" s="116">
        <f t="shared" si="0"/>
        <v>0.19555935098206656</v>
      </c>
      <c r="M15" s="115">
        <v>2508</v>
      </c>
      <c r="N15" s="116">
        <f t="shared" si="1"/>
        <v>-0.10428571428571431</v>
      </c>
      <c r="O15" s="116">
        <f t="shared" si="2"/>
        <v>-0.21354656632173097</v>
      </c>
    </row>
    <row r="16" spans="1:16" x14ac:dyDescent="0.25">
      <c r="A16" s="1" t="s">
        <v>84</v>
      </c>
      <c r="B16" s="114" t="s">
        <v>85</v>
      </c>
      <c r="C16" s="115">
        <v>3508</v>
      </c>
      <c r="D16" s="116">
        <v>-0.21608938547486034</v>
      </c>
      <c r="E16" s="115">
        <v>1055</v>
      </c>
      <c r="F16" s="116">
        <f t="shared" si="0"/>
        <v>-0.69925883694412772</v>
      </c>
      <c r="G16" s="115">
        <v>2316</v>
      </c>
      <c r="H16" s="116">
        <f t="shared" si="0"/>
        <v>1.195260663507109</v>
      </c>
      <c r="I16" s="115">
        <v>3343</v>
      </c>
      <c r="J16" s="116">
        <f t="shared" si="0"/>
        <v>0.44343696027633861</v>
      </c>
      <c r="K16" s="115">
        <v>3080</v>
      </c>
      <c r="L16" s="116">
        <f t="shared" si="0"/>
        <v>-7.8671851630272238E-2</v>
      </c>
      <c r="M16" s="115">
        <v>3161</v>
      </c>
      <c r="N16" s="116">
        <f t="shared" si="1"/>
        <v>2.6298701298701266E-2</v>
      </c>
      <c r="O16" s="116">
        <f t="shared" si="2"/>
        <v>-9.8916761687571242E-2</v>
      </c>
    </row>
    <row r="17" spans="1:16" x14ac:dyDescent="0.25">
      <c r="A17" s="1" t="s">
        <v>86</v>
      </c>
      <c r="B17" s="114" t="s">
        <v>87</v>
      </c>
      <c r="C17" s="115">
        <v>3494</v>
      </c>
      <c r="D17" s="116">
        <v>8.9517759168351585E-3</v>
      </c>
      <c r="E17" s="115">
        <v>220</v>
      </c>
      <c r="F17" s="116">
        <f t="shared" si="0"/>
        <v>-0.9370349170005724</v>
      </c>
      <c r="G17" s="115">
        <v>2289</v>
      </c>
      <c r="H17" s="116">
        <f t="shared" si="0"/>
        <v>9.4045454545454543</v>
      </c>
      <c r="I17" s="115">
        <v>3143</v>
      </c>
      <c r="J17" s="116">
        <f t="shared" si="0"/>
        <v>0.37308868501529058</v>
      </c>
      <c r="K17" s="115">
        <v>3734</v>
      </c>
      <c r="L17" s="116">
        <f t="shared" si="0"/>
        <v>0.18803690741329948</v>
      </c>
      <c r="M17" s="115">
        <v>3135</v>
      </c>
      <c r="N17" s="116">
        <f t="shared" si="1"/>
        <v>-0.16041778253883232</v>
      </c>
      <c r="O17" s="116">
        <f t="shared" si="2"/>
        <v>-0.10274756725815681</v>
      </c>
    </row>
    <row r="18" spans="1:16" x14ac:dyDescent="0.25">
      <c r="A18" s="1" t="s">
        <v>88</v>
      </c>
      <c r="B18" s="114" t="s">
        <v>89</v>
      </c>
      <c r="C18" s="115">
        <v>3489</v>
      </c>
      <c r="D18" s="116">
        <v>-3.0833333333333379E-2</v>
      </c>
      <c r="E18" s="115">
        <v>283</v>
      </c>
      <c r="F18" s="116">
        <f t="shared" si="0"/>
        <v>-0.9188879335053024</v>
      </c>
      <c r="G18" s="115">
        <v>3184</v>
      </c>
      <c r="H18" s="116">
        <f t="shared" si="0"/>
        <v>10.250883392226148</v>
      </c>
      <c r="I18" s="115">
        <v>3407</v>
      </c>
      <c r="J18" s="116">
        <f t="shared" si="0"/>
        <v>7.0037688442211143E-2</v>
      </c>
      <c r="K18" s="115">
        <v>4248</v>
      </c>
      <c r="L18" s="116">
        <f t="shared" si="0"/>
        <v>0.24684473143528041</v>
      </c>
      <c r="M18" s="115">
        <v>3960</v>
      </c>
      <c r="N18" s="116">
        <f>IFERROR(M18/K18-1,"-")</f>
        <v>-6.7796610169491567E-2</v>
      </c>
      <c r="O18" s="116">
        <f t="shared" si="2"/>
        <v>0.13499570077386069</v>
      </c>
    </row>
    <row r="19" spans="1:16" x14ac:dyDescent="0.25">
      <c r="A19" s="1" t="s">
        <v>90</v>
      </c>
      <c r="B19" s="114" t="s">
        <v>91</v>
      </c>
      <c r="C19" s="115">
        <v>4580</v>
      </c>
      <c r="D19" s="116">
        <v>4.8266783677051173E-3</v>
      </c>
      <c r="E19" s="115">
        <v>452</v>
      </c>
      <c r="F19" s="116">
        <f t="shared" si="0"/>
        <v>-0.90131004366812228</v>
      </c>
      <c r="G19" s="115">
        <v>2997</v>
      </c>
      <c r="H19" s="116">
        <f t="shared" si="0"/>
        <v>5.6305309734513278</v>
      </c>
      <c r="I19" s="115">
        <v>4018</v>
      </c>
      <c r="J19" s="116">
        <f t="shared" si="0"/>
        <v>0.34067400734067399</v>
      </c>
      <c r="K19" s="115">
        <v>4366</v>
      </c>
      <c r="L19" s="116">
        <f t="shared" si="0"/>
        <v>8.661025385764054E-2</v>
      </c>
      <c r="M19" s="115">
        <v>3262</v>
      </c>
      <c r="N19" s="116">
        <f>IFERROR(M19/K19-1,"-")</f>
        <v>-0.25286303252404951</v>
      </c>
      <c r="O19" s="116">
        <f t="shared" si="2"/>
        <v>-0.28777292576419211</v>
      </c>
    </row>
    <row r="20" spans="1:16" x14ac:dyDescent="0.25">
      <c r="A20" s="1" t="s">
        <v>92</v>
      </c>
      <c r="B20" s="114" t="s">
        <v>93</v>
      </c>
      <c r="C20" s="115">
        <v>3627</v>
      </c>
      <c r="D20" s="116">
        <v>-0.20074922873512557</v>
      </c>
      <c r="E20" s="115">
        <v>469</v>
      </c>
      <c r="F20" s="116">
        <f t="shared" si="0"/>
        <v>-0.87069203198235456</v>
      </c>
      <c r="G20" s="115">
        <v>2479</v>
      </c>
      <c r="H20" s="116">
        <f t="shared" si="0"/>
        <v>4.2857142857142856</v>
      </c>
      <c r="I20" s="115">
        <v>4675</v>
      </c>
      <c r="J20" s="116">
        <f t="shared" si="0"/>
        <v>0.8858410649455426</v>
      </c>
      <c r="K20" s="115">
        <v>5492</v>
      </c>
      <c r="L20" s="116">
        <f t="shared" si="0"/>
        <v>0.17475935828877009</v>
      </c>
      <c r="M20" s="115">
        <v>4480</v>
      </c>
      <c r="N20" s="116">
        <f>IFERROR(M20/K20-1,"-")</f>
        <v>-0.1842680262199563</v>
      </c>
      <c r="O20" s="116">
        <f t="shared" si="2"/>
        <v>0.23518059001929981</v>
      </c>
    </row>
    <row r="21" spans="1:16" ht="15.75" x14ac:dyDescent="0.25">
      <c r="A21" s="1" t="s">
        <v>0</v>
      </c>
      <c r="B21" s="117" t="s">
        <v>30</v>
      </c>
      <c r="C21" s="118">
        <v>45076</v>
      </c>
      <c r="D21" s="119">
        <v>-4.1629459539907265E-2</v>
      </c>
      <c r="E21" s="118">
        <v>12633</v>
      </c>
      <c r="F21" s="119">
        <f t="shared" si="0"/>
        <v>-0.71973999467565886</v>
      </c>
      <c r="G21" s="118">
        <v>20161</v>
      </c>
      <c r="H21" s="119">
        <f t="shared" si="0"/>
        <v>0.59589962795852136</v>
      </c>
      <c r="I21" s="118">
        <v>37751</v>
      </c>
      <c r="J21" s="119">
        <f t="shared" si="0"/>
        <v>0.87247656366251669</v>
      </c>
      <c r="K21" s="118">
        <v>51166</v>
      </c>
      <c r="L21" s="119">
        <f t="shared" si="0"/>
        <v>0.3553548250377474</v>
      </c>
      <c r="M21" s="118">
        <v>43737</v>
      </c>
      <c r="N21" s="119">
        <v>-0.14519407418989172</v>
      </c>
      <c r="O21" s="119">
        <v>-2.9705386458425798E-2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249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4437</v>
      </c>
      <c r="D31" s="116">
        <v>0.13827603899435603</v>
      </c>
      <c r="E31" s="115">
        <v>3026</v>
      </c>
      <c r="F31" s="116">
        <f t="shared" ref="F31:L43" si="3">IFERROR(E31/C31-1,"-")</f>
        <v>-0.31800766283524906</v>
      </c>
      <c r="G31" s="115">
        <v>596</v>
      </c>
      <c r="H31" s="116">
        <f t="shared" si="3"/>
        <v>-0.80304031725049574</v>
      </c>
      <c r="I31" s="115">
        <v>2563</v>
      </c>
      <c r="J31" s="116">
        <f t="shared" si="3"/>
        <v>3.300335570469799</v>
      </c>
      <c r="K31" s="115">
        <v>6858</v>
      </c>
      <c r="L31" s="116">
        <f t="shared" si="3"/>
        <v>1.6757705813499806</v>
      </c>
      <c r="M31" s="115">
        <v>4426</v>
      </c>
      <c r="N31" s="116">
        <f t="shared" ref="N31:N39" si="4">IFERROR(M31/K31-1,"-")</f>
        <v>-0.35462233887430739</v>
      </c>
      <c r="O31" s="116">
        <f>M31/C31-1</f>
        <v>-2.4791525805724079E-3</v>
      </c>
    </row>
    <row r="32" spans="1:16" x14ac:dyDescent="0.25">
      <c r="B32" s="114" t="s">
        <v>73</v>
      </c>
      <c r="C32" s="115">
        <v>3476</v>
      </c>
      <c r="D32" s="116">
        <v>-5.1310043668122307E-2</v>
      </c>
      <c r="E32" s="115">
        <v>3832</v>
      </c>
      <c r="F32" s="116">
        <f t="shared" si="3"/>
        <v>0.10241657077100119</v>
      </c>
      <c r="G32" s="115">
        <v>335</v>
      </c>
      <c r="H32" s="116">
        <f t="shared" si="3"/>
        <v>-0.9125782881002088</v>
      </c>
      <c r="I32" s="115">
        <v>2789</v>
      </c>
      <c r="J32" s="116">
        <f t="shared" si="3"/>
        <v>7.325373134328359</v>
      </c>
      <c r="K32" s="115">
        <v>4457</v>
      </c>
      <c r="L32" s="116">
        <f t="shared" si="3"/>
        <v>0.59806382215847975</v>
      </c>
      <c r="M32" s="115">
        <v>4712</v>
      </c>
      <c r="N32" s="116">
        <f t="shared" si="4"/>
        <v>5.7213372223468673E-2</v>
      </c>
      <c r="O32" s="116">
        <f>IFERROR(M32/C32-1,"-")</f>
        <v>0.35558112773302653</v>
      </c>
    </row>
    <row r="33" spans="2:15" x14ac:dyDescent="0.25">
      <c r="B33" s="114" t="s">
        <v>75</v>
      </c>
      <c r="C33" s="115">
        <v>4140</v>
      </c>
      <c r="D33" s="116">
        <v>-1.8026565464895672E-2</v>
      </c>
      <c r="E33" s="115">
        <v>1334</v>
      </c>
      <c r="F33" s="116">
        <f t="shared" si="3"/>
        <v>-0.67777777777777781</v>
      </c>
      <c r="G33" s="115">
        <v>838</v>
      </c>
      <c r="H33" s="116">
        <f t="shared" si="3"/>
        <v>-0.37181409295352319</v>
      </c>
      <c r="I33" s="115">
        <v>3577</v>
      </c>
      <c r="J33" s="116">
        <f t="shared" si="3"/>
        <v>3.2684964200477324</v>
      </c>
      <c r="K33" s="115">
        <v>4813</v>
      </c>
      <c r="L33" s="116">
        <f t="shared" si="3"/>
        <v>0.3455409561084708</v>
      </c>
      <c r="M33" s="115">
        <v>5785</v>
      </c>
      <c r="N33" s="116">
        <f t="shared" si="4"/>
        <v>0.20195304383960111</v>
      </c>
      <c r="O33" s="116">
        <f t="shared" ref="O33:O42" si="5">IFERROR(M33/C33-1,"-")</f>
        <v>0.39734299516908211</v>
      </c>
    </row>
    <row r="34" spans="2:15" x14ac:dyDescent="0.25">
      <c r="B34" s="114" t="s">
        <v>77</v>
      </c>
      <c r="C34" s="115">
        <v>2900</v>
      </c>
      <c r="D34" s="116">
        <v>-3.0424607154797778E-2</v>
      </c>
      <c r="E34" s="115">
        <v>0</v>
      </c>
      <c r="F34" s="116">
        <f t="shared" si="3"/>
        <v>-1</v>
      </c>
      <c r="G34" s="115">
        <v>596</v>
      </c>
      <c r="H34" s="116" t="str">
        <f t="shared" si="3"/>
        <v>-</v>
      </c>
      <c r="I34" s="115">
        <v>2979</v>
      </c>
      <c r="J34" s="116">
        <f t="shared" si="3"/>
        <v>3.9983221476510069</v>
      </c>
      <c r="K34" s="115">
        <v>4396</v>
      </c>
      <c r="L34" s="116">
        <f t="shared" si="3"/>
        <v>0.47566297415240011</v>
      </c>
      <c r="M34" s="115">
        <v>3828</v>
      </c>
      <c r="N34" s="116">
        <f t="shared" si="4"/>
        <v>-0.12920837124658779</v>
      </c>
      <c r="O34" s="116">
        <f t="shared" si="5"/>
        <v>0.32000000000000006</v>
      </c>
    </row>
    <row r="35" spans="2:15" x14ac:dyDescent="0.25">
      <c r="B35" s="114" t="s">
        <v>79</v>
      </c>
      <c r="C35" s="115">
        <v>2779</v>
      </c>
      <c r="D35" s="116">
        <v>-2.5254296737986626E-2</v>
      </c>
      <c r="E35" s="115">
        <v>0</v>
      </c>
      <c r="F35" s="116">
        <f t="shared" si="3"/>
        <v>-1</v>
      </c>
      <c r="G35" s="115">
        <v>1098</v>
      </c>
      <c r="H35" s="116" t="str">
        <f t="shared" si="3"/>
        <v>-</v>
      </c>
      <c r="I35" s="115">
        <v>2392</v>
      </c>
      <c r="J35" s="116">
        <f t="shared" si="3"/>
        <v>1.1785063752276868</v>
      </c>
      <c r="K35" s="115">
        <v>3579</v>
      </c>
      <c r="L35" s="116">
        <f t="shared" si="3"/>
        <v>0.49623745819397991</v>
      </c>
      <c r="M35" s="115">
        <v>1833</v>
      </c>
      <c r="N35" s="116">
        <f t="shared" si="4"/>
        <v>-0.48784576697401505</v>
      </c>
      <c r="O35" s="116">
        <f t="shared" si="5"/>
        <v>-0.34041021950341854</v>
      </c>
    </row>
    <row r="36" spans="2:15" x14ac:dyDescent="0.25">
      <c r="B36" s="114" t="s">
        <v>81</v>
      </c>
      <c r="C36" s="115">
        <v>2823</v>
      </c>
      <c r="D36" s="116">
        <v>4.6718576195773132E-2</v>
      </c>
      <c r="E36" s="115">
        <v>0</v>
      </c>
      <c r="F36" s="116">
        <f t="shared" si="3"/>
        <v>-1</v>
      </c>
      <c r="G36" s="115">
        <v>1595</v>
      </c>
      <c r="H36" s="116" t="str">
        <f t="shared" si="3"/>
        <v>-</v>
      </c>
      <c r="I36" s="115">
        <v>2523</v>
      </c>
      <c r="J36" s="116">
        <f t="shared" si="3"/>
        <v>0.58181818181818179</v>
      </c>
      <c r="K36" s="115">
        <v>3022</v>
      </c>
      <c r="L36" s="116">
        <f t="shared" si="3"/>
        <v>0.19778042013476016</v>
      </c>
      <c r="M36" s="115">
        <v>2354</v>
      </c>
      <c r="N36" s="116">
        <f t="shared" si="4"/>
        <v>-0.22104566512243551</v>
      </c>
      <c r="O36" s="116">
        <f t="shared" si="5"/>
        <v>-0.1661353170386114</v>
      </c>
    </row>
    <row r="37" spans="2:15" x14ac:dyDescent="0.25">
      <c r="B37" s="114" t="s">
        <v>83</v>
      </c>
      <c r="C37" s="115">
        <v>2338</v>
      </c>
      <c r="D37" s="116">
        <v>-0.16320687186828919</v>
      </c>
      <c r="E37" s="115">
        <v>0</v>
      </c>
      <c r="F37" s="116">
        <f t="shared" si="3"/>
        <v>-1</v>
      </c>
      <c r="G37" s="115">
        <v>1838</v>
      </c>
      <c r="H37" s="116" t="str">
        <f t="shared" si="3"/>
        <v>-</v>
      </c>
      <c r="I37" s="115">
        <v>2342</v>
      </c>
      <c r="J37" s="116">
        <f t="shared" si="3"/>
        <v>0.27421109902067475</v>
      </c>
      <c r="K37" s="115">
        <v>2765</v>
      </c>
      <c r="L37" s="116">
        <f t="shared" si="3"/>
        <v>0.18061485909479069</v>
      </c>
      <c r="M37" s="115">
        <v>2458</v>
      </c>
      <c r="N37" s="116">
        <f t="shared" si="4"/>
        <v>-0.1110307414104883</v>
      </c>
      <c r="O37" s="116">
        <f t="shared" si="5"/>
        <v>5.1325919589392699E-2</v>
      </c>
    </row>
    <row r="38" spans="2:15" x14ac:dyDescent="0.25">
      <c r="B38" s="114" t="s">
        <v>85</v>
      </c>
      <c r="C38" s="115">
        <v>3196</v>
      </c>
      <c r="D38" s="116">
        <v>-0.1607142857142857</v>
      </c>
      <c r="E38" s="115">
        <v>1055</v>
      </c>
      <c r="F38" s="116">
        <f t="shared" si="3"/>
        <v>-0.66989987484355451</v>
      </c>
      <c r="G38" s="115">
        <v>2316</v>
      </c>
      <c r="H38" s="116">
        <f t="shared" si="3"/>
        <v>1.195260663507109</v>
      </c>
      <c r="I38" s="115">
        <v>3343</v>
      </c>
      <c r="J38" s="116">
        <f t="shared" si="3"/>
        <v>0.44343696027633861</v>
      </c>
      <c r="K38" s="115">
        <v>3033</v>
      </c>
      <c r="L38" s="116">
        <f t="shared" si="3"/>
        <v>-9.2731079868381694E-2</v>
      </c>
      <c r="M38" s="115">
        <v>3098</v>
      </c>
      <c r="N38" s="116">
        <f t="shared" si="4"/>
        <v>2.1430926475436873E-2</v>
      </c>
      <c r="O38" s="116">
        <f t="shared" si="5"/>
        <v>-3.0663329161451869E-2</v>
      </c>
    </row>
    <row r="39" spans="2:15" x14ac:dyDescent="0.25">
      <c r="B39" s="114" t="s">
        <v>87</v>
      </c>
      <c r="C39" s="115">
        <v>2946</v>
      </c>
      <c r="D39" s="116">
        <v>-3.7199864727764931E-3</v>
      </c>
      <c r="E39" s="115">
        <v>220</v>
      </c>
      <c r="F39" s="116">
        <f t="shared" si="3"/>
        <v>-0.92532247114731836</v>
      </c>
      <c r="G39" s="115">
        <v>2289</v>
      </c>
      <c r="H39" s="116">
        <f t="shared" si="3"/>
        <v>9.4045454545454543</v>
      </c>
      <c r="I39" s="115">
        <v>3143</v>
      </c>
      <c r="J39" s="116">
        <f t="shared" si="3"/>
        <v>0.37308868501529058</v>
      </c>
      <c r="K39" s="115">
        <v>3673</v>
      </c>
      <c r="L39" s="116">
        <f t="shared" si="3"/>
        <v>0.16862869869551389</v>
      </c>
      <c r="M39" s="115">
        <v>3065</v>
      </c>
      <c r="N39" s="116">
        <f t="shared" si="4"/>
        <v>-0.16553226245575825</v>
      </c>
      <c r="O39" s="116">
        <f t="shared" si="5"/>
        <v>4.039375424304148E-2</v>
      </c>
    </row>
    <row r="40" spans="2:15" x14ac:dyDescent="0.25">
      <c r="B40" s="114" t="s">
        <v>89</v>
      </c>
      <c r="C40" s="115">
        <v>2763</v>
      </c>
      <c r="D40" s="116">
        <v>-0.14458204334365321</v>
      </c>
      <c r="E40" s="115">
        <v>283</v>
      </c>
      <c r="F40" s="116">
        <f t="shared" si="3"/>
        <v>-0.89757509952949688</v>
      </c>
      <c r="G40" s="115">
        <v>3184</v>
      </c>
      <c r="H40" s="116">
        <f t="shared" si="3"/>
        <v>10.250883392226148</v>
      </c>
      <c r="I40" s="115">
        <v>3407</v>
      </c>
      <c r="J40" s="116">
        <f t="shared" si="3"/>
        <v>7.0037688442211143E-2</v>
      </c>
      <c r="K40" s="115">
        <v>4198</v>
      </c>
      <c r="L40" s="116">
        <f t="shared" si="3"/>
        <v>0.23216906369239809</v>
      </c>
      <c r="M40" s="115">
        <v>3898</v>
      </c>
      <c r="N40" s="116">
        <f>IFERROR(M40/K40-1,"-")</f>
        <v>-7.1462601238685086E-2</v>
      </c>
      <c r="O40" s="116">
        <f t="shared" si="5"/>
        <v>0.41078537821208827</v>
      </c>
    </row>
    <row r="41" spans="2:15" x14ac:dyDescent="0.25">
      <c r="B41" s="114" t="s">
        <v>91</v>
      </c>
      <c r="C41" s="115">
        <v>3908</v>
      </c>
      <c r="D41" s="116">
        <v>-1.8337101230846531E-2</v>
      </c>
      <c r="E41" s="115">
        <v>452</v>
      </c>
      <c r="F41" s="116">
        <f t="shared" si="3"/>
        <v>-0.88433981576253839</v>
      </c>
      <c r="G41" s="115">
        <v>2997</v>
      </c>
      <c r="H41" s="116">
        <f t="shared" si="3"/>
        <v>5.6305309734513278</v>
      </c>
      <c r="I41" s="115">
        <v>3973</v>
      </c>
      <c r="J41" s="116">
        <f t="shared" si="3"/>
        <v>0.32565899232565898</v>
      </c>
      <c r="K41" s="115">
        <v>4299</v>
      </c>
      <c r="L41" s="116">
        <f t="shared" si="3"/>
        <v>8.2053863579159225E-2</v>
      </c>
      <c r="M41" s="115">
        <v>3199</v>
      </c>
      <c r="N41" s="116">
        <f>IFERROR(M41/K41-1,"-")</f>
        <v>-0.25587345894394042</v>
      </c>
      <c r="O41" s="116">
        <f t="shared" si="5"/>
        <v>-0.18142272262026615</v>
      </c>
    </row>
    <row r="42" spans="2:15" x14ac:dyDescent="0.25">
      <c r="B42" s="114" t="s">
        <v>93</v>
      </c>
      <c r="C42" s="115">
        <v>3115</v>
      </c>
      <c r="D42" s="116">
        <v>-0.19716494845360821</v>
      </c>
      <c r="E42" s="115">
        <v>469</v>
      </c>
      <c r="F42" s="116">
        <f t="shared" si="3"/>
        <v>-0.84943820224719102</v>
      </c>
      <c r="G42" s="115">
        <v>2479</v>
      </c>
      <c r="H42" s="116">
        <f t="shared" si="3"/>
        <v>4.2857142857142856</v>
      </c>
      <c r="I42" s="115">
        <v>4607</v>
      </c>
      <c r="J42" s="116">
        <f t="shared" si="3"/>
        <v>0.85841064945542556</v>
      </c>
      <c r="K42" s="115">
        <v>5428</v>
      </c>
      <c r="L42" s="116">
        <f t="shared" si="3"/>
        <v>0.17820707618840892</v>
      </c>
      <c r="M42" s="115">
        <v>4419</v>
      </c>
      <c r="N42" s="116">
        <f>IFERROR(M42/K42-1,"-")</f>
        <v>-0.1858879882092852</v>
      </c>
      <c r="O42" s="116">
        <f t="shared" si="5"/>
        <v>0.41861958266452648</v>
      </c>
    </row>
    <row r="43" spans="2:15" ht="15.75" x14ac:dyDescent="0.25">
      <c r="B43" s="117" t="s">
        <v>30</v>
      </c>
      <c r="C43" s="118">
        <v>38821</v>
      </c>
      <c r="D43" s="119">
        <v>-5.2383625845192516E-2</v>
      </c>
      <c r="E43" s="118">
        <v>10755</v>
      </c>
      <c r="F43" s="119">
        <f t="shared" si="3"/>
        <v>-0.722959223100899</v>
      </c>
      <c r="G43" s="118">
        <v>20161</v>
      </c>
      <c r="H43" s="119">
        <f t="shared" si="3"/>
        <v>0.87456996745699667</v>
      </c>
      <c r="I43" s="118">
        <v>37638</v>
      </c>
      <c r="J43" s="119">
        <f t="shared" si="3"/>
        <v>0.86687168295223449</v>
      </c>
      <c r="K43" s="118">
        <v>50521</v>
      </c>
      <c r="L43" s="119">
        <f t="shared" si="3"/>
        <v>0.34228705032148365</v>
      </c>
      <c r="M43" s="118">
        <v>43075</v>
      </c>
      <c r="N43" s="119">
        <v>-0.14738425605193883</v>
      </c>
      <c r="O43" s="119">
        <v>0.1095798665670642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5" x14ac:dyDescent="0.25">
      <c r="K46" s="79"/>
    </row>
    <row r="49" spans="13:14" x14ac:dyDescent="0.25">
      <c r="M49" s="4"/>
      <c r="N49" s="4"/>
    </row>
  </sheetData>
  <mergeCells count="16"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BB9C-3A16-4C36-9C23-A3351E28E44B}">
  <sheetPr>
    <tabColor theme="7" tint="0.79998168889431442"/>
  </sheetPr>
  <dimension ref="A4:E47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43737</v>
      </c>
      <c r="D8" s="116">
        <f>C8/C10-1</f>
        <v>0.15856533601758893</v>
      </c>
    </row>
    <row r="9" spans="1:5" x14ac:dyDescent="0.25">
      <c r="A9" s="1"/>
      <c r="B9" s="114">
        <v>2023</v>
      </c>
      <c r="C9" s="115">
        <v>51166</v>
      </c>
      <c r="D9" s="116">
        <f>C9/C11-1</f>
        <v>1.5378701453300927</v>
      </c>
    </row>
    <row r="10" spans="1:5" x14ac:dyDescent="0.25">
      <c r="A10" s="1"/>
      <c r="B10" s="114">
        <v>2022</v>
      </c>
      <c r="C10" s="115">
        <v>37751</v>
      </c>
      <c r="D10" s="116">
        <f t="shared" ref="D10" si="0">C10/C11-1</f>
        <v>0.87247656366251669</v>
      </c>
    </row>
    <row r="11" spans="1:5" x14ac:dyDescent="0.25">
      <c r="A11" s="1"/>
      <c r="B11" s="114">
        <v>2021</v>
      </c>
      <c r="C11" s="115">
        <v>20161</v>
      </c>
      <c r="D11" s="116">
        <f>C11/C12-1</f>
        <v>0.59589962795852136</v>
      </c>
    </row>
    <row r="12" spans="1:5" x14ac:dyDescent="0.25">
      <c r="A12" s="1" t="s">
        <v>72</v>
      </c>
      <c r="B12" s="114">
        <v>2020</v>
      </c>
      <c r="C12" s="115">
        <v>12633</v>
      </c>
      <c r="D12" s="116">
        <f t="shared" ref="D12:D21" si="1">C12/C13-1</f>
        <v>-0.71973999467565886</v>
      </c>
    </row>
    <row r="13" spans="1:5" x14ac:dyDescent="0.25">
      <c r="A13" s="1" t="s">
        <v>74</v>
      </c>
      <c r="B13" s="114">
        <v>2019</v>
      </c>
      <c r="C13" s="115">
        <v>45076</v>
      </c>
      <c r="D13" s="116">
        <f t="shared" si="1"/>
        <v>-4.1629459539907265E-2</v>
      </c>
    </row>
    <row r="14" spans="1:5" x14ac:dyDescent="0.25">
      <c r="A14" s="1" t="s">
        <v>76</v>
      </c>
      <c r="B14" s="114">
        <v>2018</v>
      </c>
      <c r="C14" s="115">
        <v>47034</v>
      </c>
      <c r="D14" s="116">
        <f t="shared" si="1"/>
        <v>-0.13403542364767829</v>
      </c>
    </row>
    <row r="15" spans="1:5" x14ac:dyDescent="0.25">
      <c r="A15" s="1" t="s">
        <v>78</v>
      </c>
      <c r="B15" s="114">
        <v>2017</v>
      </c>
      <c r="C15" s="115">
        <v>54314</v>
      </c>
      <c r="D15" s="116">
        <f>C15/C16-1</f>
        <v>-1.1953143676787237E-3</v>
      </c>
    </row>
    <row r="16" spans="1:5" x14ac:dyDescent="0.25">
      <c r="A16" s="1" t="s">
        <v>80</v>
      </c>
      <c r="B16" s="114">
        <v>2016</v>
      </c>
      <c r="C16" s="115">
        <v>54379</v>
      </c>
      <c r="D16" s="116">
        <f>C16/C17-1</f>
        <v>0.14431514488331465</v>
      </c>
    </row>
    <row r="17" spans="1:5" x14ac:dyDescent="0.25">
      <c r="A17" s="1" t="s">
        <v>82</v>
      </c>
      <c r="B17" s="114">
        <v>2015</v>
      </c>
      <c r="C17" s="115">
        <v>47521</v>
      </c>
      <c r="D17" s="116">
        <f t="shared" si="1"/>
        <v>-0.22950580452688241</v>
      </c>
    </row>
    <row r="18" spans="1:5" x14ac:dyDescent="0.25">
      <c r="A18" s="1" t="s">
        <v>84</v>
      </c>
      <c r="B18" s="114">
        <v>2014</v>
      </c>
      <c r="C18" s="115">
        <v>61676</v>
      </c>
      <c r="D18" s="116">
        <f t="shared" si="1"/>
        <v>0.16216318070472968</v>
      </c>
    </row>
    <row r="19" spans="1:5" x14ac:dyDescent="0.25">
      <c r="A19" s="1" t="s">
        <v>86</v>
      </c>
      <c r="B19" s="114">
        <v>2013</v>
      </c>
      <c r="C19" s="115">
        <v>53070</v>
      </c>
      <c r="D19" s="116">
        <f t="shared" si="1"/>
        <v>5.9519296383350184E-3</v>
      </c>
    </row>
    <row r="20" spans="1:5" x14ac:dyDescent="0.25">
      <c r="A20" s="1" t="s">
        <v>88</v>
      </c>
      <c r="B20" s="114">
        <v>2012</v>
      </c>
      <c r="C20" s="115">
        <v>52756</v>
      </c>
      <c r="D20" s="116">
        <f>C20/C21-1</f>
        <v>1.0056353528262729E-3</v>
      </c>
    </row>
    <row r="21" spans="1:5" x14ac:dyDescent="0.25">
      <c r="A21" s="1" t="s">
        <v>90</v>
      </c>
      <c r="B21" s="114">
        <v>2011</v>
      </c>
      <c r="C21" s="115">
        <v>52703</v>
      </c>
      <c r="D21" s="116">
        <f t="shared" si="1"/>
        <v>4.8106753639328703E-2</v>
      </c>
    </row>
    <row r="22" spans="1:5" x14ac:dyDescent="0.25">
      <c r="A22" s="1" t="s">
        <v>92</v>
      </c>
      <c r="B22" s="114">
        <v>2010</v>
      </c>
      <c r="C22" s="115">
        <v>50284</v>
      </c>
      <c r="D22" s="116"/>
    </row>
    <row r="23" spans="1:5" ht="6" customHeight="1" x14ac:dyDescent="0.25"/>
    <row r="24" spans="1:5" x14ac:dyDescent="0.25">
      <c r="B24" s="105" t="s">
        <v>55</v>
      </c>
      <c r="C24" s="105"/>
      <c r="D24" s="105"/>
    </row>
    <row r="27" spans="1:5" ht="48.75" customHeight="1" thickBot="1" x14ac:dyDescent="0.3">
      <c r="B27" s="270" t="s">
        <v>251</v>
      </c>
      <c r="C27" s="270"/>
      <c r="D27" s="270"/>
      <c r="E27" s="1" t="s">
        <v>94</v>
      </c>
    </row>
    <row r="28" spans="1:5" ht="10.5" customHeight="1" thickBot="1" x14ac:dyDescent="0.3">
      <c r="B28" s="106"/>
      <c r="C28" s="107"/>
      <c r="D28" s="106"/>
      <c r="E28" s="1" t="s">
        <v>95</v>
      </c>
    </row>
    <row r="29" spans="1:5" ht="22.5" thickTop="1" thickBot="1" x14ac:dyDescent="0.3">
      <c r="B29" s="121" t="s">
        <v>96</v>
      </c>
      <c r="C29" s="292" t="s">
        <v>137</v>
      </c>
      <c r="D29" s="293"/>
    </row>
    <row r="30" spans="1:5" ht="16.5" thickTop="1" thickBot="1" x14ac:dyDescent="0.3">
      <c r="B30" s="85"/>
      <c r="C30" s="111" t="s">
        <v>138</v>
      </c>
      <c r="D30" s="112" t="s">
        <v>139</v>
      </c>
    </row>
    <row r="31" spans="1:5" x14ac:dyDescent="0.25">
      <c r="B31" s="114">
        <v>2024</v>
      </c>
      <c r="C31" s="115">
        <v>43075</v>
      </c>
      <c r="D31" s="116">
        <f>C31/C33-1</f>
        <v>0.14445507200170038</v>
      </c>
    </row>
    <row r="32" spans="1:5" x14ac:dyDescent="0.25">
      <c r="B32" s="114">
        <v>2023</v>
      </c>
      <c r="C32" s="115">
        <v>50521</v>
      </c>
      <c r="D32" s="116">
        <f>C32/C34-1</f>
        <v>1.505877684638659</v>
      </c>
    </row>
    <row r="33" spans="2:4" x14ac:dyDescent="0.25">
      <c r="B33" s="114">
        <v>2022</v>
      </c>
      <c r="C33" s="115">
        <v>37638</v>
      </c>
      <c r="D33" s="116">
        <f t="shared" ref="D33" si="2">C33/C34-1</f>
        <v>0.86687168295223449</v>
      </c>
    </row>
    <row r="34" spans="2:4" x14ac:dyDescent="0.25">
      <c r="B34" s="114">
        <v>2021</v>
      </c>
      <c r="C34" s="115">
        <v>20161</v>
      </c>
      <c r="D34" s="116">
        <f>C34/C35-1</f>
        <v>0.87456996745699667</v>
      </c>
    </row>
    <row r="35" spans="2:4" x14ac:dyDescent="0.25">
      <c r="B35" s="114">
        <v>2020</v>
      </c>
      <c r="C35" s="115">
        <v>10755</v>
      </c>
      <c r="D35" s="116">
        <f t="shared" ref="D35:D44" si="3">C35/C36-1</f>
        <v>-0.722959223100899</v>
      </c>
    </row>
    <row r="36" spans="2:4" x14ac:dyDescent="0.25">
      <c r="B36" s="114">
        <v>2019</v>
      </c>
      <c r="C36" s="115">
        <v>38821</v>
      </c>
      <c r="D36" s="116">
        <f t="shared" si="3"/>
        <v>-5.2383625845192516E-2</v>
      </c>
    </row>
    <row r="37" spans="2:4" x14ac:dyDescent="0.25">
      <c r="B37" s="114">
        <v>2018</v>
      </c>
      <c r="C37" s="115">
        <v>40967</v>
      </c>
      <c r="D37" s="116">
        <f t="shared" si="3"/>
        <v>-0.13190795050008475</v>
      </c>
    </row>
    <row r="38" spans="2:4" x14ac:dyDescent="0.25">
      <c r="B38" s="114">
        <v>2017</v>
      </c>
      <c r="C38" s="115">
        <v>47192</v>
      </c>
      <c r="D38" s="116">
        <f>C38/C39-1</f>
        <v>-2.6868749355603683E-2</v>
      </c>
    </row>
    <row r="39" spans="2:4" x14ac:dyDescent="0.25">
      <c r="B39" s="114">
        <v>2016</v>
      </c>
      <c r="C39" s="115">
        <v>48495</v>
      </c>
      <c r="D39" s="116">
        <f>C39/C40-1</f>
        <v>0.14604750088621055</v>
      </c>
    </row>
    <row r="40" spans="2:4" x14ac:dyDescent="0.25">
      <c r="B40" s="114">
        <v>2015</v>
      </c>
      <c r="C40" s="115">
        <v>42315</v>
      </c>
      <c r="D40" s="116">
        <f t="shared" si="3"/>
        <v>-0.24697026320004267</v>
      </c>
    </row>
    <row r="41" spans="2:4" x14ac:dyDescent="0.25">
      <c r="B41" s="114">
        <v>2014</v>
      </c>
      <c r="C41" s="115">
        <v>56193</v>
      </c>
      <c r="D41" s="116">
        <f t="shared" si="3"/>
        <v>0.15981424148606815</v>
      </c>
    </row>
    <row r="42" spans="2:4" x14ac:dyDescent="0.25">
      <c r="B42" s="114">
        <v>2013</v>
      </c>
      <c r="C42" s="115">
        <v>48450</v>
      </c>
      <c r="D42" s="116">
        <f t="shared" si="3"/>
        <v>-1.3579819614390143E-2</v>
      </c>
    </row>
    <row r="43" spans="2:4" x14ac:dyDescent="0.25">
      <c r="B43" s="114">
        <v>2012</v>
      </c>
      <c r="C43" s="115">
        <v>49117</v>
      </c>
      <c r="D43" s="116">
        <f>C43/C44-1</f>
        <v>7.8589896171050722E-3</v>
      </c>
    </row>
    <row r="44" spans="2:4" x14ac:dyDescent="0.25">
      <c r="B44" s="114">
        <v>2011</v>
      </c>
      <c r="C44" s="115">
        <v>48734</v>
      </c>
      <c r="D44" s="116">
        <f t="shared" si="3"/>
        <v>2.8078391662974989E-2</v>
      </c>
    </row>
    <row r="45" spans="2:4" x14ac:dyDescent="0.25">
      <c r="B45" s="114">
        <v>2010</v>
      </c>
      <c r="C45" s="115">
        <v>47403</v>
      </c>
      <c r="D45" s="116"/>
    </row>
    <row r="46" spans="2:4" ht="6" customHeight="1" x14ac:dyDescent="0.25"/>
    <row r="47" spans="2:4" x14ac:dyDescent="0.25">
      <c r="B47" s="105" t="s">
        <v>55</v>
      </c>
      <c r="C47" s="105"/>
      <c r="D47" s="105"/>
    </row>
  </sheetData>
  <mergeCells count="4">
    <mergeCell ref="B4:D4"/>
    <mergeCell ref="C6:D6"/>
    <mergeCell ref="B27:D27"/>
    <mergeCell ref="C29:D2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03AE-1F81-4FEC-9CA6-4B55AD85F3C7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227</v>
      </c>
      <c r="D5" s="127" t="s">
        <v>252</v>
      </c>
      <c r="E5" s="127" t="s">
        <v>228</v>
      </c>
      <c r="F5" s="127" t="s">
        <v>229</v>
      </c>
      <c r="G5" s="127" t="s">
        <v>230</v>
      </c>
      <c r="H5" s="127" t="s">
        <v>231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diciembre 2024</v>
      </c>
      <c r="N5" s="14" t="str">
        <f>CONCATENATE("cuota/ total municipio ",RIGHT(H5,2))</f>
        <v>cuota/ total municipio 24</v>
      </c>
      <c r="O5" s="13" t="s">
        <v>222</v>
      </c>
      <c r="P5" s="13" t="s">
        <v>233</v>
      </c>
      <c r="Q5" s="13" t="s">
        <v>223</v>
      </c>
      <c r="R5" s="13" t="s">
        <v>224</v>
      </c>
      <c r="S5" s="13" t="s">
        <v>225</v>
      </c>
      <c r="T5" s="13" t="s">
        <v>226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diciembre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4831573</v>
      </c>
      <c r="D6" s="131">
        <v>1565030</v>
      </c>
      <c r="E6" s="131">
        <v>2335438</v>
      </c>
      <c r="F6" s="131">
        <v>4757683</v>
      </c>
      <c r="G6" s="131">
        <v>5188807</v>
      </c>
      <c r="H6" s="131">
        <v>5480280</v>
      </c>
      <c r="I6" s="132">
        <f>IFERROR(H6/G6-1,"-")</f>
        <v>5.6173413272068151E-2</v>
      </c>
      <c r="J6" s="131">
        <f>IFERROR(H6-G6,"-")</f>
        <v>291473</v>
      </c>
      <c r="K6" s="132">
        <f>IFERROR(H6/C6-1,"-")</f>
        <v>0.13426414130553344</v>
      </c>
      <c r="L6" s="131">
        <f>IFERROR(H6-C6,"-")</f>
        <v>648707</v>
      </c>
      <c r="M6" s="132">
        <f>IFERROR(H6/$H$6,"-")</f>
        <v>1</v>
      </c>
      <c r="N6" s="133">
        <f>H6/H6</f>
        <v>1</v>
      </c>
      <c r="O6" s="131">
        <v>397253</v>
      </c>
      <c r="P6" s="131">
        <v>86477</v>
      </c>
      <c r="Q6" s="131">
        <v>313914</v>
      </c>
      <c r="R6" s="131">
        <v>423458</v>
      </c>
      <c r="S6" s="131">
        <v>434399</v>
      </c>
      <c r="T6" s="131">
        <v>444661</v>
      </c>
      <c r="U6" s="132">
        <f>IFERROR(T6/S6-1,"-")</f>
        <v>2.3623442963726982E-2</v>
      </c>
      <c r="V6" s="131">
        <f t="shared" ref="V6:V57" si="0">T6-S6</f>
        <v>10262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3568188</v>
      </c>
      <c r="D7" s="135">
        <v>1195819</v>
      </c>
      <c r="E7" s="135">
        <v>1858031</v>
      </c>
      <c r="F7" s="135">
        <v>3776873</v>
      </c>
      <c r="G7" s="135">
        <v>4088558</v>
      </c>
      <c r="H7" s="135">
        <v>4279640</v>
      </c>
      <c r="I7" s="136">
        <f t="shared" ref="I7:I57" si="1">IFERROR(H7/G7-1,"-")</f>
        <v>4.6735792912806939E-2</v>
      </c>
      <c r="J7" s="135">
        <f t="shared" ref="J7:J57" si="2">IFERROR(H7-G7,"-")</f>
        <v>191082</v>
      </c>
      <c r="K7" s="136">
        <f t="shared" ref="K7:K57" si="3">IFERROR(H7/C7-1,"-")</f>
        <v>0.1993874762204233</v>
      </c>
      <c r="L7" s="135">
        <f t="shared" ref="L7:L57" si="4">IFERROR(H7-C7,"-")</f>
        <v>711452</v>
      </c>
      <c r="M7" s="136">
        <f t="shared" ref="M7:M57" si="5">IFERROR(H7/$H$6,"-")</f>
        <v>0.78091630354653407</v>
      </c>
      <c r="N7" s="136">
        <f>H7/H6</f>
        <v>0.78091630354653407</v>
      </c>
      <c r="O7" s="135">
        <v>298050</v>
      </c>
      <c r="P7" s="135">
        <v>67414</v>
      </c>
      <c r="Q7" s="135">
        <v>247406</v>
      </c>
      <c r="R7" s="135">
        <v>336260</v>
      </c>
      <c r="S7" s="135">
        <v>337584</v>
      </c>
      <c r="T7" s="135">
        <v>345861</v>
      </c>
      <c r="U7" s="136">
        <f t="shared" ref="U7:U57" si="6">IFERROR(T7/S7-1,"-")</f>
        <v>2.4518342101521373E-2</v>
      </c>
      <c r="V7" s="135">
        <f t="shared" si="0"/>
        <v>8277</v>
      </c>
      <c r="W7" s="136">
        <f t="shared" ref="W7:W57" si="7">IFERROR(R7/$R$6,"-")</f>
        <v>0.79408111312101792</v>
      </c>
      <c r="X7" s="136">
        <f>IFERROR(T7/T6,"-")</f>
        <v>0.77780826292389038</v>
      </c>
    </row>
    <row r="8" spans="1:24" x14ac:dyDescent="0.25">
      <c r="B8" s="97" t="s">
        <v>140</v>
      </c>
      <c r="C8" s="52">
        <v>2826140</v>
      </c>
      <c r="D8" s="52">
        <v>952608</v>
      </c>
      <c r="E8" s="52">
        <v>1525176</v>
      </c>
      <c r="F8" s="52">
        <v>3104390</v>
      </c>
      <c r="G8" s="52">
        <v>3350154</v>
      </c>
      <c r="H8" s="52">
        <v>3520830</v>
      </c>
      <c r="I8" s="98">
        <f t="shared" si="1"/>
        <v>5.0945717719245165E-2</v>
      </c>
      <c r="J8" s="52">
        <f t="shared" si="2"/>
        <v>170676</v>
      </c>
      <c r="K8" s="98">
        <f t="shared" si="3"/>
        <v>0.24580877097383702</v>
      </c>
      <c r="L8" s="52">
        <f t="shared" si="4"/>
        <v>694690</v>
      </c>
      <c r="M8" s="98">
        <f t="shared" si="5"/>
        <v>0.64245440014013877</v>
      </c>
      <c r="N8" s="98">
        <f>H8/H6</f>
        <v>0.64245440014013877</v>
      </c>
      <c r="O8" s="52">
        <v>234990</v>
      </c>
      <c r="P8" s="52">
        <v>54924</v>
      </c>
      <c r="Q8" s="52">
        <v>202213</v>
      </c>
      <c r="R8" s="52">
        <v>274301</v>
      </c>
      <c r="S8" s="52">
        <v>274342</v>
      </c>
      <c r="T8" s="52">
        <v>280848</v>
      </c>
      <c r="U8" s="98">
        <f t="shared" si="6"/>
        <v>2.3714925166398171E-2</v>
      </c>
      <c r="V8" s="52">
        <f t="shared" si="0"/>
        <v>6506</v>
      </c>
      <c r="W8" s="98">
        <f t="shared" si="7"/>
        <v>0.64776435915722452</v>
      </c>
      <c r="X8" s="98">
        <f>IFERROR(T8/T6,"-")</f>
        <v>0.63160025277683451</v>
      </c>
    </row>
    <row r="9" spans="1:24" x14ac:dyDescent="0.25">
      <c r="B9" s="97" t="s">
        <v>141</v>
      </c>
      <c r="C9" s="52">
        <v>742048</v>
      </c>
      <c r="D9" s="52">
        <v>243211</v>
      </c>
      <c r="E9" s="52">
        <v>332855</v>
      </c>
      <c r="F9" s="52">
        <v>672483</v>
      </c>
      <c r="G9" s="52">
        <v>738404</v>
      </c>
      <c r="H9" s="52">
        <v>758810</v>
      </c>
      <c r="I9" s="98">
        <f t="shared" si="1"/>
        <v>2.763527824876344E-2</v>
      </c>
      <c r="J9" s="52">
        <f t="shared" si="2"/>
        <v>20406</v>
      </c>
      <c r="K9" s="98">
        <f t="shared" si="3"/>
        <v>2.2588835223597448E-2</v>
      </c>
      <c r="L9" s="52">
        <f t="shared" si="4"/>
        <v>16762</v>
      </c>
      <c r="M9" s="98">
        <f t="shared" si="5"/>
        <v>0.1384619034063953</v>
      </c>
      <c r="N9" s="98">
        <f>H9/H6</f>
        <v>0.1384619034063953</v>
      </c>
      <c r="O9" s="52">
        <v>63060</v>
      </c>
      <c r="P9" s="52">
        <v>12490</v>
      </c>
      <c r="Q9" s="52">
        <v>45193</v>
      </c>
      <c r="R9" s="52">
        <v>61959</v>
      </c>
      <c r="S9" s="52">
        <v>63242</v>
      </c>
      <c r="T9" s="52">
        <v>65013</v>
      </c>
      <c r="U9" s="98">
        <f t="shared" si="6"/>
        <v>2.8003541949970012E-2</v>
      </c>
      <c r="V9" s="52">
        <f t="shared" si="0"/>
        <v>1771</v>
      </c>
      <c r="W9" s="98">
        <f t="shared" si="7"/>
        <v>0.14631675396379334</v>
      </c>
      <c r="X9" s="98">
        <f>IFERROR(T9/T6,"-")</f>
        <v>0.14620801014705584</v>
      </c>
    </row>
    <row r="10" spans="1:24" ht="16.5" thickBot="1" x14ac:dyDescent="0.3">
      <c r="B10" s="137" t="s">
        <v>63</v>
      </c>
      <c r="C10" s="138">
        <v>1263385</v>
      </c>
      <c r="D10" s="138">
        <v>363484</v>
      </c>
      <c r="E10" s="138">
        <v>477407</v>
      </c>
      <c r="F10" s="138">
        <v>980810</v>
      </c>
      <c r="G10" s="138">
        <v>1100249</v>
      </c>
      <c r="H10" s="138">
        <v>1200640</v>
      </c>
      <c r="I10" s="139">
        <f t="shared" si="1"/>
        <v>9.1243891155547541E-2</v>
      </c>
      <c r="J10" s="138">
        <f t="shared" si="2"/>
        <v>100391</v>
      </c>
      <c r="K10" s="139">
        <f t="shared" si="3"/>
        <v>-4.9664195791464971E-2</v>
      </c>
      <c r="L10" s="138">
        <f t="shared" si="4"/>
        <v>-62745</v>
      </c>
      <c r="M10" s="139">
        <f t="shared" si="5"/>
        <v>0.21908369645346587</v>
      </c>
      <c r="N10" s="139">
        <f>H10/H6</f>
        <v>0.21908369645346587</v>
      </c>
      <c r="O10" s="138">
        <v>99203</v>
      </c>
      <c r="P10" s="138">
        <v>19063</v>
      </c>
      <c r="Q10" s="138">
        <v>66508</v>
      </c>
      <c r="R10" s="138">
        <v>87198</v>
      </c>
      <c r="S10" s="138">
        <v>96815</v>
      </c>
      <c r="T10" s="138">
        <v>98800</v>
      </c>
      <c r="U10" s="139">
        <f t="shared" si="6"/>
        <v>2.0503021226049745E-2</v>
      </c>
      <c r="V10" s="138">
        <f t="shared" si="0"/>
        <v>1985</v>
      </c>
      <c r="W10" s="139">
        <f t="shared" si="7"/>
        <v>0.2059188868789821</v>
      </c>
      <c r="X10" s="139">
        <f>IFERROR(T10/T6,"-")</f>
        <v>0.22219173707610967</v>
      </c>
    </row>
    <row r="11" spans="1:24" ht="15.75" x14ac:dyDescent="0.25">
      <c r="A11" s="140">
        <f>G11/$G$11</f>
        <v>1</v>
      </c>
      <c r="B11" s="130" t="s">
        <v>44</v>
      </c>
      <c r="C11" s="131">
        <v>1762715</v>
      </c>
      <c r="D11" s="131">
        <v>514095</v>
      </c>
      <c r="E11" s="131">
        <v>881045</v>
      </c>
      <c r="F11" s="131">
        <v>1757049</v>
      </c>
      <c r="G11" s="131">
        <v>1888332</v>
      </c>
      <c r="H11" s="131">
        <v>1938898</v>
      </c>
      <c r="I11" s="132">
        <f t="shared" si="1"/>
        <v>2.677813011694985E-2</v>
      </c>
      <c r="J11" s="131">
        <f t="shared" si="2"/>
        <v>50566</v>
      </c>
      <c r="K11" s="132">
        <f t="shared" si="3"/>
        <v>9.9949793358540706E-2</v>
      </c>
      <c r="L11" s="131">
        <f t="shared" si="4"/>
        <v>176183</v>
      </c>
      <c r="M11" s="132">
        <f t="shared" si="5"/>
        <v>0.35379542651105417</v>
      </c>
      <c r="N11" s="133">
        <f>H11/H11</f>
        <v>1</v>
      </c>
      <c r="O11" s="131">
        <v>141195</v>
      </c>
      <c r="P11" s="131">
        <v>27724</v>
      </c>
      <c r="Q11" s="131">
        <v>114122</v>
      </c>
      <c r="R11" s="131">
        <v>153975</v>
      </c>
      <c r="S11" s="131">
        <v>161770</v>
      </c>
      <c r="T11" s="131">
        <v>159454</v>
      </c>
      <c r="U11" s="132">
        <f t="shared" si="6"/>
        <v>-1.431662236508624E-2</v>
      </c>
      <c r="V11" s="131">
        <f t="shared" si="0"/>
        <v>-2316</v>
      </c>
      <c r="W11" s="132">
        <f t="shared" si="7"/>
        <v>0.36361339259147307</v>
      </c>
      <c r="X11" s="133">
        <f>IFERROR(T11/T11,"-")</f>
        <v>1</v>
      </c>
    </row>
    <row r="12" spans="1:24" ht="15.75" x14ac:dyDescent="0.25">
      <c r="A12" s="140">
        <f>G12/$G$11</f>
        <v>0.81717780559774444</v>
      </c>
      <c r="B12" s="134" t="s">
        <v>60</v>
      </c>
      <c r="C12" s="135">
        <v>1371352</v>
      </c>
      <c r="D12" s="135">
        <v>414401</v>
      </c>
      <c r="E12" s="135">
        <v>752768</v>
      </c>
      <c r="F12" s="135">
        <v>1490629</v>
      </c>
      <c r="G12" s="135">
        <v>1543103</v>
      </c>
      <c r="H12" s="135">
        <v>1573889</v>
      </c>
      <c r="I12" s="136">
        <f t="shared" si="1"/>
        <v>1.9950709706351377E-2</v>
      </c>
      <c r="J12" s="135">
        <f t="shared" si="2"/>
        <v>30786</v>
      </c>
      <c r="K12" s="136">
        <f t="shared" si="3"/>
        <v>0.14769147527403614</v>
      </c>
      <c r="L12" s="135">
        <f t="shared" si="4"/>
        <v>202537</v>
      </c>
      <c r="M12" s="136">
        <f t="shared" si="5"/>
        <v>0.28719134788733425</v>
      </c>
      <c r="N12" s="136">
        <f>H12/H11</f>
        <v>0.81174409380998902</v>
      </c>
      <c r="O12" s="135">
        <v>112755</v>
      </c>
      <c r="P12" s="135">
        <v>22293</v>
      </c>
      <c r="Q12" s="135">
        <v>98566</v>
      </c>
      <c r="R12" s="135">
        <v>126581</v>
      </c>
      <c r="S12" s="135">
        <v>129836</v>
      </c>
      <c r="T12" s="135">
        <v>127791</v>
      </c>
      <c r="U12" s="136">
        <f t="shared" si="6"/>
        <v>-1.5750639267999578E-2</v>
      </c>
      <c r="V12" s="135">
        <f t="shared" si="0"/>
        <v>-2045</v>
      </c>
      <c r="W12" s="136">
        <f t="shared" si="7"/>
        <v>0.29892220716104079</v>
      </c>
      <c r="X12" s="136">
        <f>IFERROR(T12/T11,"-")</f>
        <v>0.80142862518343849</v>
      </c>
    </row>
    <row r="13" spans="1:24" x14ac:dyDescent="0.25">
      <c r="A13" s="140">
        <f>G13/$G$11</f>
        <v>0.72947288930124576</v>
      </c>
      <c r="B13" s="97" t="s">
        <v>140</v>
      </c>
      <c r="C13" s="52">
        <v>1157120</v>
      </c>
      <c r="D13" s="52">
        <v>373186</v>
      </c>
      <c r="E13" s="52">
        <v>687822</v>
      </c>
      <c r="F13" s="52">
        <v>1325364</v>
      </c>
      <c r="G13" s="52">
        <v>1377487</v>
      </c>
      <c r="H13" s="52">
        <v>1420992</v>
      </c>
      <c r="I13" s="98">
        <f t="shared" si="1"/>
        <v>3.158287519228864E-2</v>
      </c>
      <c r="J13" s="52">
        <f t="shared" si="2"/>
        <v>43505</v>
      </c>
      <c r="K13" s="98">
        <f t="shared" si="3"/>
        <v>0.22804203539822998</v>
      </c>
      <c r="L13" s="52">
        <f t="shared" si="4"/>
        <v>263872</v>
      </c>
      <c r="M13" s="98">
        <f t="shared" si="5"/>
        <v>0.25929186099980295</v>
      </c>
      <c r="N13" s="98">
        <f>H13/H11</f>
        <v>0.73288641279737254</v>
      </c>
      <c r="O13" s="52">
        <v>97485</v>
      </c>
      <c r="P13" s="52">
        <v>21712</v>
      </c>
      <c r="Q13" s="52">
        <v>87439</v>
      </c>
      <c r="R13" s="52">
        <v>110632</v>
      </c>
      <c r="S13" s="52">
        <v>116159</v>
      </c>
      <c r="T13" s="52">
        <v>115661</v>
      </c>
      <c r="U13" s="98">
        <f t="shared" si="6"/>
        <v>-4.2872269905904759E-3</v>
      </c>
      <c r="V13" s="52">
        <f t="shared" si="0"/>
        <v>-498</v>
      </c>
      <c r="W13" s="98">
        <f t="shared" si="7"/>
        <v>0.2612584955296629</v>
      </c>
      <c r="X13" s="98">
        <f>IFERROR(T13/T11,"-")</f>
        <v>0.725356529155744</v>
      </c>
    </row>
    <row r="14" spans="1:24" x14ac:dyDescent="0.25">
      <c r="A14" s="140">
        <f>G14/$G$11</f>
        <v>8.7704916296498708E-2</v>
      </c>
      <c r="B14" s="97" t="s">
        <v>141</v>
      </c>
      <c r="C14" s="52">
        <v>214232</v>
      </c>
      <c r="D14" s="52">
        <v>41215</v>
      </c>
      <c r="E14" s="52">
        <v>64946</v>
      </c>
      <c r="F14" s="52">
        <v>165265</v>
      </c>
      <c r="G14" s="52">
        <v>165616</v>
      </c>
      <c r="H14" s="52">
        <v>152897</v>
      </c>
      <c r="I14" s="98">
        <f t="shared" si="1"/>
        <v>-7.6798135445850679E-2</v>
      </c>
      <c r="J14" s="52">
        <f t="shared" si="2"/>
        <v>-12719</v>
      </c>
      <c r="K14" s="98">
        <f t="shared" si="3"/>
        <v>-0.28630176630942161</v>
      </c>
      <c r="L14" s="52">
        <f t="shared" si="4"/>
        <v>-61335</v>
      </c>
      <c r="M14" s="98">
        <f t="shared" si="5"/>
        <v>2.7899486887531293E-2</v>
      </c>
      <c r="N14" s="98">
        <f>H14/H11</f>
        <v>7.8857681012616448E-2</v>
      </c>
      <c r="O14" s="52">
        <v>15270</v>
      </c>
      <c r="P14" s="52">
        <v>581</v>
      </c>
      <c r="Q14" s="52">
        <v>11127</v>
      </c>
      <c r="R14" s="52">
        <v>15949</v>
      </c>
      <c r="S14" s="52">
        <v>13677</v>
      </c>
      <c r="T14" s="52">
        <v>12130</v>
      </c>
      <c r="U14" s="98">
        <f t="shared" si="6"/>
        <v>-0.11310960005849235</v>
      </c>
      <c r="V14" s="52">
        <f t="shared" si="0"/>
        <v>-1547</v>
      </c>
      <c r="W14" s="98">
        <f t="shared" si="7"/>
        <v>3.7663711631377848E-2</v>
      </c>
      <c r="X14" s="98">
        <f>IFERROR(T14/T11,"-")</f>
        <v>7.6072096027694505E-2</v>
      </c>
    </row>
    <row r="15" spans="1:24" ht="16.5" thickBot="1" x14ac:dyDescent="0.3">
      <c r="A15" s="140">
        <f>G15/$G$11</f>
        <v>0.18282219440225553</v>
      </c>
      <c r="B15" s="137" t="s">
        <v>63</v>
      </c>
      <c r="C15" s="138">
        <v>391363</v>
      </c>
      <c r="D15" s="138">
        <v>99694</v>
      </c>
      <c r="E15" s="138">
        <v>128277</v>
      </c>
      <c r="F15" s="138">
        <v>266420</v>
      </c>
      <c r="G15" s="138">
        <v>345229</v>
      </c>
      <c r="H15" s="138">
        <v>365009</v>
      </c>
      <c r="I15" s="139">
        <f t="shared" si="1"/>
        <v>5.7295302538315163E-2</v>
      </c>
      <c r="J15" s="138">
        <f t="shared" si="2"/>
        <v>19780</v>
      </c>
      <c r="K15" s="139">
        <f t="shared" si="3"/>
        <v>-6.7339017740563056E-2</v>
      </c>
      <c r="L15" s="138">
        <f t="shared" si="4"/>
        <v>-26354</v>
      </c>
      <c r="M15" s="139">
        <f t="shared" si="5"/>
        <v>6.6604078623719962E-2</v>
      </c>
      <c r="N15" s="139">
        <f>H15/H11</f>
        <v>0.18825590619001104</v>
      </c>
      <c r="O15" s="138">
        <v>28440</v>
      </c>
      <c r="P15" s="138">
        <v>5431</v>
      </c>
      <c r="Q15" s="138">
        <v>15556</v>
      </c>
      <c r="R15" s="138">
        <v>27394</v>
      </c>
      <c r="S15" s="138">
        <v>31934</v>
      </c>
      <c r="T15" s="138">
        <v>31663</v>
      </c>
      <c r="U15" s="139">
        <f t="shared" si="6"/>
        <v>-8.4862528965992112E-3</v>
      </c>
      <c r="V15" s="138">
        <f t="shared" si="0"/>
        <v>-271</v>
      </c>
      <c r="W15" s="139">
        <f t="shared" si="7"/>
        <v>6.4691185430432299E-2</v>
      </c>
      <c r="X15" s="139">
        <f>IFERROR(T15/T11,"-")</f>
        <v>0.19857137481656151</v>
      </c>
    </row>
    <row r="16" spans="1:24" ht="15.75" x14ac:dyDescent="0.25">
      <c r="A16" s="79"/>
      <c r="B16" s="130" t="s">
        <v>45</v>
      </c>
      <c r="C16" s="131">
        <v>1299411</v>
      </c>
      <c r="D16" s="131">
        <v>353830</v>
      </c>
      <c r="E16" s="131">
        <v>492258</v>
      </c>
      <c r="F16" s="131">
        <v>1243535</v>
      </c>
      <c r="G16" s="131">
        <v>1319978</v>
      </c>
      <c r="H16" s="131">
        <v>1387823</v>
      </c>
      <c r="I16" s="132">
        <f t="shared" si="1"/>
        <v>5.139858391579244E-2</v>
      </c>
      <c r="J16" s="131">
        <f t="shared" si="2"/>
        <v>67845</v>
      </c>
      <c r="K16" s="132">
        <f t="shared" si="3"/>
        <v>6.8040058149423155E-2</v>
      </c>
      <c r="L16" s="131">
        <f t="shared" si="4"/>
        <v>88412</v>
      </c>
      <c r="M16" s="132">
        <f t="shared" si="5"/>
        <v>0.2532394330216704</v>
      </c>
      <c r="N16" s="133">
        <f>H16/H16</f>
        <v>1</v>
      </c>
      <c r="O16" s="131">
        <v>109344</v>
      </c>
      <c r="P16" s="131">
        <v>17398</v>
      </c>
      <c r="Q16" s="131">
        <v>78855</v>
      </c>
      <c r="R16" s="131">
        <v>108917</v>
      </c>
      <c r="S16" s="131">
        <v>111619</v>
      </c>
      <c r="T16" s="131">
        <v>115450</v>
      </c>
      <c r="U16" s="132">
        <f t="shared" si="6"/>
        <v>3.4322113618649119E-2</v>
      </c>
      <c r="V16" s="131">
        <f t="shared" si="0"/>
        <v>3831</v>
      </c>
      <c r="W16" s="132">
        <f t="shared" si="7"/>
        <v>0.25720850710105841</v>
      </c>
      <c r="X16" s="133">
        <f>IFERROR(T16/T16,"-")</f>
        <v>1</v>
      </c>
    </row>
    <row r="17" spans="2:24" ht="15.75" x14ac:dyDescent="0.25">
      <c r="B17" s="134" t="s">
        <v>60</v>
      </c>
      <c r="C17" s="135">
        <v>729995</v>
      </c>
      <c r="D17" s="135">
        <v>195507</v>
      </c>
      <c r="E17" s="135">
        <v>256749</v>
      </c>
      <c r="F17" s="135">
        <v>752557</v>
      </c>
      <c r="G17" s="135">
        <v>810513</v>
      </c>
      <c r="H17" s="135">
        <v>861467</v>
      </c>
      <c r="I17" s="136">
        <f t="shared" si="1"/>
        <v>6.2866357479768986E-2</v>
      </c>
      <c r="J17" s="135">
        <f t="shared" si="2"/>
        <v>50954</v>
      </c>
      <c r="K17" s="136">
        <f t="shared" si="3"/>
        <v>0.18009986369769648</v>
      </c>
      <c r="L17" s="135">
        <f t="shared" si="4"/>
        <v>131472</v>
      </c>
      <c r="M17" s="136">
        <f t="shared" si="5"/>
        <v>0.15719397549030342</v>
      </c>
      <c r="N17" s="136">
        <f>H17/H16</f>
        <v>0.62073261503808486</v>
      </c>
      <c r="O17" s="135">
        <v>63674</v>
      </c>
      <c r="P17" s="135">
        <v>8227</v>
      </c>
      <c r="Q17" s="135">
        <v>45371</v>
      </c>
      <c r="R17" s="135">
        <v>68554</v>
      </c>
      <c r="S17" s="135">
        <v>67674</v>
      </c>
      <c r="T17" s="135">
        <v>71887</v>
      </c>
      <c r="U17" s="136">
        <f t="shared" si="6"/>
        <v>6.2254336968407431E-2</v>
      </c>
      <c r="V17" s="135">
        <f t="shared" si="0"/>
        <v>4213</v>
      </c>
      <c r="W17" s="136">
        <f t="shared" si="7"/>
        <v>0.16189090771694006</v>
      </c>
      <c r="X17" s="136">
        <f>IFERROR(T17/T16,"-")</f>
        <v>0.62266782156777822</v>
      </c>
    </row>
    <row r="18" spans="2:24" x14ac:dyDescent="0.25">
      <c r="B18" s="97" t="s">
        <v>140</v>
      </c>
      <c r="C18" s="52">
        <v>552295</v>
      </c>
      <c r="D18" s="52">
        <v>144560</v>
      </c>
      <c r="E18" s="52">
        <v>206077</v>
      </c>
      <c r="F18" s="52">
        <v>573367</v>
      </c>
      <c r="G18" s="52">
        <v>609226</v>
      </c>
      <c r="H18" s="52">
        <v>651257</v>
      </c>
      <c r="I18" s="98">
        <f t="shared" si="1"/>
        <v>6.8990817857412567E-2</v>
      </c>
      <c r="J18" s="52">
        <f t="shared" si="2"/>
        <v>42031</v>
      </c>
      <c r="K18" s="98">
        <f t="shared" si="3"/>
        <v>0.17918322635548023</v>
      </c>
      <c r="L18" s="52">
        <f t="shared" si="4"/>
        <v>98962</v>
      </c>
      <c r="M18" s="98">
        <f t="shared" si="5"/>
        <v>0.11883644631296211</v>
      </c>
      <c r="N18" s="98">
        <f>H18/H16</f>
        <v>0.46926517286426295</v>
      </c>
      <c r="O18" s="52">
        <v>46919</v>
      </c>
      <c r="P18" s="52">
        <v>6600</v>
      </c>
      <c r="Q18" s="52">
        <v>35773</v>
      </c>
      <c r="R18" s="52">
        <v>52615</v>
      </c>
      <c r="S18" s="52">
        <v>51027</v>
      </c>
      <c r="T18" s="52">
        <v>53638</v>
      </c>
      <c r="U18" s="98">
        <f t="shared" si="6"/>
        <v>5.1168988966625584E-2</v>
      </c>
      <c r="V18" s="52">
        <f t="shared" si="0"/>
        <v>2611</v>
      </c>
      <c r="W18" s="98">
        <f t="shared" si="7"/>
        <v>0.12425081117844036</v>
      </c>
      <c r="X18" s="98">
        <f>IFERROR(T18/T16,"-")</f>
        <v>0.46459939367691644</v>
      </c>
    </row>
    <row r="19" spans="2:24" x14ac:dyDescent="0.25">
      <c r="B19" s="97" t="s">
        <v>141</v>
      </c>
      <c r="C19" s="52">
        <v>177700</v>
      </c>
      <c r="D19" s="52">
        <v>50947</v>
      </c>
      <c r="E19" s="52">
        <v>50672</v>
      </c>
      <c r="F19" s="52">
        <v>179190</v>
      </c>
      <c r="G19" s="52">
        <v>201287</v>
      </c>
      <c r="H19" s="52">
        <v>210210</v>
      </c>
      <c r="I19" s="98">
        <f t="shared" si="1"/>
        <v>4.432973813510066E-2</v>
      </c>
      <c r="J19" s="52">
        <f t="shared" si="2"/>
        <v>8923</v>
      </c>
      <c r="K19" s="98">
        <f t="shared" si="3"/>
        <v>0.18294879009566678</v>
      </c>
      <c r="L19" s="52">
        <f t="shared" si="4"/>
        <v>32510</v>
      </c>
      <c r="M19" s="98">
        <f t="shared" si="5"/>
        <v>3.8357529177341303E-2</v>
      </c>
      <c r="N19" s="98">
        <f>H19/H16</f>
        <v>0.15146744217382188</v>
      </c>
      <c r="O19" s="52">
        <v>16755</v>
      </c>
      <c r="P19" s="52">
        <v>1627</v>
      </c>
      <c r="Q19" s="52">
        <v>9598</v>
      </c>
      <c r="R19" s="52">
        <v>15939</v>
      </c>
      <c r="S19" s="52">
        <v>16647</v>
      </c>
      <c r="T19" s="52">
        <v>18249</v>
      </c>
      <c r="U19" s="98">
        <f t="shared" si="6"/>
        <v>9.6233555595602871E-2</v>
      </c>
      <c r="V19" s="52">
        <f t="shared" si="0"/>
        <v>1602</v>
      </c>
      <c r="W19" s="98">
        <f t="shared" si="7"/>
        <v>3.7640096538499687E-2</v>
      </c>
      <c r="X19" s="98">
        <f>IFERROR(T19/T16,"-")</f>
        <v>0.15806842789086184</v>
      </c>
    </row>
    <row r="20" spans="2:24" ht="16.5" thickBot="1" x14ac:dyDescent="0.3">
      <c r="B20" s="137" t="s">
        <v>63</v>
      </c>
      <c r="C20" s="138">
        <v>569416</v>
      </c>
      <c r="D20" s="138">
        <v>158323</v>
      </c>
      <c r="E20" s="138">
        <v>235509</v>
      </c>
      <c r="F20" s="138">
        <v>490978</v>
      </c>
      <c r="G20" s="138">
        <v>509465</v>
      </c>
      <c r="H20" s="138">
        <v>526356</v>
      </c>
      <c r="I20" s="139">
        <f t="shared" si="1"/>
        <v>3.3154387445653688E-2</v>
      </c>
      <c r="J20" s="138">
        <f t="shared" si="2"/>
        <v>16891</v>
      </c>
      <c r="K20" s="139">
        <f t="shared" si="3"/>
        <v>-7.5621338353681677E-2</v>
      </c>
      <c r="L20" s="138">
        <f t="shared" si="4"/>
        <v>-43060</v>
      </c>
      <c r="M20" s="139">
        <f t="shared" si="5"/>
        <v>9.6045457531367007E-2</v>
      </c>
      <c r="N20" s="139">
        <f>H20/H16</f>
        <v>0.3792673849619152</v>
      </c>
      <c r="O20" s="138">
        <v>45670</v>
      </c>
      <c r="P20" s="138">
        <v>9171</v>
      </c>
      <c r="Q20" s="138">
        <v>33484</v>
      </c>
      <c r="R20" s="138">
        <v>40363</v>
      </c>
      <c r="S20" s="138">
        <v>43945</v>
      </c>
      <c r="T20" s="138">
        <v>43563</v>
      </c>
      <c r="U20" s="139">
        <f t="shared" si="6"/>
        <v>-8.6926840368642955E-3</v>
      </c>
      <c r="V20" s="138">
        <f t="shared" si="0"/>
        <v>-382</v>
      </c>
      <c r="W20" s="139">
        <f t="shared" si="7"/>
        <v>9.5317599384118379E-2</v>
      </c>
      <c r="X20" s="139">
        <f>IFERROR(T20/T16,"-")</f>
        <v>0.37733217843222172</v>
      </c>
    </row>
    <row r="21" spans="2:24" ht="15.75" x14ac:dyDescent="0.25">
      <c r="B21" s="130" t="s">
        <v>46</v>
      </c>
      <c r="C21" s="131">
        <v>45076</v>
      </c>
      <c r="D21" s="131">
        <v>12549</v>
      </c>
      <c r="E21" s="131">
        <v>20161</v>
      </c>
      <c r="F21" s="131">
        <v>37751</v>
      </c>
      <c r="G21" s="131">
        <v>51166</v>
      </c>
      <c r="H21" s="131">
        <v>43737</v>
      </c>
      <c r="I21" s="132">
        <f t="shared" si="1"/>
        <v>-0.14519407418989172</v>
      </c>
      <c r="J21" s="131">
        <f t="shared" si="2"/>
        <v>-7429</v>
      </c>
      <c r="K21" s="132">
        <f t="shared" si="3"/>
        <v>-2.9705386458425798E-2</v>
      </c>
      <c r="L21" s="131">
        <f t="shared" si="4"/>
        <v>-1339</v>
      </c>
      <c r="M21" s="132">
        <f t="shared" si="5"/>
        <v>7.9807966016334931E-3</v>
      </c>
      <c r="N21" s="133">
        <f>H21/H21</f>
        <v>1</v>
      </c>
      <c r="O21" s="131">
        <v>3627</v>
      </c>
      <c r="P21" s="131">
        <v>469</v>
      </c>
      <c r="Q21" s="131">
        <v>2479</v>
      </c>
      <c r="R21" s="131">
        <v>4675</v>
      </c>
      <c r="S21" s="131">
        <v>5492</v>
      </c>
      <c r="T21" s="131">
        <v>4480</v>
      </c>
      <c r="U21" s="132">
        <f t="shared" si="6"/>
        <v>-0.1842680262199563</v>
      </c>
      <c r="V21" s="131">
        <f t="shared" si="0"/>
        <v>-1012</v>
      </c>
      <c r="W21" s="132">
        <f t="shared" si="7"/>
        <v>1.1040055920539936E-2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38821</v>
      </c>
      <c r="D22" s="135">
        <v>10671</v>
      </c>
      <c r="E22" s="135">
        <v>20161</v>
      </c>
      <c r="F22" s="135">
        <v>37638</v>
      </c>
      <c r="G22" s="135">
        <v>50521</v>
      </c>
      <c r="H22" s="135">
        <v>43075</v>
      </c>
      <c r="I22" s="136">
        <f t="shared" si="1"/>
        <v>-0.14738425605193883</v>
      </c>
      <c r="J22" s="135">
        <f t="shared" si="2"/>
        <v>-7446</v>
      </c>
      <c r="K22" s="136">
        <f t="shared" si="3"/>
        <v>0.1095798665670642</v>
      </c>
      <c r="L22" s="135">
        <f t="shared" si="4"/>
        <v>4254</v>
      </c>
      <c r="M22" s="136">
        <f t="shared" si="5"/>
        <v>7.8599998540220574E-3</v>
      </c>
      <c r="N22" s="136">
        <f>H22/H21</f>
        <v>0.98486407389624342</v>
      </c>
      <c r="O22" s="135">
        <v>3115</v>
      </c>
      <c r="P22" s="135">
        <v>469</v>
      </c>
      <c r="Q22" s="135">
        <v>2479</v>
      </c>
      <c r="R22" s="135">
        <v>4607</v>
      </c>
      <c r="S22" s="135">
        <v>5428</v>
      </c>
      <c r="T22" s="135">
        <v>4419</v>
      </c>
      <c r="U22" s="136">
        <f t="shared" si="6"/>
        <v>-0.1858879882092852</v>
      </c>
      <c r="V22" s="135">
        <f t="shared" si="0"/>
        <v>-1009</v>
      </c>
      <c r="W22" s="136">
        <f t="shared" si="7"/>
        <v>1.0879473288968445E-2</v>
      </c>
      <c r="X22" s="136">
        <f>IFERROR(T22/T21,"-")</f>
        <v>0.98638392857142854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141</v>
      </c>
      <c r="C24" s="52">
        <v>0</v>
      </c>
      <c r="D24" s="52">
        <v>2479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469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6255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-6255</v>
      </c>
      <c r="M25" s="139">
        <f t="shared" si="5"/>
        <v>0</v>
      </c>
      <c r="N25" s="139">
        <f>H25/H21</f>
        <v>0</v>
      </c>
      <c r="O25" s="138">
        <v>512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137126</v>
      </c>
      <c r="D26" s="131">
        <v>52633</v>
      </c>
      <c r="E26" s="131">
        <v>70304</v>
      </c>
      <c r="F26" s="131">
        <v>161080</v>
      </c>
      <c r="G26" s="131">
        <v>179837</v>
      </c>
      <c r="H26" s="131">
        <v>231856</v>
      </c>
      <c r="I26" s="132">
        <f t="shared" si="1"/>
        <v>0.28925638216829674</v>
      </c>
      <c r="J26" s="131">
        <f t="shared" si="2"/>
        <v>52019</v>
      </c>
      <c r="K26" s="132">
        <f t="shared" si="3"/>
        <v>0.69082449717777816</v>
      </c>
      <c r="L26" s="131">
        <f t="shared" si="4"/>
        <v>94730</v>
      </c>
      <c r="M26" s="132">
        <f t="shared" si="5"/>
        <v>4.2307327362835476E-2</v>
      </c>
      <c r="N26" s="133">
        <f>H26/H26</f>
        <v>1</v>
      </c>
      <c r="O26" s="131">
        <v>10746</v>
      </c>
      <c r="P26" s="131">
        <v>8154</v>
      </c>
      <c r="Q26" s="131">
        <v>9493</v>
      </c>
      <c r="R26" s="131">
        <v>14121</v>
      </c>
      <c r="S26" s="131">
        <v>12492</v>
      </c>
      <c r="T26" s="131">
        <v>15575</v>
      </c>
      <c r="U26" s="132">
        <f t="shared" si="6"/>
        <v>0.24679795068844057</v>
      </c>
      <c r="V26" s="131">
        <f t="shared" si="0"/>
        <v>3083</v>
      </c>
      <c r="W26" s="132">
        <f t="shared" si="7"/>
        <v>3.3346872653250148E-2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135352</v>
      </c>
      <c r="D27" s="135">
        <v>51640</v>
      </c>
      <c r="E27" s="135">
        <v>62020</v>
      </c>
      <c r="F27" s="135">
        <v>151473</v>
      </c>
      <c r="G27" s="135">
        <v>170958</v>
      </c>
      <c r="H27" s="135">
        <v>191595</v>
      </c>
      <c r="I27" s="136">
        <f t="shared" si="1"/>
        <v>0.12071385954444946</v>
      </c>
      <c r="J27" s="135">
        <f t="shared" si="2"/>
        <v>20637</v>
      </c>
      <c r="K27" s="136">
        <f t="shared" si="3"/>
        <v>0.4155313552810449</v>
      </c>
      <c r="L27" s="135">
        <f t="shared" si="4"/>
        <v>56243</v>
      </c>
      <c r="M27" s="136">
        <f t="shared" si="5"/>
        <v>3.4960804922376229E-2</v>
      </c>
      <c r="N27" s="136">
        <f>H27/H26</f>
        <v>0.82635342626457797</v>
      </c>
      <c r="O27" s="135">
        <v>10668</v>
      </c>
      <c r="P27" s="135">
        <v>8080</v>
      </c>
      <c r="Q27" s="135">
        <v>7535</v>
      </c>
      <c r="R27" s="135">
        <v>13354</v>
      </c>
      <c r="S27" s="135">
        <v>11656</v>
      </c>
      <c r="T27" s="135">
        <v>12150</v>
      </c>
      <c r="U27" s="136">
        <f t="shared" si="6"/>
        <v>4.2381606039807895E-2</v>
      </c>
      <c r="V27" s="135">
        <f t="shared" si="0"/>
        <v>494</v>
      </c>
      <c r="W27" s="136">
        <f t="shared" si="7"/>
        <v>3.1535595029495253E-2</v>
      </c>
      <c r="X27" s="136">
        <f>IFERROR(T27/T26,"-")</f>
        <v>0.7800963081861958</v>
      </c>
    </row>
    <row r="28" spans="2:24" x14ac:dyDescent="0.25">
      <c r="B28" s="97" t="s">
        <v>140</v>
      </c>
      <c r="C28" s="52">
        <v>122557</v>
      </c>
      <c r="D28" s="52">
        <v>38963</v>
      </c>
      <c r="E28" s="52">
        <v>44291</v>
      </c>
      <c r="F28" s="52">
        <v>0</v>
      </c>
      <c r="G28" s="52">
        <v>108492</v>
      </c>
      <c r="H28" s="52">
        <v>0</v>
      </c>
      <c r="I28" s="98">
        <f t="shared" si="1"/>
        <v>-1</v>
      </c>
      <c r="J28" s="52">
        <f t="shared" si="2"/>
        <v>-108492</v>
      </c>
      <c r="K28" s="98">
        <f t="shared" si="3"/>
        <v>-1</v>
      </c>
      <c r="L28" s="52">
        <f t="shared" si="4"/>
        <v>-122557</v>
      </c>
      <c r="M28" s="98">
        <f t="shared" si="5"/>
        <v>0</v>
      </c>
      <c r="N28" s="98">
        <f>H28/H26</f>
        <v>0</v>
      </c>
      <c r="O28" s="52">
        <v>9869</v>
      </c>
      <c r="P28" s="52">
        <v>8080</v>
      </c>
      <c r="Q28" s="52">
        <v>0</v>
      </c>
      <c r="R28" s="52">
        <v>0</v>
      </c>
      <c r="S28" s="52">
        <v>10343</v>
      </c>
      <c r="T28" s="52">
        <v>0</v>
      </c>
      <c r="U28" s="98">
        <f t="shared" si="6"/>
        <v>-1</v>
      </c>
      <c r="V28" s="52">
        <f t="shared" si="0"/>
        <v>-10343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141</v>
      </c>
      <c r="C29" s="52">
        <v>12795</v>
      </c>
      <c r="D29" s="52">
        <v>1940</v>
      </c>
      <c r="E29" s="52">
        <v>0</v>
      </c>
      <c r="F29" s="52">
        <v>0</v>
      </c>
      <c r="G29" s="52">
        <v>1313</v>
      </c>
      <c r="H29" s="52">
        <v>0</v>
      </c>
      <c r="I29" s="98">
        <f t="shared" si="1"/>
        <v>-1</v>
      </c>
      <c r="J29" s="52">
        <f t="shared" si="2"/>
        <v>-1313</v>
      </c>
      <c r="K29" s="98">
        <f t="shared" si="3"/>
        <v>-1</v>
      </c>
      <c r="L29" s="52">
        <f t="shared" si="4"/>
        <v>-12795</v>
      </c>
      <c r="M29" s="98">
        <f t="shared" si="5"/>
        <v>0</v>
      </c>
      <c r="N29" s="98">
        <f>H29/H26</f>
        <v>0</v>
      </c>
      <c r="O29" s="52">
        <v>799</v>
      </c>
      <c r="P29" s="52">
        <v>0</v>
      </c>
      <c r="Q29" s="52">
        <v>0</v>
      </c>
      <c r="R29" s="52">
        <v>0</v>
      </c>
      <c r="S29" s="52">
        <v>1313</v>
      </c>
      <c r="T29" s="52">
        <v>0</v>
      </c>
      <c r="U29" s="98">
        <f t="shared" si="6"/>
        <v>-1</v>
      </c>
      <c r="V29" s="52">
        <f t="shared" si="0"/>
        <v>-1313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791721</v>
      </c>
      <c r="D30" s="131">
        <v>211451</v>
      </c>
      <c r="E30" s="131">
        <v>354204</v>
      </c>
      <c r="F30" s="131">
        <v>710225</v>
      </c>
      <c r="G30" s="131">
        <v>797848</v>
      </c>
      <c r="H30" s="131">
        <v>914356</v>
      </c>
      <c r="I30" s="132">
        <f t="shared" si="1"/>
        <v>0.14602781482187077</v>
      </c>
      <c r="J30" s="131">
        <f t="shared" si="2"/>
        <v>116508</v>
      </c>
      <c r="K30" s="132">
        <f t="shared" si="3"/>
        <v>0.15489673761337652</v>
      </c>
      <c r="L30" s="131">
        <f t="shared" si="4"/>
        <v>122635</v>
      </c>
      <c r="M30" s="132">
        <f t="shared" si="5"/>
        <v>0.16684475975680074</v>
      </c>
      <c r="N30" s="133">
        <f>H30/H30</f>
        <v>1</v>
      </c>
      <c r="O30" s="131">
        <v>62015</v>
      </c>
      <c r="P30" s="131">
        <v>8912</v>
      </c>
      <c r="Q30" s="131">
        <v>44151</v>
      </c>
      <c r="R30" s="131">
        <v>61100</v>
      </c>
      <c r="S30" s="131">
        <v>62539</v>
      </c>
      <c r="T30" s="131">
        <v>67921</v>
      </c>
      <c r="U30" s="132">
        <f t="shared" si="6"/>
        <v>8.6058299621036394E-2</v>
      </c>
      <c r="V30" s="131">
        <f t="shared" si="0"/>
        <v>5382</v>
      </c>
      <c r="W30" s="132">
        <f t="shared" si="7"/>
        <v>0.14428821748555937</v>
      </c>
      <c r="X30" s="133">
        <f>IFERROR(T30/T30,"-")</f>
        <v>1</v>
      </c>
    </row>
    <row r="31" spans="2:24" ht="15.75" x14ac:dyDescent="0.25">
      <c r="B31" s="134" t="s">
        <v>60</v>
      </c>
      <c r="C31" s="135">
        <v>632559</v>
      </c>
      <c r="D31" s="135">
        <v>167932</v>
      </c>
      <c r="E31" s="135">
        <v>285256</v>
      </c>
      <c r="F31" s="135">
        <v>574800</v>
      </c>
      <c r="G31" s="135">
        <v>652648</v>
      </c>
      <c r="H31" s="135">
        <v>741051</v>
      </c>
      <c r="I31" s="136">
        <f t="shared" si="1"/>
        <v>0.13545280151015548</v>
      </c>
      <c r="J31" s="135">
        <f t="shared" si="2"/>
        <v>88403</v>
      </c>
      <c r="K31" s="136">
        <f t="shared" si="3"/>
        <v>0.17151285492736656</v>
      </c>
      <c r="L31" s="135">
        <f t="shared" si="4"/>
        <v>108492</v>
      </c>
      <c r="M31" s="136">
        <f t="shared" si="5"/>
        <v>0.13522137555015437</v>
      </c>
      <c r="N31" s="136">
        <f>H31/H30</f>
        <v>0.81046222696630199</v>
      </c>
      <c r="O31" s="135">
        <v>49590</v>
      </c>
      <c r="P31" s="135">
        <v>5448</v>
      </c>
      <c r="Q31" s="135">
        <v>35179</v>
      </c>
      <c r="R31" s="135">
        <v>50108</v>
      </c>
      <c r="S31" s="135">
        <v>50998</v>
      </c>
      <c r="T31" s="135">
        <v>56389</v>
      </c>
      <c r="U31" s="136">
        <f t="shared" si="6"/>
        <v>0.10571002784422912</v>
      </c>
      <c r="V31" s="135">
        <f t="shared" si="0"/>
        <v>5391</v>
      </c>
      <c r="W31" s="136">
        <f t="shared" si="7"/>
        <v>0.11833050739388558</v>
      </c>
      <c r="X31" s="136">
        <f>IFERROR(T31/T30,"-")</f>
        <v>0.83021451392058421</v>
      </c>
    </row>
    <row r="32" spans="2:24" x14ac:dyDescent="0.25">
      <c r="B32" s="97" t="s">
        <v>140</v>
      </c>
      <c r="C32" s="52">
        <v>501207</v>
      </c>
      <c r="D32" s="52">
        <v>135144</v>
      </c>
      <c r="E32" s="52">
        <v>214429</v>
      </c>
      <c r="F32" s="52">
        <v>476344</v>
      </c>
      <c r="G32" s="52">
        <v>549349</v>
      </c>
      <c r="H32" s="52">
        <v>622363</v>
      </c>
      <c r="I32" s="98">
        <f t="shared" si="1"/>
        <v>0.13291004443441246</v>
      </c>
      <c r="J32" s="52">
        <f t="shared" si="2"/>
        <v>73014</v>
      </c>
      <c r="K32" s="98">
        <f t="shared" si="3"/>
        <v>0.24172846747950438</v>
      </c>
      <c r="L32" s="52">
        <f t="shared" si="4"/>
        <v>121156</v>
      </c>
      <c r="M32" s="98">
        <f t="shared" si="5"/>
        <v>0.11356408796630829</v>
      </c>
      <c r="N32" s="98">
        <f>H32/H30</f>
        <v>0.6806572057273097</v>
      </c>
      <c r="O32" s="52">
        <v>39769</v>
      </c>
      <c r="P32" s="52">
        <v>3713</v>
      </c>
      <c r="Q32" s="52">
        <v>27340</v>
      </c>
      <c r="R32" s="52">
        <v>42758</v>
      </c>
      <c r="S32" s="52">
        <v>42526</v>
      </c>
      <c r="T32" s="52">
        <v>47307</v>
      </c>
      <c r="U32" s="98">
        <f t="shared" si="6"/>
        <v>0.1124253397921271</v>
      </c>
      <c r="V32" s="52">
        <f t="shared" si="0"/>
        <v>4781</v>
      </c>
      <c r="W32" s="98">
        <f t="shared" si="7"/>
        <v>0.10097341412843777</v>
      </c>
      <c r="X32" s="98">
        <f>IFERROR(T32/T30,"-")</f>
        <v>0.6965003459901945</v>
      </c>
    </row>
    <row r="33" spans="2:24" x14ac:dyDescent="0.25">
      <c r="B33" s="97" t="s">
        <v>141</v>
      </c>
      <c r="C33" s="52">
        <v>131352</v>
      </c>
      <c r="D33" s="52">
        <v>32788</v>
      </c>
      <c r="E33" s="52">
        <v>70827</v>
      </c>
      <c r="F33" s="52">
        <v>98456</v>
      </c>
      <c r="G33" s="52">
        <v>103299</v>
      </c>
      <c r="H33" s="52">
        <v>118688</v>
      </c>
      <c r="I33" s="98">
        <f t="shared" si="1"/>
        <v>0.14897530469801246</v>
      </c>
      <c r="J33" s="52">
        <f t="shared" si="2"/>
        <v>15389</v>
      </c>
      <c r="K33" s="98">
        <f t="shared" si="3"/>
        <v>-9.6412692612217521E-2</v>
      </c>
      <c r="L33" s="52">
        <f t="shared" si="4"/>
        <v>-12664</v>
      </c>
      <c r="M33" s="98">
        <f t="shared" si="5"/>
        <v>2.165728758384608E-2</v>
      </c>
      <c r="N33" s="98">
        <f>H33/H30</f>
        <v>0.12980502123899226</v>
      </c>
      <c r="O33" s="52">
        <v>9821</v>
      </c>
      <c r="P33" s="52">
        <v>1735</v>
      </c>
      <c r="Q33" s="52">
        <v>7839</v>
      </c>
      <c r="R33" s="52">
        <v>7350</v>
      </c>
      <c r="S33" s="52">
        <v>8472</v>
      </c>
      <c r="T33" s="52">
        <v>9082</v>
      </c>
      <c r="U33" s="98">
        <f t="shared" si="6"/>
        <v>7.2001888574126482E-2</v>
      </c>
      <c r="V33" s="52">
        <f t="shared" si="0"/>
        <v>610</v>
      </c>
      <c r="W33" s="98">
        <f t="shared" si="7"/>
        <v>1.7357093265447814E-2</v>
      </c>
      <c r="X33" s="98">
        <f>IFERROR(T33/T30,"-")</f>
        <v>0.1337141679303897</v>
      </c>
    </row>
    <row r="34" spans="2:24" ht="16.5" thickBot="1" x14ac:dyDescent="0.3">
      <c r="B34" s="137" t="s">
        <v>63</v>
      </c>
      <c r="C34" s="138">
        <v>159162</v>
      </c>
      <c r="D34" s="138">
        <v>43519</v>
      </c>
      <c r="E34" s="138">
        <v>68948</v>
      </c>
      <c r="F34" s="138">
        <v>135425</v>
      </c>
      <c r="G34" s="138">
        <v>145200</v>
      </c>
      <c r="H34" s="138">
        <v>173305</v>
      </c>
      <c r="I34" s="139">
        <f t="shared" si="1"/>
        <v>0.1935606060606061</v>
      </c>
      <c r="J34" s="138">
        <f t="shared" si="2"/>
        <v>28105</v>
      </c>
      <c r="K34" s="139">
        <f t="shared" si="3"/>
        <v>8.8859149797062109E-2</v>
      </c>
      <c r="L34" s="138">
        <f t="shared" si="4"/>
        <v>14143</v>
      </c>
      <c r="M34" s="139">
        <f t="shared" si="5"/>
        <v>3.1623384206646378E-2</v>
      </c>
      <c r="N34" s="139">
        <f>H34/H30</f>
        <v>0.18953777303369804</v>
      </c>
      <c r="O34" s="138">
        <v>12425</v>
      </c>
      <c r="P34" s="138">
        <v>3464</v>
      </c>
      <c r="Q34" s="138">
        <v>8972</v>
      </c>
      <c r="R34" s="138">
        <v>10992</v>
      </c>
      <c r="S34" s="138">
        <v>11541</v>
      </c>
      <c r="T34" s="138">
        <v>11532</v>
      </c>
      <c r="U34" s="139">
        <f t="shared" si="6"/>
        <v>-7.7982843774371258E-4</v>
      </c>
      <c r="V34" s="138">
        <f t="shared" si="0"/>
        <v>-9</v>
      </c>
      <c r="W34" s="139">
        <f t="shared" si="7"/>
        <v>2.5957710091673792E-2</v>
      </c>
      <c r="X34" s="139">
        <f>IFERROR(T34/T30,"-")</f>
        <v>0.16978548607941579</v>
      </c>
    </row>
    <row r="35" spans="2:24" ht="15.75" x14ac:dyDescent="0.25">
      <c r="B35" s="130" t="s">
        <v>49</v>
      </c>
      <c r="C35" s="131">
        <v>55887</v>
      </c>
      <c r="D35" s="131">
        <v>22616</v>
      </c>
      <c r="E35" s="131">
        <v>33444</v>
      </c>
      <c r="F35" s="131">
        <v>51485</v>
      </c>
      <c r="G35" s="131">
        <v>58157</v>
      </c>
      <c r="H35" s="131">
        <v>57388</v>
      </c>
      <c r="I35" s="132">
        <f t="shared" si="1"/>
        <v>-1.3222827862510056E-2</v>
      </c>
      <c r="J35" s="131">
        <f t="shared" si="2"/>
        <v>-769</v>
      </c>
      <c r="K35" s="132">
        <f t="shared" si="3"/>
        <v>2.6857766564675201E-2</v>
      </c>
      <c r="L35" s="131">
        <f t="shared" si="4"/>
        <v>1501</v>
      </c>
      <c r="M35" s="132">
        <f t="shared" si="5"/>
        <v>1.0471727721941215E-2</v>
      </c>
      <c r="N35" s="133">
        <f>H35/H35</f>
        <v>1</v>
      </c>
      <c r="O35" s="131">
        <v>5767</v>
      </c>
      <c r="P35" s="131">
        <v>1794</v>
      </c>
      <c r="Q35" s="131">
        <v>4543</v>
      </c>
      <c r="R35" s="131">
        <v>5166</v>
      </c>
      <c r="S35" s="131">
        <v>4585</v>
      </c>
      <c r="T35" s="131">
        <v>5228</v>
      </c>
      <c r="U35" s="132">
        <f t="shared" si="6"/>
        <v>0.14023991275899683</v>
      </c>
      <c r="V35" s="131">
        <f t="shared" si="0"/>
        <v>643</v>
      </c>
      <c r="W35" s="132">
        <f t="shared" si="7"/>
        <v>1.2199556980857605E-2</v>
      </c>
      <c r="X35" s="133">
        <f>IFERROR(T35/T35,"-")</f>
        <v>1</v>
      </c>
    </row>
    <row r="36" spans="2:24" ht="15.75" x14ac:dyDescent="0.25">
      <c r="B36" s="134" t="s">
        <v>60</v>
      </c>
      <c r="C36" s="135">
        <v>55887</v>
      </c>
      <c r="D36" s="135">
        <v>22616</v>
      </c>
      <c r="E36" s="135">
        <v>33444</v>
      </c>
      <c r="F36" s="135">
        <v>51485</v>
      </c>
      <c r="G36" s="135">
        <v>58157</v>
      </c>
      <c r="H36" s="135">
        <v>57388</v>
      </c>
      <c r="I36" s="136">
        <f t="shared" si="1"/>
        <v>-1.3222827862510056E-2</v>
      </c>
      <c r="J36" s="135">
        <f t="shared" si="2"/>
        <v>-769</v>
      </c>
      <c r="K36" s="136">
        <f t="shared" si="3"/>
        <v>2.6857766564675201E-2</v>
      </c>
      <c r="L36" s="135">
        <f t="shared" si="4"/>
        <v>1501</v>
      </c>
      <c r="M36" s="136">
        <f t="shared" si="5"/>
        <v>1.0471727721941215E-2</v>
      </c>
      <c r="N36" s="136">
        <f>H36/H35</f>
        <v>1</v>
      </c>
      <c r="O36" s="135">
        <v>5767</v>
      </c>
      <c r="P36" s="135">
        <v>1794</v>
      </c>
      <c r="Q36" s="135">
        <v>4543</v>
      </c>
      <c r="R36" s="135">
        <v>5166</v>
      </c>
      <c r="S36" s="135">
        <v>4585</v>
      </c>
      <c r="T36" s="135">
        <v>5228</v>
      </c>
      <c r="U36" s="136">
        <f t="shared" si="6"/>
        <v>0.14023991275899683</v>
      </c>
      <c r="V36" s="135">
        <f t="shared" si="0"/>
        <v>643</v>
      </c>
      <c r="W36" s="136">
        <f t="shared" si="7"/>
        <v>1.2199556980857605E-2</v>
      </c>
      <c r="X36" s="136">
        <f>IFERROR(T36/T35,"-")</f>
        <v>1</v>
      </c>
    </row>
    <row r="37" spans="2:24" x14ac:dyDescent="0.25">
      <c r="B37" s="97" t="s">
        <v>140</v>
      </c>
      <c r="C37" s="52">
        <v>42488</v>
      </c>
      <c r="D37" s="52">
        <v>8693</v>
      </c>
      <c r="E37" s="52">
        <v>0</v>
      </c>
      <c r="F37" s="52">
        <v>34275</v>
      </c>
      <c r="G37" s="52">
        <v>42318</v>
      </c>
      <c r="H37" s="52">
        <v>49465</v>
      </c>
      <c r="I37" s="98">
        <f t="shared" si="1"/>
        <v>0.16888794366463444</v>
      </c>
      <c r="J37" s="52">
        <f t="shared" si="2"/>
        <v>7147</v>
      </c>
      <c r="K37" s="98">
        <f t="shared" si="3"/>
        <v>0.16421107136132562</v>
      </c>
      <c r="L37" s="52">
        <f t="shared" si="4"/>
        <v>6977</v>
      </c>
      <c r="M37" s="98">
        <f t="shared" si="5"/>
        <v>9.0259986716007216E-3</v>
      </c>
      <c r="N37" s="98">
        <f>H37/H35</f>
        <v>0.86193977835087476</v>
      </c>
      <c r="O37" s="52">
        <v>4201</v>
      </c>
      <c r="P37" s="52">
        <v>0</v>
      </c>
      <c r="Q37" s="52">
        <v>0</v>
      </c>
      <c r="R37" s="52">
        <v>4483</v>
      </c>
      <c r="S37" s="52">
        <v>3751</v>
      </c>
      <c r="T37" s="52">
        <v>4415</v>
      </c>
      <c r="U37" s="98">
        <f t="shared" si="6"/>
        <v>0.17701946147693959</v>
      </c>
      <c r="V37" s="52">
        <f t="shared" si="0"/>
        <v>664</v>
      </c>
      <c r="W37" s="98">
        <f t="shared" si="7"/>
        <v>1.0586646137279257E-2</v>
      </c>
      <c r="X37" s="98">
        <f>IFERROR(T37/T35,"-")</f>
        <v>0.84449120122417753</v>
      </c>
    </row>
    <row r="38" spans="2:24" ht="15.75" thickBot="1" x14ac:dyDescent="0.3">
      <c r="B38" s="97" t="s">
        <v>141</v>
      </c>
      <c r="C38" s="52">
        <v>13399</v>
      </c>
      <c r="D38" s="52">
        <v>4061</v>
      </c>
      <c r="E38" s="52">
        <v>0</v>
      </c>
      <c r="F38" s="52">
        <v>4766</v>
      </c>
      <c r="G38" s="52">
        <v>6854</v>
      </c>
      <c r="H38" s="52">
        <v>7923</v>
      </c>
      <c r="I38" s="98">
        <f t="shared" si="1"/>
        <v>0.1559673183542456</v>
      </c>
      <c r="J38" s="52">
        <f t="shared" si="2"/>
        <v>1069</v>
      </c>
      <c r="K38" s="98">
        <f t="shared" si="3"/>
        <v>-0.40868721546384057</v>
      </c>
      <c r="L38" s="52">
        <f t="shared" si="4"/>
        <v>-5476</v>
      </c>
      <c r="M38" s="98">
        <f t="shared" si="5"/>
        <v>1.4457290503404935E-3</v>
      </c>
      <c r="N38" s="98">
        <f>H38/H35</f>
        <v>0.13806022164912526</v>
      </c>
      <c r="O38" s="52">
        <v>1566</v>
      </c>
      <c r="P38" s="52">
        <v>0</v>
      </c>
      <c r="Q38" s="52">
        <v>0</v>
      </c>
      <c r="R38" s="52">
        <v>683</v>
      </c>
      <c r="S38" s="52">
        <v>834</v>
      </c>
      <c r="T38" s="52">
        <v>813</v>
      </c>
      <c r="U38" s="98">
        <f t="shared" si="6"/>
        <v>-2.5179856115107868E-2</v>
      </c>
      <c r="V38" s="52">
        <f t="shared" si="0"/>
        <v>-21</v>
      </c>
      <c r="W38" s="98">
        <f t="shared" si="7"/>
        <v>1.6129108435783478E-3</v>
      </c>
      <c r="X38" s="98">
        <f>IFERROR(T38/T35,"-")</f>
        <v>0.15550879877582249</v>
      </c>
    </row>
    <row r="39" spans="2:24" ht="15.75" x14ac:dyDescent="0.25">
      <c r="B39" s="130" t="s">
        <v>50</v>
      </c>
      <c r="C39" s="131">
        <v>142901</v>
      </c>
      <c r="D39" s="131">
        <v>76081</v>
      </c>
      <c r="E39" s="131">
        <v>107459</v>
      </c>
      <c r="F39" s="131">
        <v>198873</v>
      </c>
      <c r="G39" s="131">
        <v>252588</v>
      </c>
      <c r="H39" s="131">
        <v>239146</v>
      </c>
      <c r="I39" s="132">
        <f t="shared" si="1"/>
        <v>-5.3217096615832848E-2</v>
      </c>
      <c r="J39" s="131">
        <f t="shared" si="2"/>
        <v>-13442</v>
      </c>
      <c r="K39" s="132">
        <f t="shared" si="3"/>
        <v>0.67350823297247753</v>
      </c>
      <c r="L39" s="131">
        <f t="shared" si="4"/>
        <v>96245</v>
      </c>
      <c r="M39" s="132">
        <f t="shared" si="5"/>
        <v>4.3637551365988597E-2</v>
      </c>
      <c r="N39" s="133">
        <f>H39/H39</f>
        <v>1</v>
      </c>
      <c r="O39" s="131">
        <v>11708</v>
      </c>
      <c r="P39" s="131">
        <v>6293</v>
      </c>
      <c r="Q39" s="131">
        <v>13338</v>
      </c>
      <c r="R39" s="131">
        <v>17905</v>
      </c>
      <c r="S39" s="131">
        <v>20333</v>
      </c>
      <c r="T39" s="131">
        <v>18315</v>
      </c>
      <c r="U39" s="132">
        <f t="shared" si="6"/>
        <v>-9.9247528648010674E-2</v>
      </c>
      <c r="V39" s="131">
        <f t="shared" si="0"/>
        <v>-2018</v>
      </c>
      <c r="W39" s="132">
        <f t="shared" si="7"/>
        <v>4.2282823798345998E-2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82594</v>
      </c>
      <c r="D40" s="135">
        <v>62298</v>
      </c>
      <c r="E40" s="135">
        <v>94072</v>
      </c>
      <c r="F40" s="135">
        <v>169794</v>
      </c>
      <c r="G40" s="135">
        <v>220761</v>
      </c>
      <c r="H40" s="135">
        <v>207278</v>
      </c>
      <c r="I40" s="136">
        <f t="shared" si="1"/>
        <v>-6.1075099315549441E-2</v>
      </c>
      <c r="J40" s="135">
        <f t="shared" si="2"/>
        <v>-13483</v>
      </c>
      <c r="K40" s="136">
        <f t="shared" si="3"/>
        <v>1.5096011816838995</v>
      </c>
      <c r="L40" s="135">
        <f t="shared" si="4"/>
        <v>124684</v>
      </c>
      <c r="M40" s="136">
        <f t="shared" si="5"/>
        <v>3.78225200172254E-2</v>
      </c>
      <c r="N40" s="136">
        <f>H40/H39</f>
        <v>0.86674249203415488</v>
      </c>
      <c r="O40" s="135">
        <v>6070</v>
      </c>
      <c r="P40" s="135">
        <v>6274</v>
      </c>
      <c r="Q40" s="135">
        <v>11136</v>
      </c>
      <c r="R40" s="135">
        <v>15138</v>
      </c>
      <c r="S40" s="135">
        <v>17513</v>
      </c>
      <c r="T40" s="135">
        <v>15560</v>
      </c>
      <c r="U40" s="136">
        <f t="shared" si="6"/>
        <v>-0.11151715868212186</v>
      </c>
      <c r="V40" s="135">
        <f t="shared" si="0"/>
        <v>-1953</v>
      </c>
      <c r="W40" s="136">
        <f t="shared" si="7"/>
        <v>3.5748527598959044E-2</v>
      </c>
      <c r="X40" s="136">
        <f>IFERROR(T40/T39,"-")</f>
        <v>0.84957684957684954</v>
      </c>
    </row>
    <row r="41" spans="2:24" x14ac:dyDescent="0.25">
      <c r="B41" s="97" t="s">
        <v>140</v>
      </c>
      <c r="C41" s="52">
        <v>82594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-82594</v>
      </c>
      <c r="M41" s="98">
        <f t="shared" si="5"/>
        <v>0</v>
      </c>
      <c r="N41" s="98">
        <f>H41/H39</f>
        <v>0</v>
      </c>
      <c r="O41" s="52">
        <v>6070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141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60307</v>
      </c>
      <c r="D43" s="138">
        <v>13783</v>
      </c>
      <c r="E43" s="138">
        <v>11462</v>
      </c>
      <c r="F43" s="138">
        <v>29079</v>
      </c>
      <c r="G43" s="138">
        <v>31827</v>
      </c>
      <c r="H43" s="138">
        <v>31868</v>
      </c>
      <c r="I43" s="139">
        <f t="shared" si="1"/>
        <v>1.2882144091495018E-3</v>
      </c>
      <c r="J43" s="138">
        <f t="shared" si="2"/>
        <v>41</v>
      </c>
      <c r="K43" s="139">
        <f t="shared" si="3"/>
        <v>-0.47157046445686235</v>
      </c>
      <c r="L43" s="138">
        <f t="shared" si="4"/>
        <v>-28439</v>
      </c>
      <c r="M43" s="139">
        <f t="shared" si="5"/>
        <v>5.8150313487632015E-3</v>
      </c>
      <c r="N43" s="139">
        <f>H43/H39</f>
        <v>0.13325750796584512</v>
      </c>
      <c r="O43" s="138">
        <v>5638</v>
      </c>
      <c r="P43" s="138">
        <v>19</v>
      </c>
      <c r="Q43" s="138">
        <v>2202</v>
      </c>
      <c r="R43" s="138">
        <v>2767</v>
      </c>
      <c r="S43" s="138">
        <v>2820</v>
      </c>
      <c r="T43" s="138">
        <v>2755</v>
      </c>
      <c r="U43" s="139">
        <f t="shared" si="6"/>
        <v>-2.3049645390070927E-2</v>
      </c>
      <c r="V43" s="138">
        <f t="shared" si="0"/>
        <v>-65</v>
      </c>
      <c r="W43" s="139">
        <f t="shared" si="7"/>
        <v>6.5342961993869525E-3</v>
      </c>
      <c r="X43" s="139">
        <f>IFERROR(T43/T39,"-")</f>
        <v>0.15042315042315044</v>
      </c>
    </row>
    <row r="44" spans="2:24" ht="15.75" x14ac:dyDescent="0.25">
      <c r="B44" s="130" t="s">
        <v>51</v>
      </c>
      <c r="C44" s="131">
        <v>220415</v>
      </c>
      <c r="D44" s="131">
        <v>91416</v>
      </c>
      <c r="E44" s="131">
        <v>164258</v>
      </c>
      <c r="F44" s="131">
        <v>229131</v>
      </c>
      <c r="G44" s="131">
        <v>239109</v>
      </c>
      <c r="H44" s="131">
        <v>250871</v>
      </c>
      <c r="I44" s="132">
        <f t="shared" si="1"/>
        <v>4.9190954752853289E-2</v>
      </c>
      <c r="J44" s="131">
        <f t="shared" si="2"/>
        <v>11762</v>
      </c>
      <c r="K44" s="132">
        <f t="shared" si="3"/>
        <v>0.1381757139940567</v>
      </c>
      <c r="L44" s="131">
        <f t="shared" si="4"/>
        <v>30456</v>
      </c>
      <c r="M44" s="132">
        <f t="shared" si="5"/>
        <v>4.5777040589166977E-2</v>
      </c>
      <c r="N44" s="133">
        <f>H44/H44</f>
        <v>1</v>
      </c>
      <c r="O44" s="131">
        <v>20923</v>
      </c>
      <c r="P44" s="131">
        <v>6962</v>
      </c>
      <c r="Q44" s="131">
        <v>18198</v>
      </c>
      <c r="R44" s="131">
        <v>23965</v>
      </c>
      <c r="S44" s="131">
        <v>20577</v>
      </c>
      <c r="T44" s="131">
        <v>24629</v>
      </c>
      <c r="U44" s="132">
        <f t="shared" si="6"/>
        <v>0.19691889002284113</v>
      </c>
      <c r="V44" s="131">
        <f t="shared" si="0"/>
        <v>4052</v>
      </c>
      <c r="W44" s="132">
        <f t="shared" si="7"/>
        <v>5.6593570082511133E-2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220415</v>
      </c>
      <c r="D45" s="135">
        <v>91416</v>
      </c>
      <c r="E45" s="135">
        <v>164258</v>
      </c>
      <c r="F45" s="135">
        <v>229131</v>
      </c>
      <c r="G45" s="135">
        <v>239109</v>
      </c>
      <c r="H45" s="135">
        <v>250871</v>
      </c>
      <c r="I45" s="136">
        <f t="shared" si="1"/>
        <v>4.9190954752853289E-2</v>
      </c>
      <c r="J45" s="135">
        <f t="shared" si="2"/>
        <v>11762</v>
      </c>
      <c r="K45" s="136">
        <f t="shared" si="3"/>
        <v>0.1381757139940567</v>
      </c>
      <c r="L45" s="135">
        <f t="shared" si="4"/>
        <v>30456</v>
      </c>
      <c r="M45" s="136">
        <f t="shared" si="5"/>
        <v>4.5777040589166977E-2</v>
      </c>
      <c r="N45" s="136">
        <f>H45/H44</f>
        <v>1</v>
      </c>
      <c r="O45" s="135">
        <v>20923</v>
      </c>
      <c r="P45" s="135">
        <v>6962</v>
      </c>
      <c r="Q45" s="135">
        <v>18198</v>
      </c>
      <c r="R45" s="135">
        <v>23965</v>
      </c>
      <c r="S45" s="135">
        <v>20577</v>
      </c>
      <c r="T45" s="135">
        <v>24629</v>
      </c>
      <c r="U45" s="136">
        <f t="shared" si="6"/>
        <v>0.19691889002284113</v>
      </c>
      <c r="V45" s="135">
        <f t="shared" si="0"/>
        <v>4052</v>
      </c>
      <c r="W45" s="136">
        <f t="shared" si="7"/>
        <v>5.6593570082511133E-2</v>
      </c>
      <c r="X45" s="136">
        <f>IFERROR(T45/T44,"-")</f>
        <v>1</v>
      </c>
    </row>
    <row r="46" spans="2:24" x14ac:dyDescent="0.25">
      <c r="B46" s="97" t="s">
        <v>140</v>
      </c>
      <c r="C46" s="52">
        <v>110828</v>
      </c>
      <c r="D46" s="52">
        <v>46941</v>
      </c>
      <c r="E46" s="52">
        <v>102944</v>
      </c>
      <c r="F46" s="52">
        <v>135697</v>
      </c>
      <c r="G46" s="52">
        <v>145637</v>
      </c>
      <c r="H46" s="52">
        <v>151227</v>
      </c>
      <c r="I46" s="98">
        <f t="shared" si="1"/>
        <v>3.8383103194929769E-2</v>
      </c>
      <c r="J46" s="52">
        <f t="shared" si="2"/>
        <v>5590</v>
      </c>
      <c r="K46" s="98">
        <f t="shared" si="3"/>
        <v>0.36451979644133248</v>
      </c>
      <c r="L46" s="52">
        <f t="shared" si="4"/>
        <v>40399</v>
      </c>
      <c r="M46" s="98">
        <f t="shared" si="5"/>
        <v>2.7594757932076462E-2</v>
      </c>
      <c r="N46" s="98">
        <f>H46/H44</f>
        <v>0.60280781756360835</v>
      </c>
      <c r="O46" s="52">
        <v>9873</v>
      </c>
      <c r="P46" s="52">
        <v>3684</v>
      </c>
      <c r="Q46" s="52">
        <v>11107</v>
      </c>
      <c r="R46" s="52">
        <v>13567</v>
      </c>
      <c r="S46" s="52">
        <v>12991</v>
      </c>
      <c r="T46" s="52">
        <v>15417</v>
      </c>
      <c r="U46" s="98">
        <f t="shared" si="6"/>
        <v>0.18674466938649825</v>
      </c>
      <c r="V46" s="52">
        <f t="shared" si="0"/>
        <v>2426</v>
      </c>
      <c r="W46" s="98">
        <f t="shared" si="7"/>
        <v>3.2038596507800068E-2</v>
      </c>
      <c r="X46" s="98">
        <f>IFERROR(T46/T44,"-")</f>
        <v>0.62596938568354377</v>
      </c>
    </row>
    <row r="47" spans="2:24" ht="15.75" thickBot="1" x14ac:dyDescent="0.3">
      <c r="B47" s="97" t="s">
        <v>141</v>
      </c>
      <c r="C47" s="52">
        <v>109587</v>
      </c>
      <c r="D47" s="52">
        <v>44475</v>
      </c>
      <c r="E47" s="52">
        <v>61314</v>
      </c>
      <c r="F47" s="52">
        <v>93434</v>
      </c>
      <c r="G47" s="52">
        <v>93472</v>
      </c>
      <c r="H47" s="52">
        <v>99644</v>
      </c>
      <c r="I47" s="98">
        <f t="shared" si="1"/>
        <v>6.6030469017459792E-2</v>
      </c>
      <c r="J47" s="52">
        <f t="shared" si="2"/>
        <v>6172</v>
      </c>
      <c r="K47" s="98">
        <f t="shared" si="3"/>
        <v>-9.0731564875395798E-2</v>
      </c>
      <c r="L47" s="52">
        <f t="shared" si="4"/>
        <v>-9943</v>
      </c>
      <c r="M47" s="98">
        <f t="shared" si="5"/>
        <v>1.8182282657090515E-2</v>
      </c>
      <c r="N47" s="98">
        <f>H47/H44</f>
        <v>0.39719218243639159</v>
      </c>
      <c r="O47" s="52">
        <v>11050</v>
      </c>
      <c r="P47" s="52">
        <v>3278</v>
      </c>
      <c r="Q47" s="52">
        <v>7091</v>
      </c>
      <c r="R47" s="52">
        <v>10398</v>
      </c>
      <c r="S47" s="52">
        <v>7586</v>
      </c>
      <c r="T47" s="52">
        <v>9212</v>
      </c>
      <c r="U47" s="98">
        <f t="shared" si="6"/>
        <v>0.21434220933298187</v>
      </c>
      <c r="V47" s="52">
        <f t="shared" si="0"/>
        <v>1626</v>
      </c>
      <c r="W47" s="98">
        <f t="shared" si="7"/>
        <v>2.4554973574711068E-2</v>
      </c>
      <c r="X47" s="98">
        <f>IFERROR(T47/T44,"-")</f>
        <v>0.37403061431645623</v>
      </c>
    </row>
    <row r="48" spans="2:24" ht="15.75" x14ac:dyDescent="0.25">
      <c r="B48" s="130" t="s">
        <v>52</v>
      </c>
      <c r="C48" s="131">
        <v>250224</v>
      </c>
      <c r="D48" s="131">
        <v>89173</v>
      </c>
      <c r="E48" s="131">
        <v>140346</v>
      </c>
      <c r="F48" s="131">
        <v>257117</v>
      </c>
      <c r="G48" s="131">
        <v>278594</v>
      </c>
      <c r="H48" s="131">
        <v>287810</v>
      </c>
      <c r="I48" s="132">
        <f t="shared" si="1"/>
        <v>3.3080396562739978E-2</v>
      </c>
      <c r="J48" s="131">
        <f t="shared" si="2"/>
        <v>9216</v>
      </c>
      <c r="K48" s="132">
        <f t="shared" si="3"/>
        <v>0.15020941236651963</v>
      </c>
      <c r="L48" s="131">
        <f t="shared" si="4"/>
        <v>37586</v>
      </c>
      <c r="M48" s="132">
        <f t="shared" si="5"/>
        <v>5.2517389622428051E-2</v>
      </c>
      <c r="N48" s="133">
        <f>H48/H48</f>
        <v>1</v>
      </c>
      <c r="O48" s="131">
        <v>20974</v>
      </c>
      <c r="P48" s="131">
        <v>6261</v>
      </c>
      <c r="Q48" s="131">
        <v>19784</v>
      </c>
      <c r="R48" s="131">
        <v>23285</v>
      </c>
      <c r="S48" s="131">
        <v>24142</v>
      </c>
      <c r="T48" s="131">
        <v>23290</v>
      </c>
      <c r="U48" s="132">
        <f t="shared" si="6"/>
        <v>-3.5291193770193074E-2</v>
      </c>
      <c r="V48" s="131">
        <f t="shared" si="0"/>
        <v>-852</v>
      </c>
      <c r="W48" s="132">
        <f t="shared" si="7"/>
        <v>5.4987743766796236E-2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179597</v>
      </c>
      <c r="D49" s="135">
        <v>71022</v>
      </c>
      <c r="E49" s="135">
        <v>116590</v>
      </c>
      <c r="F49" s="135">
        <v>211298</v>
      </c>
      <c r="G49" s="135">
        <v>229046</v>
      </c>
      <c r="H49" s="135">
        <v>235930</v>
      </c>
      <c r="I49" s="136">
        <f t="shared" si="1"/>
        <v>3.0055098102564459E-2</v>
      </c>
      <c r="J49" s="135">
        <f t="shared" si="2"/>
        <v>6884</v>
      </c>
      <c r="K49" s="136">
        <f t="shared" si="3"/>
        <v>0.31366336854179089</v>
      </c>
      <c r="L49" s="135">
        <f t="shared" si="4"/>
        <v>56333</v>
      </c>
      <c r="M49" s="136">
        <f t="shared" si="5"/>
        <v>4.3050720036202528E-2</v>
      </c>
      <c r="N49" s="136">
        <f>H49/H48</f>
        <v>0.81974219102880375</v>
      </c>
      <c r="O49" s="135">
        <v>14900</v>
      </c>
      <c r="P49" s="135">
        <v>5416</v>
      </c>
      <c r="Q49" s="135">
        <v>15695</v>
      </c>
      <c r="R49" s="135">
        <v>18747</v>
      </c>
      <c r="S49" s="135">
        <v>19529</v>
      </c>
      <c r="T49" s="135">
        <v>18483</v>
      </c>
      <c r="U49" s="136">
        <f t="shared" si="6"/>
        <v>-5.356137026985508E-2</v>
      </c>
      <c r="V49" s="135">
        <f t="shared" si="0"/>
        <v>-1046</v>
      </c>
      <c r="W49" s="136">
        <f t="shared" si="7"/>
        <v>4.4271214618687098E-2</v>
      </c>
      <c r="X49" s="136">
        <f>IFERROR(T49/T48,"-")</f>
        <v>0.79360240446543584</v>
      </c>
    </row>
    <row r="50" spans="2:24" x14ac:dyDescent="0.25">
      <c r="B50" s="97" t="s">
        <v>140</v>
      </c>
      <c r="C50" s="52">
        <v>149743</v>
      </c>
      <c r="D50" s="52">
        <v>40956</v>
      </c>
      <c r="E50" s="52">
        <v>64147</v>
      </c>
      <c r="F50" s="52">
        <v>163913</v>
      </c>
      <c r="G50" s="52">
        <v>180038</v>
      </c>
      <c r="H50" s="52">
        <v>183335</v>
      </c>
      <c r="I50" s="98">
        <f t="shared" si="1"/>
        <v>1.8312800630977843E-2</v>
      </c>
      <c r="J50" s="52">
        <f t="shared" si="2"/>
        <v>3297</v>
      </c>
      <c r="K50" s="98">
        <f t="shared" si="3"/>
        <v>0.22433102048175879</v>
      </c>
      <c r="L50" s="52">
        <f t="shared" si="4"/>
        <v>33592</v>
      </c>
      <c r="M50" s="98">
        <f t="shared" si="5"/>
        <v>3.3453582663659519E-2</v>
      </c>
      <c r="N50" s="98">
        <f>H50/H48</f>
        <v>0.63700010423543307</v>
      </c>
      <c r="O50" s="52">
        <v>11940</v>
      </c>
      <c r="P50" s="52">
        <v>0</v>
      </c>
      <c r="Q50" s="52">
        <v>12078</v>
      </c>
      <c r="R50" s="52">
        <v>15326</v>
      </c>
      <c r="S50" s="52">
        <v>15445</v>
      </c>
      <c r="T50" s="52">
        <v>14687</v>
      </c>
      <c r="U50" s="98">
        <f t="shared" si="6"/>
        <v>-4.90773713175785E-2</v>
      </c>
      <c r="V50" s="52">
        <f t="shared" si="0"/>
        <v>-758</v>
      </c>
      <c r="W50" s="98">
        <f t="shared" si="7"/>
        <v>3.619249134506846E-2</v>
      </c>
      <c r="X50" s="98">
        <f>IFERROR(T50/T48,"-")</f>
        <v>0.63061399742378699</v>
      </c>
    </row>
    <row r="51" spans="2:24" x14ac:dyDescent="0.25">
      <c r="B51" s="97" t="s">
        <v>141</v>
      </c>
      <c r="C51" s="52">
        <v>29854</v>
      </c>
      <c r="D51" s="52">
        <v>9862</v>
      </c>
      <c r="E51" s="52">
        <v>24847</v>
      </c>
      <c r="F51" s="52">
        <v>47385</v>
      </c>
      <c r="G51" s="52">
        <v>49008</v>
      </c>
      <c r="H51" s="52">
        <v>52595</v>
      </c>
      <c r="I51" s="98">
        <f t="shared" si="1"/>
        <v>7.3192131896833157E-2</v>
      </c>
      <c r="J51" s="52">
        <f t="shared" si="2"/>
        <v>3587</v>
      </c>
      <c r="K51" s="98">
        <f t="shared" si="3"/>
        <v>0.76174047028873848</v>
      </c>
      <c r="L51" s="52">
        <f t="shared" si="4"/>
        <v>22741</v>
      </c>
      <c r="M51" s="98">
        <f t="shared" si="5"/>
        <v>9.597137372543009E-3</v>
      </c>
      <c r="N51" s="98">
        <f>H51/H48</f>
        <v>0.18274208679337062</v>
      </c>
      <c r="O51" s="52">
        <v>2960</v>
      </c>
      <c r="P51" s="52">
        <v>0</v>
      </c>
      <c r="Q51" s="52">
        <v>3617</v>
      </c>
      <c r="R51" s="52">
        <v>3421</v>
      </c>
      <c r="S51" s="52">
        <v>4084</v>
      </c>
      <c r="T51" s="52">
        <v>3796</v>
      </c>
      <c r="U51" s="98">
        <f t="shared" si="6"/>
        <v>-7.0519098922624868E-2</v>
      </c>
      <c r="V51" s="52">
        <f t="shared" si="0"/>
        <v>-288</v>
      </c>
      <c r="W51" s="98">
        <f t="shared" si="7"/>
        <v>8.0787232736186359E-3</v>
      </c>
      <c r="X51" s="98">
        <f>IFERROR(T51/T48,"-")</f>
        <v>0.16298840704164877</v>
      </c>
    </row>
    <row r="52" spans="2:24" ht="16.5" thickBot="1" x14ac:dyDescent="0.3">
      <c r="B52" s="137" t="s">
        <v>63</v>
      </c>
      <c r="C52" s="138">
        <v>70627</v>
      </c>
      <c r="D52" s="138">
        <v>18151</v>
      </c>
      <c r="E52" s="138">
        <v>23756</v>
      </c>
      <c r="F52" s="138">
        <v>45819</v>
      </c>
      <c r="G52" s="138">
        <v>49548</v>
      </c>
      <c r="H52" s="138">
        <v>51880</v>
      </c>
      <c r="I52" s="139">
        <f t="shared" si="1"/>
        <v>4.7065471865665565E-2</v>
      </c>
      <c r="J52" s="138">
        <f t="shared" si="2"/>
        <v>2332</v>
      </c>
      <c r="K52" s="139">
        <f t="shared" si="3"/>
        <v>-0.26543673099522846</v>
      </c>
      <c r="L52" s="138">
        <f t="shared" si="4"/>
        <v>-18747</v>
      </c>
      <c r="M52" s="139">
        <f t="shared" si="5"/>
        <v>9.4666695862255217E-3</v>
      </c>
      <c r="N52" s="139">
        <f>H52/H48</f>
        <v>0.18025780897119628</v>
      </c>
      <c r="O52" s="138">
        <v>6074</v>
      </c>
      <c r="P52" s="138">
        <v>845</v>
      </c>
      <c r="Q52" s="138">
        <v>4089</v>
      </c>
      <c r="R52" s="138">
        <v>4538</v>
      </c>
      <c r="S52" s="138">
        <v>4613</v>
      </c>
      <c r="T52" s="138">
        <v>4807</v>
      </c>
      <c r="U52" s="139">
        <f t="shared" si="6"/>
        <v>4.2055061781920644E-2</v>
      </c>
      <c r="V52" s="138">
        <f t="shared" si="0"/>
        <v>194</v>
      </c>
      <c r="W52" s="139">
        <f t="shared" si="7"/>
        <v>1.071652914810914E-2</v>
      </c>
      <c r="X52" s="139">
        <f>IFERROR(T52/T48,"-")</f>
        <v>0.20639759553456419</v>
      </c>
    </row>
    <row r="53" spans="2:24" ht="15.75" x14ac:dyDescent="0.25">
      <c r="B53" s="130" t="s">
        <v>53</v>
      </c>
      <c r="C53" s="131">
        <f t="shared" ref="C53:H56" si="8">C6-C11-C16-C21-C26-C30-C35-C39-C44-C48</f>
        <v>126097</v>
      </c>
      <c r="D53" s="131">
        <f t="shared" si="8"/>
        <v>141186</v>
      </c>
      <c r="E53" s="131">
        <f t="shared" si="8"/>
        <v>71959</v>
      </c>
      <c r="F53" s="131">
        <f t="shared" si="8"/>
        <v>111437</v>
      </c>
      <c r="G53" s="131">
        <f t="shared" si="8"/>
        <v>123198</v>
      </c>
      <c r="H53" s="131">
        <f t="shared" si="8"/>
        <v>128395</v>
      </c>
      <c r="I53" s="132">
        <f t="shared" si="1"/>
        <v>4.2184126365687691E-2</v>
      </c>
      <c r="J53" s="131">
        <f t="shared" si="2"/>
        <v>5197</v>
      </c>
      <c r="K53" s="132">
        <f t="shared" si="3"/>
        <v>1.8224065600291883E-2</v>
      </c>
      <c r="L53" s="131">
        <f t="shared" si="4"/>
        <v>2298</v>
      </c>
      <c r="M53" s="132">
        <f t="shared" si="5"/>
        <v>2.3428547446480836E-2</v>
      </c>
      <c r="N53" s="133">
        <f>H53/H53</f>
        <v>1</v>
      </c>
      <c r="O53" s="131">
        <v>10954</v>
      </c>
      <c r="P53" s="131">
        <v>2510</v>
      </c>
      <c r="Q53" s="131">
        <v>8951</v>
      </c>
      <c r="R53" s="131">
        <v>10349</v>
      </c>
      <c r="S53" s="131">
        <v>10850</v>
      </c>
      <c r="T53" s="131">
        <v>10319</v>
      </c>
      <c r="U53" s="132">
        <f t="shared" si="6"/>
        <v>-4.8940092165898563E-2</v>
      </c>
      <c r="V53" s="131">
        <f t="shared" si="0"/>
        <v>-531</v>
      </c>
      <c r="W53" s="132">
        <f t="shared" si="7"/>
        <v>2.4439259619608085E-2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121616</v>
      </c>
      <c r="D54" s="135">
        <f t="shared" si="8"/>
        <v>108316</v>
      </c>
      <c r="E54" s="135">
        <f t="shared" si="8"/>
        <v>72713</v>
      </c>
      <c r="F54" s="135">
        <f t="shared" si="8"/>
        <v>108068</v>
      </c>
      <c r="G54" s="135">
        <f t="shared" si="8"/>
        <v>113742</v>
      </c>
      <c r="H54" s="135">
        <f t="shared" si="8"/>
        <v>117096</v>
      </c>
      <c r="I54" s="136">
        <f t="shared" si="1"/>
        <v>2.948778815213382E-2</v>
      </c>
      <c r="J54" s="135">
        <f t="shared" si="2"/>
        <v>3354</v>
      </c>
      <c r="K54" s="136">
        <f t="shared" si="3"/>
        <v>-3.7166162347059606E-2</v>
      </c>
      <c r="L54" s="135">
        <f t="shared" si="4"/>
        <v>-4520</v>
      </c>
      <c r="M54" s="136">
        <f t="shared" si="5"/>
        <v>2.1366791477807703E-2</v>
      </c>
      <c r="N54" s="136">
        <f>H54/H53</f>
        <v>0.91199813076833214</v>
      </c>
      <c r="O54" s="135">
        <v>10588</v>
      </c>
      <c r="P54" s="135">
        <v>2451</v>
      </c>
      <c r="Q54" s="135">
        <v>8704</v>
      </c>
      <c r="R54" s="135">
        <v>10040</v>
      </c>
      <c r="S54" s="135">
        <v>9788</v>
      </c>
      <c r="T54" s="135">
        <v>9325</v>
      </c>
      <c r="U54" s="136">
        <f t="shared" si="6"/>
        <v>-4.7302819779321603E-2</v>
      </c>
      <c r="V54" s="135">
        <f t="shared" si="0"/>
        <v>-463</v>
      </c>
      <c r="W54" s="136">
        <f t="shared" si="7"/>
        <v>2.3709553249672929E-2</v>
      </c>
      <c r="X54" s="136">
        <f>IFERROR(T54/T53,"-")</f>
        <v>0.90367283651516617</v>
      </c>
    </row>
    <row r="55" spans="2:24" x14ac:dyDescent="0.25">
      <c r="B55" s="97" t="s">
        <v>140</v>
      </c>
      <c r="C55" s="52">
        <f t="shared" si="8"/>
        <v>107308</v>
      </c>
      <c r="D55" s="52">
        <f t="shared" si="8"/>
        <v>141538</v>
      </c>
      <c r="E55" s="52">
        <f t="shared" si="8"/>
        <v>205466</v>
      </c>
      <c r="F55" s="52">
        <f t="shared" si="8"/>
        <v>395430</v>
      </c>
      <c r="G55" s="52">
        <f t="shared" si="8"/>
        <v>337607</v>
      </c>
      <c r="H55" s="52">
        <f t="shared" si="8"/>
        <v>442191</v>
      </c>
      <c r="I55" s="98">
        <f t="shared" si="1"/>
        <v>0.30978030668795364</v>
      </c>
      <c r="J55" s="52">
        <f t="shared" si="2"/>
        <v>104584</v>
      </c>
      <c r="K55" s="98">
        <f t="shared" si="3"/>
        <v>3.1207645282737539</v>
      </c>
      <c r="L55" s="52">
        <f t="shared" si="4"/>
        <v>334883</v>
      </c>
      <c r="M55" s="98">
        <f t="shared" si="5"/>
        <v>8.0687665593728794E-2</v>
      </c>
      <c r="N55" s="98">
        <f>H55/H53</f>
        <v>3.4439892519179094</v>
      </c>
      <c r="O55" s="52">
        <v>7862</v>
      </c>
      <c r="P55" s="52">
        <v>1592</v>
      </c>
      <c r="Q55" s="52">
        <v>6327</v>
      </c>
      <c r="R55" s="52">
        <v>6948</v>
      </c>
      <c r="S55" s="52">
        <v>6786</v>
      </c>
      <c r="T55" s="52">
        <v>6385</v>
      </c>
      <c r="U55" s="98">
        <f t="shared" si="6"/>
        <v>-5.9092248747421139E-2</v>
      </c>
      <c r="V55" s="52">
        <f t="shared" si="0"/>
        <v>-401</v>
      </c>
      <c r="W55" s="98">
        <f t="shared" si="7"/>
        <v>1.640776653174577E-2</v>
      </c>
      <c r="X55" s="98">
        <f>IFERROR(T55/T53,"-")</f>
        <v>0.61876150789805218</v>
      </c>
    </row>
    <row r="56" spans="2:24" x14ac:dyDescent="0.25">
      <c r="B56" s="97" t="s">
        <v>141</v>
      </c>
      <c r="C56" s="52">
        <f t="shared" si="8"/>
        <v>53129</v>
      </c>
      <c r="D56" s="52">
        <f t="shared" si="8"/>
        <v>55444</v>
      </c>
      <c r="E56" s="52">
        <f t="shared" si="8"/>
        <v>56786</v>
      </c>
      <c r="F56" s="52">
        <f t="shared" si="8"/>
        <v>83987</v>
      </c>
      <c r="G56" s="52">
        <f t="shared" si="8"/>
        <v>117555</v>
      </c>
      <c r="H56" s="52">
        <f t="shared" si="8"/>
        <v>116853</v>
      </c>
      <c r="I56" s="98">
        <f t="shared" si="1"/>
        <v>-5.9716728339925806E-3</v>
      </c>
      <c r="J56" s="52">
        <f t="shared" si="2"/>
        <v>-702</v>
      </c>
      <c r="K56" s="98">
        <f t="shared" si="3"/>
        <v>1.1994202789437032</v>
      </c>
      <c r="L56" s="52">
        <f t="shared" si="4"/>
        <v>63724</v>
      </c>
      <c r="M56" s="98">
        <f t="shared" si="5"/>
        <v>2.1322450677702599E-2</v>
      </c>
      <c r="N56" s="98">
        <f>H56/H53</f>
        <v>0.91010553370458347</v>
      </c>
      <c r="O56" s="52">
        <v>2726</v>
      </c>
      <c r="P56" s="52">
        <v>859</v>
      </c>
      <c r="Q56" s="52">
        <v>2377</v>
      </c>
      <c r="R56" s="52">
        <v>3092</v>
      </c>
      <c r="S56" s="52">
        <v>3002</v>
      </c>
      <c r="T56" s="52">
        <v>2940</v>
      </c>
      <c r="U56" s="98">
        <f t="shared" si="6"/>
        <v>-2.0652898067954673E-2</v>
      </c>
      <c r="V56" s="52">
        <f t="shared" si="0"/>
        <v>-62</v>
      </c>
      <c r="W56" s="98">
        <f t="shared" si="7"/>
        <v>7.3017867179271615E-3</v>
      </c>
      <c r="X56" s="98">
        <f>IFERROR(T56/T53,"-")</f>
        <v>0.28491132861711405</v>
      </c>
    </row>
    <row r="57" spans="2:24" ht="15.75" x14ac:dyDescent="0.25">
      <c r="B57" s="137" t="s">
        <v>63</v>
      </c>
      <c r="C57" s="138">
        <f>C53-C54</f>
        <v>4481</v>
      </c>
      <c r="D57" s="138">
        <f t="shared" ref="D57:H57" si="9">D53-D54</f>
        <v>32870</v>
      </c>
      <c r="E57" s="138">
        <f t="shared" si="9"/>
        <v>-754</v>
      </c>
      <c r="F57" s="138">
        <f t="shared" si="9"/>
        <v>3369</v>
      </c>
      <c r="G57" s="138">
        <f t="shared" si="9"/>
        <v>9456</v>
      </c>
      <c r="H57" s="138">
        <f t="shared" si="9"/>
        <v>11299</v>
      </c>
      <c r="I57" s="139">
        <f t="shared" si="1"/>
        <v>0.19490270727580383</v>
      </c>
      <c r="J57" s="138">
        <f t="shared" si="2"/>
        <v>1843</v>
      </c>
      <c r="K57" s="139">
        <f t="shared" si="3"/>
        <v>1.5215353715688464</v>
      </c>
      <c r="L57" s="138">
        <f t="shared" si="4"/>
        <v>6818</v>
      </c>
      <c r="M57" s="139">
        <f t="shared" si="5"/>
        <v>2.0617559686731336E-3</v>
      </c>
      <c r="N57" s="139">
        <f>H57/H53</f>
        <v>8.8001869231667904E-2</v>
      </c>
      <c r="O57" s="138">
        <v>444</v>
      </c>
      <c r="P57" s="138">
        <v>133</v>
      </c>
      <c r="Q57" s="138">
        <v>2205</v>
      </c>
      <c r="R57" s="138">
        <v>1076</v>
      </c>
      <c r="S57" s="138">
        <v>1898</v>
      </c>
      <c r="T57" s="138">
        <v>4419</v>
      </c>
      <c r="U57" s="139">
        <f t="shared" si="6"/>
        <v>1.3282402528977872</v>
      </c>
      <c r="V57" s="138">
        <f t="shared" si="0"/>
        <v>2521</v>
      </c>
      <c r="W57" s="139">
        <f t="shared" si="7"/>
        <v>2.540983993690047E-3</v>
      </c>
      <c r="X57" s="139">
        <f>IFERROR(T57/T53,"-")</f>
        <v>0.42823917046225407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CEF1-26C5-4A73-A785-6083A2BC2C6D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253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46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47034</v>
      </c>
      <c r="R8" s="155">
        <v>45076</v>
      </c>
      <c r="S8" s="155">
        <v>12633</v>
      </c>
      <c r="T8" s="155">
        <v>20161</v>
      </c>
      <c r="U8" s="155">
        <v>37751</v>
      </c>
      <c r="V8" s="155">
        <v>51166</v>
      </c>
      <c r="W8" s="156">
        <f>IFERROR(V8/U8-1,"-")</f>
        <v>0.3553548250377474</v>
      </c>
      <c r="X8" s="156">
        <f>IFERROR(V8/S8-1,"-")</f>
        <v>3.0501860207393339</v>
      </c>
      <c r="Y8" s="155">
        <f>V8-U8</f>
        <v>13415</v>
      </c>
      <c r="Z8" s="155">
        <f>V8-S8</f>
        <v>38533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11661</v>
      </c>
      <c r="R9" s="158">
        <v>10509</v>
      </c>
      <c r="S9" s="158">
        <v>2339</v>
      </c>
      <c r="T9" s="158">
        <v>4950</v>
      </c>
      <c r="U9" s="158">
        <v>6762</v>
      </c>
      <c r="V9" s="158">
        <v>20250</v>
      </c>
      <c r="W9" s="159">
        <f>IFERROR(V9/U9-1,"-")</f>
        <v>1.9946761313220942</v>
      </c>
      <c r="X9" s="160">
        <f t="shared" ref="X9:X20" si="3">IFERROR(V9/S9-1,"-")</f>
        <v>7.6575459598118858</v>
      </c>
      <c r="Y9" s="158">
        <f t="shared" ref="Y9:Y19" si="4">V9-U9</f>
        <v>13488</v>
      </c>
      <c r="Z9" s="158">
        <f t="shared" ref="Z9:Z20" si="5">V9-S9</f>
        <v>17911</v>
      </c>
      <c r="AA9" s="159">
        <f>V9/V$8</f>
        <v>0.39577062893327603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7273</v>
      </c>
      <c r="R10" s="163">
        <v>5944</v>
      </c>
      <c r="S10" s="163">
        <v>1658</v>
      </c>
      <c r="T10" s="163">
        <v>2415</v>
      </c>
      <c r="U10" s="163">
        <v>3515</v>
      </c>
      <c r="V10" s="163">
        <v>14811</v>
      </c>
      <c r="W10" s="164">
        <f>IFERROR(V10/U10-1,"-")</f>
        <v>3.2136557610241825</v>
      </c>
      <c r="X10" s="165">
        <f t="shared" si="3"/>
        <v>7.9330518697225578</v>
      </c>
      <c r="Y10" s="163">
        <f t="shared" si="4"/>
        <v>11296</v>
      </c>
      <c r="Z10" s="163">
        <f t="shared" si="5"/>
        <v>13153</v>
      </c>
      <c r="AA10" s="164">
        <f>V10/V$8</f>
        <v>0.28946956963608644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4388</v>
      </c>
      <c r="R11" s="163">
        <v>4565</v>
      </c>
      <c r="S11" s="163">
        <v>681</v>
      </c>
      <c r="T11" s="163">
        <v>2535</v>
      </c>
      <c r="U11" s="163">
        <v>3247</v>
      </c>
      <c r="V11" s="163">
        <v>5439</v>
      </c>
      <c r="W11" s="164">
        <f>IFERROR(V11/U11-1,"-")</f>
        <v>0.67508469356328926</v>
      </c>
      <c r="X11" s="165">
        <f t="shared" si="3"/>
        <v>6.9867841409691627</v>
      </c>
      <c r="Y11" s="163">
        <f t="shared" si="4"/>
        <v>2192</v>
      </c>
      <c r="Z11" s="163">
        <f t="shared" si="5"/>
        <v>4758</v>
      </c>
      <c r="AA11" s="164">
        <f>V11/V$8</f>
        <v>0.10630105929718954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35373</v>
      </c>
      <c r="R12" s="158">
        <v>34567</v>
      </c>
      <c r="S12" s="158">
        <v>10294</v>
      </c>
      <c r="T12" s="158">
        <v>15211</v>
      </c>
      <c r="U12" s="158">
        <v>30989</v>
      </c>
      <c r="V12" s="158">
        <v>30916</v>
      </c>
      <c r="W12" s="159">
        <f>IFERROR(V12/U12-1,"-")</f>
        <v>-2.3556745942108215E-3</v>
      </c>
      <c r="X12" s="160">
        <f t="shared" si="3"/>
        <v>2.0033028948902274</v>
      </c>
      <c r="Y12" s="158">
        <f t="shared" si="4"/>
        <v>-73</v>
      </c>
      <c r="Z12" s="158">
        <f t="shared" si="5"/>
        <v>20622</v>
      </c>
      <c r="AA12" s="159">
        <f>V12/V$8</f>
        <v>0.60422937106672403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10066</v>
      </c>
      <c r="R13" s="163">
        <v>10275</v>
      </c>
      <c r="S13" s="163">
        <v>3060</v>
      </c>
      <c r="T13" s="163">
        <v>3030</v>
      </c>
      <c r="U13" s="163">
        <v>10352</v>
      </c>
      <c r="V13" s="163">
        <v>9308</v>
      </c>
      <c r="W13" s="164">
        <f t="shared" ref="W13:W20" si="8">IFERROR(V13/U13-1,"-")</f>
        <v>-0.1008500772797527</v>
      </c>
      <c r="X13" s="165">
        <f t="shared" si="3"/>
        <v>2.041830065359477</v>
      </c>
      <c r="Y13" s="163">
        <f t="shared" si="4"/>
        <v>-1044</v>
      </c>
      <c r="Z13" s="163">
        <f t="shared" si="5"/>
        <v>6248</v>
      </c>
      <c r="AA13" s="164">
        <f t="shared" ref="AA13:AA20" si="9">V13/V$8</f>
        <v>0.18191767970918188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10860</v>
      </c>
      <c r="R14" s="163">
        <v>9881</v>
      </c>
      <c r="S14" s="163">
        <v>2874</v>
      </c>
      <c r="T14" s="163">
        <v>5150</v>
      </c>
      <c r="U14" s="163">
        <v>6811</v>
      </c>
      <c r="V14" s="163">
        <v>6211</v>
      </c>
      <c r="W14" s="164">
        <f t="shared" si="8"/>
        <v>-8.8092791073263843E-2</v>
      </c>
      <c r="X14" s="165">
        <f t="shared" si="3"/>
        <v>1.1610995128740433</v>
      </c>
      <c r="Y14" s="163">
        <f t="shared" si="4"/>
        <v>-600</v>
      </c>
      <c r="Z14" s="163">
        <f t="shared" si="5"/>
        <v>3337</v>
      </c>
      <c r="AA14" s="164">
        <f t="shared" si="9"/>
        <v>0.12138920376812727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2116</v>
      </c>
      <c r="R15" s="163">
        <v>2186</v>
      </c>
      <c r="S15" s="163">
        <v>544</v>
      </c>
      <c r="T15" s="163">
        <v>1642</v>
      </c>
      <c r="U15" s="163">
        <v>2746</v>
      </c>
      <c r="V15" s="163">
        <v>2942</v>
      </c>
      <c r="W15" s="164">
        <f t="shared" si="8"/>
        <v>7.1376547705753746E-2</v>
      </c>
      <c r="X15" s="165">
        <f t="shared" si="3"/>
        <v>4.4080882352941178</v>
      </c>
      <c r="Y15" s="163">
        <f t="shared" si="4"/>
        <v>196</v>
      </c>
      <c r="Z15" s="163">
        <f t="shared" si="5"/>
        <v>2398</v>
      </c>
      <c r="AA15" s="164">
        <f t="shared" si="9"/>
        <v>5.7499120509713481E-2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663</v>
      </c>
      <c r="R16" s="163">
        <v>731</v>
      </c>
      <c r="S16" s="163">
        <v>284</v>
      </c>
      <c r="T16" s="163">
        <v>377</v>
      </c>
      <c r="U16" s="163">
        <v>868</v>
      </c>
      <c r="V16" s="163">
        <v>832</v>
      </c>
      <c r="W16" s="164">
        <f t="shared" si="8"/>
        <v>-4.1474654377880227E-2</v>
      </c>
      <c r="X16" s="165">
        <f t="shared" si="3"/>
        <v>1.9295774647887325</v>
      </c>
      <c r="Y16" s="163">
        <f t="shared" si="4"/>
        <v>-36</v>
      </c>
      <c r="Z16" s="163">
        <f t="shared" si="5"/>
        <v>548</v>
      </c>
      <c r="AA16" s="164">
        <f t="shared" si="9"/>
        <v>1.6260798186295587E-2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617</v>
      </c>
      <c r="R17" s="163">
        <v>686</v>
      </c>
      <c r="S17" s="163">
        <v>229</v>
      </c>
      <c r="T17" s="163">
        <v>476</v>
      </c>
      <c r="U17" s="163">
        <v>657</v>
      </c>
      <c r="V17" s="163">
        <v>709</v>
      </c>
      <c r="W17" s="164">
        <f t="shared" si="8"/>
        <v>7.9147640791476404E-2</v>
      </c>
      <c r="X17" s="165">
        <f t="shared" si="3"/>
        <v>2.0960698689956332</v>
      </c>
      <c r="Y17" s="163">
        <f t="shared" si="4"/>
        <v>52</v>
      </c>
      <c r="Z17" s="163">
        <f t="shared" si="5"/>
        <v>480</v>
      </c>
      <c r="AA17" s="164">
        <f t="shared" si="9"/>
        <v>1.3856858069811984E-2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436</v>
      </c>
      <c r="R18" s="163">
        <v>281</v>
      </c>
      <c r="S18" s="163">
        <v>136</v>
      </c>
      <c r="T18" s="163">
        <v>98</v>
      </c>
      <c r="U18" s="163">
        <v>136</v>
      </c>
      <c r="V18" s="163">
        <v>243</v>
      </c>
      <c r="W18" s="164">
        <f t="shared" si="8"/>
        <v>0.78676470588235303</v>
      </c>
      <c r="X18" s="165">
        <f t="shared" si="3"/>
        <v>0.78676470588235303</v>
      </c>
      <c r="Y18" s="163">
        <f t="shared" si="4"/>
        <v>107</v>
      </c>
      <c r="Z18" s="163">
        <f t="shared" si="5"/>
        <v>107</v>
      </c>
      <c r="AA18" s="164">
        <f t="shared" si="9"/>
        <v>4.7492475471993117E-3</v>
      </c>
    </row>
    <row r="19" spans="1:27" x14ac:dyDescent="0.25">
      <c r="A19" s="161" t="s">
        <v>143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568</v>
      </c>
      <c r="R19" s="163">
        <v>591</v>
      </c>
      <c r="S19" s="163">
        <v>217</v>
      </c>
      <c r="T19" s="163">
        <v>91</v>
      </c>
      <c r="U19" s="163">
        <v>153</v>
      </c>
      <c r="V19" s="163">
        <v>195</v>
      </c>
      <c r="W19" s="164">
        <f t="shared" si="8"/>
        <v>0.27450980392156854</v>
      </c>
      <c r="X19" s="165">
        <f t="shared" si="3"/>
        <v>-0.10138248847926268</v>
      </c>
      <c r="Y19" s="163">
        <f t="shared" si="4"/>
        <v>42</v>
      </c>
      <c r="Z19" s="163">
        <f t="shared" si="5"/>
        <v>-22</v>
      </c>
      <c r="AA19" s="164">
        <f t="shared" si="9"/>
        <v>3.8111245749130281E-3</v>
      </c>
    </row>
    <row r="20" spans="1:27" x14ac:dyDescent="0.25">
      <c r="A20" s="167" t="s">
        <v>144</v>
      </c>
      <c r="B20" s="168" t="s">
        <v>144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144</v>
      </c>
      <c r="Q20" s="169">
        <f t="shared" ref="Q20:V20" si="11">Q12-SUM(Q13:Q19)</f>
        <v>10047</v>
      </c>
      <c r="R20" s="169">
        <f t="shared" si="11"/>
        <v>9936</v>
      </c>
      <c r="S20" s="169">
        <f t="shared" si="11"/>
        <v>2950</v>
      </c>
      <c r="T20" s="169">
        <f t="shared" si="11"/>
        <v>4347</v>
      </c>
      <c r="U20" s="169">
        <f t="shared" si="11"/>
        <v>9266</v>
      </c>
      <c r="V20" s="169">
        <f t="shared" si="11"/>
        <v>10476</v>
      </c>
      <c r="W20" s="170">
        <f t="shared" si="8"/>
        <v>0.13058493416792571</v>
      </c>
      <c r="X20" s="171">
        <f t="shared" si="3"/>
        <v>2.5511864406779661</v>
      </c>
      <c r="Y20" s="169">
        <f>V20-U20</f>
        <v>1210</v>
      </c>
      <c r="Z20" s="169">
        <f t="shared" si="5"/>
        <v>7526</v>
      </c>
      <c r="AA20" s="170">
        <f t="shared" si="9"/>
        <v>0.20474533870148146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144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144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144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144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144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144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144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144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144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144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9BC5-B25B-41C0-AED2-FA532B8B870F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253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222</v>
      </c>
      <c r="D9" s="172" t="s">
        <v>233</v>
      </c>
      <c r="E9" s="172" t="s">
        <v>223</v>
      </c>
      <c r="F9" s="172" t="s">
        <v>224</v>
      </c>
      <c r="G9" s="172" t="s">
        <v>225</v>
      </c>
      <c r="H9" s="172" t="s">
        <v>226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222</v>
      </c>
      <c r="P9" s="172" t="s">
        <v>223</v>
      </c>
      <c r="Q9" s="172" t="s">
        <v>224</v>
      </c>
      <c r="R9" s="172" t="s">
        <v>225</v>
      </c>
      <c r="S9" s="172" t="s">
        <v>226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46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468289</v>
      </c>
      <c r="D11" s="176">
        <v>94228</v>
      </c>
      <c r="E11" s="176">
        <v>370663</v>
      </c>
      <c r="F11" s="176">
        <v>494720</v>
      </c>
      <c r="G11" s="176">
        <v>510044</v>
      </c>
      <c r="H11" s="176">
        <v>517738</v>
      </c>
      <c r="I11" s="177">
        <f t="shared" ref="I11:I23" si="0">IFERROR(H11/G11-1,"-")</f>
        <v>1.5084973061147755E-2</v>
      </c>
      <c r="J11" s="177">
        <f t="shared" ref="J11:J23" si="1">IFERROR(H11/C11-1,"-")</f>
        <v>0.10559504921106422</v>
      </c>
      <c r="K11" s="177">
        <f>H11/H11</f>
        <v>1</v>
      </c>
      <c r="L11" s="79"/>
      <c r="M11" s="79"/>
      <c r="N11" s="154" t="s">
        <v>68</v>
      </c>
      <c r="O11" s="176">
        <v>4174</v>
      </c>
      <c r="P11" s="176">
        <v>2907</v>
      </c>
      <c r="Q11" s="176">
        <v>5119</v>
      </c>
      <c r="R11" s="176">
        <v>5933</v>
      </c>
      <c r="S11" s="176">
        <v>4890</v>
      </c>
      <c r="T11" s="177">
        <f t="shared" ref="T11:T23" si="2">IFERROR(S11/R11-1,"-")</f>
        <v>-0.17579639305578965</v>
      </c>
      <c r="U11" s="177">
        <f t="shared" ref="U11:U23" si="3">IFERROR(S11/O11-1,"-")</f>
        <v>0.17153809295639677</v>
      </c>
      <c r="V11" s="177">
        <f>S11/S11</f>
        <v>1</v>
      </c>
    </row>
    <row r="12" spans="1:22" x14ac:dyDescent="0.25">
      <c r="B12" s="157" t="s">
        <v>97</v>
      </c>
      <c r="C12" s="158">
        <v>76737</v>
      </c>
      <c r="D12" s="158">
        <v>26611</v>
      </c>
      <c r="E12" s="158">
        <v>63685</v>
      </c>
      <c r="F12" s="158">
        <v>74177</v>
      </c>
      <c r="G12" s="158">
        <v>71872</v>
      </c>
      <c r="H12" s="158">
        <v>73314</v>
      </c>
      <c r="I12" s="159">
        <f t="shared" si="0"/>
        <v>2.006344612644706E-2</v>
      </c>
      <c r="J12" s="160">
        <f t="shared" si="1"/>
        <v>-4.4606904101020417E-2</v>
      </c>
      <c r="K12" s="159">
        <f>H12/H11</f>
        <v>0.14160444085618595</v>
      </c>
      <c r="L12" s="79"/>
      <c r="M12" s="79"/>
      <c r="N12" s="157" t="s">
        <v>97</v>
      </c>
      <c r="O12" s="158">
        <v>512</v>
      </c>
      <c r="P12" s="158">
        <v>224</v>
      </c>
      <c r="Q12" s="158">
        <v>1277</v>
      </c>
      <c r="R12" s="158">
        <v>2069</v>
      </c>
      <c r="S12" s="158">
        <v>1022</v>
      </c>
      <c r="T12" s="159">
        <f t="shared" si="2"/>
        <v>-0.50604156597390038</v>
      </c>
      <c r="U12" s="160">
        <f t="shared" si="3"/>
        <v>0.99609375</v>
      </c>
      <c r="V12" s="159">
        <f>S12/S11</f>
        <v>0.20899795501022495</v>
      </c>
    </row>
    <row r="13" spans="1:22" x14ac:dyDescent="0.25">
      <c r="B13" s="162" t="s">
        <v>103</v>
      </c>
      <c r="C13" s="163">
        <v>28670</v>
      </c>
      <c r="D13" s="163">
        <v>15869</v>
      </c>
      <c r="E13" s="163">
        <v>28042</v>
      </c>
      <c r="F13" s="163">
        <v>26909</v>
      </c>
      <c r="G13" s="163">
        <v>27496</v>
      </c>
      <c r="H13" s="163">
        <v>27000</v>
      </c>
      <c r="I13" s="164">
        <f t="shared" si="0"/>
        <v>-1.8038987489089275E-2</v>
      </c>
      <c r="J13" s="165">
        <f t="shared" si="1"/>
        <v>-5.824904080920823E-2</v>
      </c>
      <c r="K13" s="164">
        <f>H13/H11</f>
        <v>5.2149929114725983E-2</v>
      </c>
      <c r="L13" s="79"/>
      <c r="M13" s="79"/>
      <c r="N13" s="162" t="s">
        <v>103</v>
      </c>
      <c r="O13" s="163">
        <v>298</v>
      </c>
      <c r="P13" s="163">
        <v>67</v>
      </c>
      <c r="Q13" s="163">
        <v>779</v>
      </c>
      <c r="R13" s="163">
        <v>1543</v>
      </c>
      <c r="S13" s="163">
        <v>559</v>
      </c>
      <c r="T13" s="164">
        <f t="shared" si="2"/>
        <v>-0.63771872974724564</v>
      </c>
      <c r="U13" s="165">
        <f t="shared" si="3"/>
        <v>0.87583892617449655</v>
      </c>
      <c r="V13" s="164">
        <f>S13/S11</f>
        <v>0.11431492842535787</v>
      </c>
    </row>
    <row r="14" spans="1:22" x14ac:dyDescent="0.25">
      <c r="B14" s="162" t="s">
        <v>100</v>
      </c>
      <c r="C14" s="163">
        <v>48067</v>
      </c>
      <c r="D14" s="163">
        <v>10742</v>
      </c>
      <c r="E14" s="163">
        <v>35643</v>
      </c>
      <c r="F14" s="163">
        <v>47268</v>
      </c>
      <c r="G14" s="163">
        <v>44376</v>
      </c>
      <c r="H14" s="163">
        <v>46314</v>
      </c>
      <c r="I14" s="164">
        <f t="shared" si="0"/>
        <v>4.3672255273120575E-2</v>
      </c>
      <c r="J14" s="165">
        <f t="shared" si="1"/>
        <v>-3.6469927393013912E-2</v>
      </c>
      <c r="K14" s="164">
        <f>H14/H11</f>
        <v>8.9454511741459963E-2</v>
      </c>
      <c r="L14" s="79"/>
      <c r="M14" s="79"/>
      <c r="N14" s="162" t="s">
        <v>100</v>
      </c>
      <c r="O14" s="163">
        <v>214</v>
      </c>
      <c r="P14" s="163">
        <v>157</v>
      </c>
      <c r="Q14" s="163">
        <v>498</v>
      </c>
      <c r="R14" s="163">
        <v>526</v>
      </c>
      <c r="S14" s="163">
        <v>463</v>
      </c>
      <c r="T14" s="164">
        <f t="shared" si="2"/>
        <v>-0.11977186311787069</v>
      </c>
      <c r="U14" s="165">
        <f t="shared" si="3"/>
        <v>1.1635514018691588</v>
      </c>
      <c r="V14" s="164">
        <f>S14/S11</f>
        <v>9.4683026584867075E-2</v>
      </c>
    </row>
    <row r="15" spans="1:22" x14ac:dyDescent="0.25">
      <c r="B15" s="157" t="s">
        <v>107</v>
      </c>
      <c r="C15" s="158">
        <v>391552</v>
      </c>
      <c r="D15" s="158">
        <v>67617</v>
      </c>
      <c r="E15" s="158">
        <v>306978</v>
      </c>
      <c r="F15" s="158">
        <v>420543</v>
      </c>
      <c r="G15" s="158">
        <v>438172</v>
      </c>
      <c r="H15" s="158">
        <v>444424</v>
      </c>
      <c r="I15" s="159">
        <f t="shared" si="0"/>
        <v>1.4268369498735556E-2</v>
      </c>
      <c r="J15" s="160">
        <f t="shared" si="1"/>
        <v>0.13503187316116372</v>
      </c>
      <c r="K15" s="159">
        <f>H15/H11</f>
        <v>0.85839555914381405</v>
      </c>
      <c r="L15" s="79"/>
      <c r="M15" s="79"/>
      <c r="N15" s="157" t="s">
        <v>107</v>
      </c>
      <c r="O15" s="158">
        <v>3662</v>
      </c>
      <c r="P15" s="158">
        <v>2683</v>
      </c>
      <c r="Q15" s="158">
        <v>3842</v>
      </c>
      <c r="R15" s="158">
        <v>3864</v>
      </c>
      <c r="S15" s="158">
        <v>3868</v>
      </c>
      <c r="T15" s="159">
        <f t="shared" si="2"/>
        <v>1.0351966873705098E-3</v>
      </c>
      <c r="U15" s="160">
        <f t="shared" si="3"/>
        <v>5.625341343528123E-2</v>
      </c>
      <c r="V15" s="159">
        <f>S15/S11</f>
        <v>0.791002044989775</v>
      </c>
    </row>
    <row r="16" spans="1:22" x14ac:dyDescent="0.25">
      <c r="B16" s="162" t="s">
        <v>110</v>
      </c>
      <c r="C16" s="163">
        <v>159417</v>
      </c>
      <c r="D16" s="163">
        <v>30669</v>
      </c>
      <c r="E16" s="163">
        <v>98582</v>
      </c>
      <c r="F16" s="163">
        <v>176212</v>
      </c>
      <c r="G16" s="163">
        <v>183489</v>
      </c>
      <c r="H16" s="163">
        <v>188380</v>
      </c>
      <c r="I16" s="164">
        <f t="shared" si="0"/>
        <v>2.6655548833990128E-2</v>
      </c>
      <c r="J16" s="165">
        <f t="shared" si="1"/>
        <v>0.18168074923000677</v>
      </c>
      <c r="K16" s="164">
        <f>H16/H11</f>
        <v>0.36385198691229925</v>
      </c>
      <c r="L16" s="79"/>
      <c r="M16" s="79"/>
      <c r="N16" s="162" t="s">
        <v>110</v>
      </c>
      <c r="O16" s="163">
        <v>927</v>
      </c>
      <c r="P16" s="163">
        <v>607</v>
      </c>
      <c r="Q16" s="163">
        <v>1055</v>
      </c>
      <c r="R16" s="163">
        <v>993</v>
      </c>
      <c r="S16" s="163">
        <v>1063</v>
      </c>
      <c r="T16" s="164">
        <f t="shared" si="2"/>
        <v>7.0493454179254789E-2</v>
      </c>
      <c r="U16" s="165">
        <f t="shared" si="3"/>
        <v>0.14670981661272919</v>
      </c>
      <c r="V16" s="164">
        <f>S16/S11</f>
        <v>0.21738241308793457</v>
      </c>
    </row>
    <row r="17" spans="1:22" x14ac:dyDescent="0.25">
      <c r="B17" s="162" t="s">
        <v>113</v>
      </c>
      <c r="C17" s="163">
        <v>51611</v>
      </c>
      <c r="D17" s="163">
        <v>8512</v>
      </c>
      <c r="E17" s="163">
        <v>44325</v>
      </c>
      <c r="F17" s="163">
        <v>49706</v>
      </c>
      <c r="G17" s="163">
        <v>53926</v>
      </c>
      <c r="H17" s="163">
        <v>53434</v>
      </c>
      <c r="I17" s="164">
        <f t="shared" si="0"/>
        <v>-9.1236138411897594E-3</v>
      </c>
      <c r="J17" s="165">
        <f t="shared" si="1"/>
        <v>3.5321927496076322E-2</v>
      </c>
      <c r="K17" s="164">
        <f>H17/H11</f>
        <v>0.10320664119689882</v>
      </c>
      <c r="L17" s="79"/>
      <c r="M17" s="79"/>
      <c r="N17" s="162" t="s">
        <v>113</v>
      </c>
      <c r="O17" s="163">
        <v>1370</v>
      </c>
      <c r="P17" s="163">
        <v>1096</v>
      </c>
      <c r="Q17" s="163">
        <v>910</v>
      </c>
      <c r="R17" s="163">
        <v>1013</v>
      </c>
      <c r="S17" s="163">
        <v>884</v>
      </c>
      <c r="T17" s="164">
        <f t="shared" si="2"/>
        <v>-0.1273445212240869</v>
      </c>
      <c r="U17" s="165">
        <f t="shared" si="3"/>
        <v>-0.35474452554744529</v>
      </c>
      <c r="V17" s="164">
        <f>S17/S11</f>
        <v>0.18077709611451942</v>
      </c>
    </row>
    <row r="18" spans="1:22" x14ac:dyDescent="0.25">
      <c r="B18" s="162" t="s">
        <v>116</v>
      </c>
      <c r="C18" s="163">
        <v>13307</v>
      </c>
      <c r="D18" s="163">
        <v>4980</v>
      </c>
      <c r="E18" s="163">
        <v>17014</v>
      </c>
      <c r="F18" s="163">
        <v>21044</v>
      </c>
      <c r="G18" s="163">
        <v>18453</v>
      </c>
      <c r="H18" s="163">
        <v>18497</v>
      </c>
      <c r="I18" s="164">
        <f t="shared" si="0"/>
        <v>2.3844361350457977E-3</v>
      </c>
      <c r="J18" s="165">
        <f t="shared" si="1"/>
        <v>0.39002029007289396</v>
      </c>
      <c r="K18" s="164">
        <f>H18/H11</f>
        <v>3.5726564401299496E-2</v>
      </c>
      <c r="L18" s="79"/>
      <c r="M18" s="79"/>
      <c r="N18" s="162" t="s">
        <v>116</v>
      </c>
      <c r="O18" s="163">
        <v>141</v>
      </c>
      <c r="P18" s="163">
        <v>110</v>
      </c>
      <c r="Q18" s="163">
        <v>374</v>
      </c>
      <c r="R18" s="163">
        <v>313</v>
      </c>
      <c r="S18" s="163">
        <v>170</v>
      </c>
      <c r="T18" s="164">
        <f t="shared" si="2"/>
        <v>-0.45686900958466459</v>
      </c>
      <c r="U18" s="165">
        <f t="shared" si="3"/>
        <v>0.20567375886524819</v>
      </c>
      <c r="V18" s="164">
        <f>S18/S11</f>
        <v>3.4764826175869123E-2</v>
      </c>
    </row>
    <row r="19" spans="1:22" x14ac:dyDescent="0.25">
      <c r="B19" s="162" t="s">
        <v>123</v>
      </c>
      <c r="C19" s="163">
        <v>12625</v>
      </c>
      <c r="D19" s="163">
        <v>1843</v>
      </c>
      <c r="E19" s="163">
        <v>16793</v>
      </c>
      <c r="F19" s="163">
        <v>14051</v>
      </c>
      <c r="G19" s="163">
        <v>16422</v>
      </c>
      <c r="H19" s="163">
        <v>15950</v>
      </c>
      <c r="I19" s="164">
        <f t="shared" si="0"/>
        <v>-2.8741931555230749E-2</v>
      </c>
      <c r="J19" s="165">
        <f t="shared" si="1"/>
        <v>0.26336633663366338</v>
      </c>
      <c r="K19" s="164">
        <f>H19/H11</f>
        <v>3.0807087754810347E-2</v>
      </c>
      <c r="L19" s="79"/>
      <c r="M19" s="79"/>
      <c r="N19" s="162" t="s">
        <v>123</v>
      </c>
      <c r="O19" s="163">
        <v>51</v>
      </c>
      <c r="P19" s="163">
        <v>73</v>
      </c>
      <c r="Q19" s="163">
        <v>69</v>
      </c>
      <c r="R19" s="163">
        <v>95</v>
      </c>
      <c r="S19" s="163">
        <v>123</v>
      </c>
      <c r="T19" s="164">
        <f t="shared" si="2"/>
        <v>0.29473684210526319</v>
      </c>
      <c r="U19" s="165">
        <f t="shared" si="3"/>
        <v>1.4117647058823528</v>
      </c>
      <c r="V19" s="164">
        <f>S19/S11</f>
        <v>2.5153374233128835E-2</v>
      </c>
    </row>
    <row r="20" spans="1:22" x14ac:dyDescent="0.25">
      <c r="B20" s="162" t="s">
        <v>119</v>
      </c>
      <c r="C20" s="163">
        <v>15482</v>
      </c>
      <c r="D20" s="163">
        <v>3093</v>
      </c>
      <c r="E20" s="163">
        <v>18106</v>
      </c>
      <c r="F20" s="163">
        <v>16505</v>
      </c>
      <c r="G20" s="163">
        <v>17446</v>
      </c>
      <c r="H20" s="163">
        <v>17683</v>
      </c>
      <c r="I20" s="164">
        <f t="shared" si="0"/>
        <v>1.3584775879857958E-2</v>
      </c>
      <c r="J20" s="165">
        <f t="shared" si="1"/>
        <v>0.142165094948973</v>
      </c>
      <c r="K20" s="164">
        <f>H20/H11</f>
        <v>3.4154340612433318E-2</v>
      </c>
      <c r="L20" s="79"/>
      <c r="M20" s="79"/>
      <c r="N20" s="162" t="s">
        <v>119</v>
      </c>
      <c r="O20" s="163">
        <v>35</v>
      </c>
      <c r="P20" s="163">
        <v>62</v>
      </c>
      <c r="Q20" s="163">
        <v>75</v>
      </c>
      <c r="R20" s="163">
        <v>92</v>
      </c>
      <c r="S20" s="163">
        <v>127</v>
      </c>
      <c r="T20" s="164">
        <f t="shared" si="2"/>
        <v>0.38043478260869557</v>
      </c>
      <c r="U20" s="165">
        <f t="shared" si="3"/>
        <v>2.6285714285714286</v>
      </c>
      <c r="V20" s="164">
        <f>S20/S11</f>
        <v>2.5971370143149285E-2</v>
      </c>
    </row>
    <row r="21" spans="1:22" x14ac:dyDescent="0.25">
      <c r="B21" s="162" t="s">
        <v>128</v>
      </c>
      <c r="C21" s="163">
        <v>10370</v>
      </c>
      <c r="D21" s="163">
        <v>125</v>
      </c>
      <c r="E21" s="163">
        <v>8711</v>
      </c>
      <c r="F21" s="163">
        <v>10052</v>
      </c>
      <c r="G21" s="163">
        <v>9909</v>
      </c>
      <c r="H21" s="163">
        <v>9178</v>
      </c>
      <c r="I21" s="164">
        <f t="shared" si="0"/>
        <v>-7.3771319002926661E-2</v>
      </c>
      <c r="J21" s="165">
        <f t="shared" si="1"/>
        <v>-0.11494696239151403</v>
      </c>
      <c r="K21" s="164">
        <f>H21/H11</f>
        <v>1.7727112941294632E-2</v>
      </c>
      <c r="L21" s="79"/>
      <c r="M21" s="79"/>
      <c r="N21" s="162" t="s">
        <v>128</v>
      </c>
      <c r="O21" s="163">
        <v>43</v>
      </c>
      <c r="P21" s="163">
        <v>23</v>
      </c>
      <c r="Q21" s="163">
        <v>47</v>
      </c>
      <c r="R21" s="163">
        <v>46</v>
      </c>
      <c r="S21" s="163">
        <v>36</v>
      </c>
      <c r="T21" s="164">
        <f t="shared" si="2"/>
        <v>-0.21739130434782605</v>
      </c>
      <c r="U21" s="165">
        <f t="shared" si="3"/>
        <v>-0.16279069767441856</v>
      </c>
      <c r="V21" s="164">
        <f>S21/S11</f>
        <v>7.3619631901840491E-3</v>
      </c>
    </row>
    <row r="22" spans="1:22" x14ac:dyDescent="0.25">
      <c r="A22" s="167"/>
      <c r="B22" s="162" t="s">
        <v>131</v>
      </c>
      <c r="C22" s="163">
        <v>20674</v>
      </c>
      <c r="D22" s="163">
        <v>767</v>
      </c>
      <c r="E22" s="163">
        <v>9345</v>
      </c>
      <c r="F22" s="163">
        <v>13825</v>
      </c>
      <c r="G22" s="163">
        <v>15442</v>
      </c>
      <c r="H22" s="163">
        <v>13034</v>
      </c>
      <c r="I22" s="164">
        <f t="shared" si="0"/>
        <v>-0.15593834995466904</v>
      </c>
      <c r="J22" s="165">
        <f t="shared" si="1"/>
        <v>-0.36954629002611972</v>
      </c>
      <c r="K22" s="164">
        <f>H22/H11</f>
        <v>2.5174895410419944E-2</v>
      </c>
      <c r="L22" s="79"/>
      <c r="M22" s="79"/>
      <c r="N22" s="162" t="s">
        <v>131</v>
      </c>
      <c r="O22" s="163">
        <v>179</v>
      </c>
      <c r="P22" s="163">
        <v>28</v>
      </c>
      <c r="Q22" s="163">
        <v>43</v>
      </c>
      <c r="R22" s="163">
        <v>28</v>
      </c>
      <c r="S22" s="163">
        <v>45</v>
      </c>
      <c r="T22" s="164">
        <f t="shared" si="2"/>
        <v>0.60714285714285721</v>
      </c>
      <c r="U22" s="165">
        <f t="shared" si="3"/>
        <v>-0.74860335195530725</v>
      </c>
      <c r="V22" s="164">
        <f>S22/S11</f>
        <v>9.202453987730062E-3</v>
      </c>
    </row>
    <row r="23" spans="1:22" x14ac:dyDescent="0.25">
      <c r="B23" s="168" t="s">
        <v>144</v>
      </c>
      <c r="C23" s="169">
        <f t="shared" ref="C23:H23" si="4">C15-SUM(C16:C22)</f>
        <v>108066</v>
      </c>
      <c r="D23" s="169">
        <f t="shared" si="4"/>
        <v>17628</v>
      </c>
      <c r="E23" s="169">
        <f t="shared" si="4"/>
        <v>94102</v>
      </c>
      <c r="F23" s="169">
        <f t="shared" si="4"/>
        <v>119148</v>
      </c>
      <c r="G23" s="169">
        <f t="shared" si="4"/>
        <v>123085</v>
      </c>
      <c r="H23" s="169">
        <f t="shared" si="4"/>
        <v>128268</v>
      </c>
      <c r="I23" s="170">
        <f t="shared" si="0"/>
        <v>4.2109111589551995E-2</v>
      </c>
      <c r="J23" s="171">
        <f t="shared" si="1"/>
        <v>0.18694131364166333</v>
      </c>
      <c r="K23" s="170">
        <f>H23/H11</f>
        <v>0.24774692991435823</v>
      </c>
      <c r="L23" s="125"/>
      <c r="M23" s="125"/>
      <c r="N23" s="168" t="s">
        <v>144</v>
      </c>
      <c r="O23" s="169">
        <f>O15-SUM(O16:O22)</f>
        <v>916</v>
      </c>
      <c r="P23" s="169">
        <f>P15-SUM(P16:P22)</f>
        <v>684</v>
      </c>
      <c r="Q23" s="169">
        <f>Q15-SUM(Q16:Q22)</f>
        <v>1269</v>
      </c>
      <c r="R23" s="169">
        <f>R15-SUM(R16:R22)</f>
        <v>1284</v>
      </c>
      <c r="S23" s="169">
        <f>S15-SUM(S16:S22)</f>
        <v>1420</v>
      </c>
      <c r="T23" s="170">
        <f t="shared" si="2"/>
        <v>0.10591900311526481</v>
      </c>
      <c r="U23" s="171">
        <f t="shared" si="3"/>
        <v>0.55021834061135366</v>
      </c>
      <c r="V23" s="170">
        <f>S23/S11</f>
        <v>0.29038854805725972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168680</v>
      </c>
      <c r="D25" s="176">
        <v>30931</v>
      </c>
      <c r="E25" s="176">
        <v>138324</v>
      </c>
      <c r="F25" s="176">
        <v>183582</v>
      </c>
      <c r="G25" s="176">
        <v>191226</v>
      </c>
      <c r="H25" s="176">
        <v>188893</v>
      </c>
      <c r="I25" s="177">
        <f t="shared" ref="I25:I37" si="5">IFERROR(H25/G25-1,"-")</f>
        <v>-1.2200223818936706E-2</v>
      </c>
      <c r="J25" s="177">
        <f t="shared" ref="J25:J37" si="6">IFERROR(H25/C25-1,"-")</f>
        <v>0.11983044818591426</v>
      </c>
      <c r="K25" s="177">
        <f>H25/H25</f>
        <v>1</v>
      </c>
    </row>
    <row r="26" spans="1:22" x14ac:dyDescent="0.25">
      <c r="B26" s="157" t="s">
        <v>97</v>
      </c>
      <c r="C26" s="158">
        <v>13494</v>
      </c>
      <c r="D26" s="158">
        <v>6470</v>
      </c>
      <c r="E26" s="158">
        <v>14724</v>
      </c>
      <c r="F26" s="158">
        <v>13898</v>
      </c>
      <c r="G26" s="158">
        <v>12676</v>
      </c>
      <c r="H26" s="158">
        <v>11833</v>
      </c>
      <c r="I26" s="159">
        <f t="shared" si="5"/>
        <v>-6.6503628905017376E-2</v>
      </c>
      <c r="J26" s="160">
        <f t="shared" si="6"/>
        <v>-0.12309174447902771</v>
      </c>
      <c r="K26" s="159">
        <f>H26/H25</f>
        <v>6.2643930690920252E-2</v>
      </c>
    </row>
    <row r="27" spans="1:22" x14ac:dyDescent="0.25">
      <c r="B27" s="162" t="s">
        <v>103</v>
      </c>
      <c r="C27" s="163">
        <v>6129</v>
      </c>
      <c r="D27" s="163">
        <v>3579</v>
      </c>
      <c r="E27" s="163">
        <v>5642</v>
      </c>
      <c r="F27" s="163">
        <v>4802</v>
      </c>
      <c r="G27" s="163">
        <v>4381</v>
      </c>
      <c r="H27" s="163">
        <v>3470</v>
      </c>
      <c r="I27" s="164">
        <f t="shared" si="5"/>
        <v>-0.20794339191965305</v>
      </c>
      <c r="J27" s="165">
        <f t="shared" si="6"/>
        <v>-0.43383912546908143</v>
      </c>
      <c r="K27" s="164">
        <f>H27/H25</f>
        <v>1.8370188413546294E-2</v>
      </c>
    </row>
    <row r="28" spans="1:22" x14ac:dyDescent="0.25">
      <c r="B28" s="162" t="s">
        <v>100</v>
      </c>
      <c r="C28" s="163">
        <v>7365</v>
      </c>
      <c r="D28" s="163">
        <v>2891</v>
      </c>
      <c r="E28" s="163">
        <v>9082</v>
      </c>
      <c r="F28" s="163">
        <v>9096</v>
      </c>
      <c r="G28" s="163">
        <v>8295</v>
      </c>
      <c r="H28" s="163">
        <v>8363</v>
      </c>
      <c r="I28" s="164">
        <f t="shared" si="5"/>
        <v>8.1977094635321546E-3</v>
      </c>
      <c r="J28" s="165">
        <f t="shared" si="6"/>
        <v>0.13550577053632051</v>
      </c>
      <c r="K28" s="164">
        <f>H28/H25</f>
        <v>4.4273742277373962E-2</v>
      </c>
    </row>
    <row r="29" spans="1:22" x14ac:dyDescent="0.25">
      <c r="B29" s="157" t="s">
        <v>107</v>
      </c>
      <c r="C29" s="158">
        <v>155186</v>
      </c>
      <c r="D29" s="158">
        <v>24461</v>
      </c>
      <c r="E29" s="158">
        <v>123600</v>
      </c>
      <c r="F29" s="158">
        <v>169684</v>
      </c>
      <c r="G29" s="158">
        <v>178550</v>
      </c>
      <c r="H29" s="158">
        <v>177060</v>
      </c>
      <c r="I29" s="159">
        <f t="shared" si="5"/>
        <v>-8.3450014001680284E-3</v>
      </c>
      <c r="J29" s="160">
        <f t="shared" si="6"/>
        <v>0.14095343652133563</v>
      </c>
      <c r="K29" s="159">
        <f>H29/H25</f>
        <v>0.93735606930907978</v>
      </c>
    </row>
    <row r="30" spans="1:22" x14ac:dyDescent="0.25">
      <c r="B30" s="162" t="s">
        <v>110</v>
      </c>
      <c r="C30" s="163">
        <v>68914</v>
      </c>
      <c r="D30" s="163">
        <v>10937</v>
      </c>
      <c r="E30" s="163">
        <v>46456</v>
      </c>
      <c r="F30" s="163">
        <v>81345</v>
      </c>
      <c r="G30" s="163">
        <v>84217</v>
      </c>
      <c r="H30" s="163">
        <v>87505</v>
      </c>
      <c r="I30" s="164">
        <f t="shared" si="5"/>
        <v>3.9041998646354159E-2</v>
      </c>
      <c r="J30" s="165">
        <f t="shared" si="6"/>
        <v>0.2697710189511564</v>
      </c>
      <c r="K30" s="164">
        <f>H30/H25</f>
        <v>0.46325168216927043</v>
      </c>
    </row>
    <row r="31" spans="1:22" x14ac:dyDescent="0.25">
      <c r="B31" s="162" t="s">
        <v>113</v>
      </c>
      <c r="C31" s="163">
        <v>19696</v>
      </c>
      <c r="D31" s="163">
        <v>3824</v>
      </c>
      <c r="E31" s="163">
        <v>17963</v>
      </c>
      <c r="F31" s="163">
        <v>19026</v>
      </c>
      <c r="G31" s="163">
        <v>20673</v>
      </c>
      <c r="H31" s="163">
        <v>19549</v>
      </c>
      <c r="I31" s="164">
        <f t="shared" si="5"/>
        <v>-5.4370434866734429E-2</v>
      </c>
      <c r="J31" s="165">
        <f t="shared" si="6"/>
        <v>-7.4634443541835571E-3</v>
      </c>
      <c r="K31" s="164">
        <f>H31/H25</f>
        <v>0.10349245339954366</v>
      </c>
    </row>
    <row r="32" spans="1:22" x14ac:dyDescent="0.25">
      <c r="B32" s="162" t="s">
        <v>116</v>
      </c>
      <c r="C32" s="163">
        <v>4667</v>
      </c>
      <c r="D32" s="163">
        <v>1636</v>
      </c>
      <c r="E32" s="163">
        <v>6058</v>
      </c>
      <c r="F32" s="163">
        <v>6680</v>
      </c>
      <c r="G32" s="163">
        <v>5621</v>
      </c>
      <c r="H32" s="163">
        <v>4990</v>
      </c>
      <c r="I32" s="164">
        <f t="shared" si="5"/>
        <v>-0.11225760540829033</v>
      </c>
      <c r="J32" s="165">
        <f t="shared" si="6"/>
        <v>6.9209342189843648E-2</v>
      </c>
      <c r="K32" s="164">
        <f>H32/H25</f>
        <v>2.6417072099019022E-2</v>
      </c>
    </row>
    <row r="33" spans="2:11" x14ac:dyDescent="0.25">
      <c r="B33" s="162" t="s">
        <v>123</v>
      </c>
      <c r="C33" s="163">
        <v>5693</v>
      </c>
      <c r="D33" s="163">
        <v>507</v>
      </c>
      <c r="E33" s="163">
        <v>6762</v>
      </c>
      <c r="F33" s="163">
        <v>5674</v>
      </c>
      <c r="G33" s="163">
        <v>6281</v>
      </c>
      <c r="H33" s="163">
        <v>6190</v>
      </c>
      <c r="I33" s="164">
        <f t="shared" si="5"/>
        <v>-1.4488138831396324E-2</v>
      </c>
      <c r="J33" s="165">
        <f t="shared" si="6"/>
        <v>8.7300193219743472E-2</v>
      </c>
      <c r="K33" s="164">
        <f>H33/H25</f>
        <v>3.2769875008602754E-2</v>
      </c>
    </row>
    <row r="34" spans="2:11" x14ac:dyDescent="0.25">
      <c r="B34" s="162" t="s">
        <v>119</v>
      </c>
      <c r="C34" s="163">
        <v>7912</v>
      </c>
      <c r="D34" s="163">
        <v>1693</v>
      </c>
      <c r="E34" s="163">
        <v>10255</v>
      </c>
      <c r="F34" s="163">
        <v>8814</v>
      </c>
      <c r="G34" s="163">
        <v>9304</v>
      </c>
      <c r="H34" s="163">
        <v>9184</v>
      </c>
      <c r="I34" s="164">
        <f t="shared" si="5"/>
        <v>-1.2897678417884806E-2</v>
      </c>
      <c r="J34" s="165">
        <f t="shared" si="6"/>
        <v>0.16076845298281084</v>
      </c>
      <c r="K34" s="164">
        <f>H34/H25</f>
        <v>4.8620118268014163E-2</v>
      </c>
    </row>
    <row r="35" spans="2:11" x14ac:dyDescent="0.25">
      <c r="B35" s="162" t="s">
        <v>128</v>
      </c>
      <c r="C35" s="163">
        <v>3841</v>
      </c>
      <c r="D35" s="163">
        <v>27</v>
      </c>
      <c r="E35" s="163">
        <v>2682</v>
      </c>
      <c r="F35" s="163">
        <v>3144</v>
      </c>
      <c r="G35" s="163">
        <v>3168</v>
      </c>
      <c r="H35" s="163">
        <v>2938</v>
      </c>
      <c r="I35" s="164">
        <f t="shared" si="5"/>
        <v>-7.2601010101010055E-2</v>
      </c>
      <c r="J35" s="165">
        <f t="shared" si="6"/>
        <v>-0.23509502733663112</v>
      </c>
      <c r="K35" s="164">
        <f>H35/H25</f>
        <v>1.5553779123630838E-2</v>
      </c>
    </row>
    <row r="36" spans="2:11" x14ac:dyDescent="0.25">
      <c r="B36" s="162" t="s">
        <v>131</v>
      </c>
      <c r="C36" s="163">
        <v>7100</v>
      </c>
      <c r="D36" s="163">
        <v>78</v>
      </c>
      <c r="E36" s="163">
        <v>2364</v>
      </c>
      <c r="F36" s="163">
        <v>4911</v>
      </c>
      <c r="G36" s="163">
        <v>5778</v>
      </c>
      <c r="H36" s="163">
        <v>4099</v>
      </c>
      <c r="I36" s="164">
        <f t="shared" si="5"/>
        <v>-0.29058497750086532</v>
      </c>
      <c r="J36" s="165">
        <f t="shared" si="6"/>
        <v>-0.42267605633802818</v>
      </c>
      <c r="K36" s="164">
        <f>H36/H25</f>
        <v>2.1700115938653099E-2</v>
      </c>
    </row>
    <row r="37" spans="2:11" x14ac:dyDescent="0.25">
      <c r="B37" s="168" t="s">
        <v>144</v>
      </c>
      <c r="C37" s="169">
        <f t="shared" ref="C37:H37" si="7">C29-SUM(C30:C36)</f>
        <v>37363</v>
      </c>
      <c r="D37" s="169">
        <f t="shared" si="7"/>
        <v>5759</v>
      </c>
      <c r="E37" s="169">
        <f t="shared" si="7"/>
        <v>31060</v>
      </c>
      <c r="F37" s="169">
        <f t="shared" si="7"/>
        <v>40090</v>
      </c>
      <c r="G37" s="169">
        <f t="shared" si="7"/>
        <v>43508</v>
      </c>
      <c r="H37" s="169">
        <f t="shared" si="7"/>
        <v>42605</v>
      </c>
      <c r="I37" s="170">
        <f t="shared" si="5"/>
        <v>-2.0754803714259418E-2</v>
      </c>
      <c r="J37" s="171">
        <f t="shared" si="6"/>
        <v>0.14029922650750737</v>
      </c>
      <c r="K37" s="170">
        <f>H37/H25</f>
        <v>0.22555097330234578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130095</v>
      </c>
      <c r="D39" s="176">
        <v>19121</v>
      </c>
      <c r="E39" s="176">
        <v>95019</v>
      </c>
      <c r="F39" s="176">
        <v>129320</v>
      </c>
      <c r="G39" s="176">
        <v>133580</v>
      </c>
      <c r="H39" s="176">
        <v>136620</v>
      </c>
      <c r="I39" s="177">
        <f t="shared" ref="I39:I51" si="8">IFERROR(H39/G39-1,"-")</f>
        <v>2.2757897888905587E-2</v>
      </c>
      <c r="J39" s="177">
        <f t="shared" ref="J39:J51" si="9">IFERROR(H39/C39-1,"-")</f>
        <v>5.015565548253198E-2</v>
      </c>
      <c r="K39" s="177">
        <f>H39/H39</f>
        <v>1</v>
      </c>
    </row>
    <row r="40" spans="2:11" x14ac:dyDescent="0.25">
      <c r="B40" s="157" t="s">
        <v>97</v>
      </c>
      <c r="C40" s="158">
        <v>9228</v>
      </c>
      <c r="D40" s="158">
        <v>2476</v>
      </c>
      <c r="E40" s="158">
        <v>8040</v>
      </c>
      <c r="F40" s="158">
        <v>8569</v>
      </c>
      <c r="G40" s="158">
        <v>8464</v>
      </c>
      <c r="H40" s="158">
        <v>8382</v>
      </c>
      <c r="I40" s="159">
        <f t="shared" si="8"/>
        <v>-9.6880907372400848E-3</v>
      </c>
      <c r="J40" s="160">
        <f t="shared" si="9"/>
        <v>-9.1677503250975345E-2</v>
      </c>
      <c r="K40" s="159">
        <f>H40/H39</f>
        <v>6.1352657004830918E-2</v>
      </c>
    </row>
    <row r="41" spans="2:11" x14ac:dyDescent="0.25">
      <c r="B41" s="162" t="s">
        <v>103</v>
      </c>
      <c r="C41" s="163">
        <v>3242</v>
      </c>
      <c r="D41" s="163">
        <v>1357</v>
      </c>
      <c r="E41" s="163">
        <v>2767</v>
      </c>
      <c r="F41" s="163">
        <v>2051</v>
      </c>
      <c r="G41" s="163">
        <v>3093</v>
      </c>
      <c r="H41" s="163">
        <v>3103</v>
      </c>
      <c r="I41" s="164">
        <f t="shared" si="8"/>
        <v>3.2331070158422293E-3</v>
      </c>
      <c r="J41" s="165">
        <f t="shared" si="9"/>
        <v>-4.2874768661320117E-2</v>
      </c>
      <c r="K41" s="164">
        <f>H41/H39</f>
        <v>2.2712633582198799E-2</v>
      </c>
    </row>
    <row r="42" spans="2:11" x14ac:dyDescent="0.25">
      <c r="B42" s="162" t="s">
        <v>100</v>
      </c>
      <c r="C42" s="163">
        <v>5986</v>
      </c>
      <c r="D42" s="163">
        <v>1119</v>
      </c>
      <c r="E42" s="163">
        <v>5273</v>
      </c>
      <c r="F42" s="163">
        <v>6518</v>
      </c>
      <c r="G42" s="163">
        <v>5371</v>
      </c>
      <c r="H42" s="163">
        <v>5279</v>
      </c>
      <c r="I42" s="164">
        <f t="shared" si="8"/>
        <v>-1.7129026252094559E-2</v>
      </c>
      <c r="J42" s="165">
        <f t="shared" si="9"/>
        <v>-0.1181089208152355</v>
      </c>
      <c r="K42" s="164">
        <f>H42/H39</f>
        <v>3.8640023422632119E-2</v>
      </c>
    </row>
    <row r="43" spans="2:11" x14ac:dyDescent="0.25">
      <c r="B43" s="157" t="s">
        <v>107</v>
      </c>
      <c r="C43" s="158">
        <v>120867</v>
      </c>
      <c r="D43" s="158">
        <v>16645</v>
      </c>
      <c r="E43" s="158">
        <v>86979</v>
      </c>
      <c r="F43" s="158">
        <v>120751</v>
      </c>
      <c r="G43" s="158">
        <v>125116</v>
      </c>
      <c r="H43" s="158">
        <v>128238</v>
      </c>
      <c r="I43" s="159">
        <f t="shared" si="8"/>
        <v>2.4952843760989829E-2</v>
      </c>
      <c r="J43" s="160">
        <f t="shared" si="9"/>
        <v>6.0984387798158401E-2</v>
      </c>
      <c r="K43" s="159">
        <f>H43/H39</f>
        <v>0.93864734299516905</v>
      </c>
    </row>
    <row r="44" spans="2:11" x14ac:dyDescent="0.25">
      <c r="B44" s="162" t="s">
        <v>110</v>
      </c>
      <c r="C44" s="163">
        <v>56612</v>
      </c>
      <c r="D44" s="163">
        <v>8612</v>
      </c>
      <c r="E44" s="163">
        <v>30640</v>
      </c>
      <c r="F44" s="163">
        <v>56865</v>
      </c>
      <c r="G44" s="163">
        <v>58084</v>
      </c>
      <c r="H44" s="163">
        <v>59353</v>
      </c>
      <c r="I44" s="164">
        <f t="shared" si="8"/>
        <v>2.1847668893326899E-2</v>
      </c>
      <c r="J44" s="165">
        <f t="shared" si="9"/>
        <v>4.8417296686214861E-2</v>
      </c>
      <c r="K44" s="164">
        <f>H44/H39</f>
        <v>0.43443858878641489</v>
      </c>
    </row>
    <row r="45" spans="2:11" x14ac:dyDescent="0.25">
      <c r="B45" s="162" t="s">
        <v>113</v>
      </c>
      <c r="C45" s="163">
        <v>5327</v>
      </c>
      <c r="D45" s="163">
        <v>1008</v>
      </c>
      <c r="E45" s="163">
        <v>4886</v>
      </c>
      <c r="F45" s="163">
        <v>5775</v>
      </c>
      <c r="G45" s="163">
        <v>6051</v>
      </c>
      <c r="H45" s="163">
        <v>6345</v>
      </c>
      <c r="I45" s="164">
        <f t="shared" si="8"/>
        <v>4.8587010411502263E-2</v>
      </c>
      <c r="J45" s="165">
        <f t="shared" si="9"/>
        <v>0.19110193354608596</v>
      </c>
      <c r="K45" s="164">
        <f>H45/H39</f>
        <v>4.6442687747035576E-2</v>
      </c>
    </row>
    <row r="46" spans="2:11" x14ac:dyDescent="0.25">
      <c r="B46" s="162" t="s">
        <v>116</v>
      </c>
      <c r="C46" s="163">
        <v>2072</v>
      </c>
      <c r="D46" s="163">
        <v>755</v>
      </c>
      <c r="E46" s="163">
        <v>2691</v>
      </c>
      <c r="F46" s="163">
        <v>3147</v>
      </c>
      <c r="G46" s="163">
        <v>2579</v>
      </c>
      <c r="H46" s="163">
        <v>2748</v>
      </c>
      <c r="I46" s="164">
        <f t="shared" si="8"/>
        <v>6.5529274912756952E-2</v>
      </c>
      <c r="J46" s="165">
        <f t="shared" si="9"/>
        <v>0.32625482625482616</v>
      </c>
      <c r="K46" s="164">
        <f>H46/H39</f>
        <v>2.0114185331576637E-2</v>
      </c>
    </row>
    <row r="47" spans="2:11" x14ac:dyDescent="0.25">
      <c r="B47" s="162" t="s">
        <v>123</v>
      </c>
      <c r="C47" s="163">
        <v>4677</v>
      </c>
      <c r="D47" s="163">
        <v>691</v>
      </c>
      <c r="E47" s="163">
        <v>5438</v>
      </c>
      <c r="F47" s="163">
        <v>4711</v>
      </c>
      <c r="G47" s="163">
        <v>5766</v>
      </c>
      <c r="H47" s="163">
        <v>5340</v>
      </c>
      <c r="I47" s="164">
        <f t="shared" si="8"/>
        <v>-7.3881373569198772E-2</v>
      </c>
      <c r="J47" s="165">
        <f t="shared" si="9"/>
        <v>0.14175753688261716</v>
      </c>
      <c r="K47" s="164">
        <f>H47/H39</f>
        <v>3.9086517347386912E-2</v>
      </c>
    </row>
    <row r="48" spans="2:11" x14ac:dyDescent="0.25">
      <c r="B48" s="162" t="s">
        <v>119</v>
      </c>
      <c r="C48" s="163">
        <v>5244</v>
      </c>
      <c r="D48" s="163">
        <v>636</v>
      </c>
      <c r="E48" s="163">
        <v>4793</v>
      </c>
      <c r="F48" s="163">
        <v>5091</v>
      </c>
      <c r="G48" s="163">
        <v>5487</v>
      </c>
      <c r="H48" s="163">
        <v>5338</v>
      </c>
      <c r="I48" s="164">
        <f t="shared" si="8"/>
        <v>-2.7155093858210355E-2</v>
      </c>
      <c r="J48" s="165">
        <f t="shared" si="9"/>
        <v>1.7925247902364605E-2</v>
      </c>
      <c r="K48" s="164">
        <f>H48/H39</f>
        <v>3.9071878202312983E-2</v>
      </c>
    </row>
    <row r="49" spans="2:11" x14ac:dyDescent="0.25">
      <c r="B49" s="162" t="s">
        <v>128</v>
      </c>
      <c r="C49" s="163">
        <v>4142</v>
      </c>
      <c r="D49" s="163">
        <v>47</v>
      </c>
      <c r="E49" s="163">
        <v>3427</v>
      </c>
      <c r="F49" s="163">
        <v>3447</v>
      </c>
      <c r="G49" s="163">
        <v>3646</v>
      </c>
      <c r="H49" s="163">
        <v>3640</v>
      </c>
      <c r="I49" s="164">
        <f t="shared" si="8"/>
        <v>-1.645639056500281E-3</v>
      </c>
      <c r="J49" s="165">
        <f t="shared" si="9"/>
        <v>-0.12119748913568329</v>
      </c>
      <c r="K49" s="164">
        <f>H49/H39</f>
        <v>2.6643244034548381E-2</v>
      </c>
    </row>
    <row r="50" spans="2:11" x14ac:dyDescent="0.25">
      <c r="B50" s="162" t="s">
        <v>131</v>
      </c>
      <c r="C50" s="163">
        <v>8370</v>
      </c>
      <c r="D50" s="163">
        <v>542</v>
      </c>
      <c r="E50" s="163">
        <v>4433</v>
      </c>
      <c r="F50" s="163">
        <v>5080</v>
      </c>
      <c r="G50" s="163">
        <v>5831</v>
      </c>
      <c r="H50" s="163">
        <v>4809</v>
      </c>
      <c r="I50" s="164">
        <f t="shared" si="8"/>
        <v>-0.1752701080432173</v>
      </c>
      <c r="J50" s="165">
        <f t="shared" si="9"/>
        <v>-0.42544802867383513</v>
      </c>
      <c r="K50" s="164">
        <f>H50/H39</f>
        <v>3.5199824330259116E-2</v>
      </c>
    </row>
    <row r="51" spans="2:11" x14ac:dyDescent="0.25">
      <c r="B51" s="168" t="s">
        <v>144</v>
      </c>
      <c r="C51" s="169">
        <f t="shared" ref="C51:H51" si="10">C43-SUM(C44:C50)</f>
        <v>34423</v>
      </c>
      <c r="D51" s="169">
        <f t="shared" si="10"/>
        <v>4354</v>
      </c>
      <c r="E51" s="169">
        <f t="shared" si="10"/>
        <v>30671</v>
      </c>
      <c r="F51" s="169">
        <f t="shared" si="10"/>
        <v>36635</v>
      </c>
      <c r="G51" s="169">
        <f t="shared" si="10"/>
        <v>37672</v>
      </c>
      <c r="H51" s="169">
        <f t="shared" si="10"/>
        <v>40665</v>
      </c>
      <c r="I51" s="170">
        <f t="shared" si="8"/>
        <v>7.9448927585474616E-2</v>
      </c>
      <c r="J51" s="171">
        <f t="shared" si="9"/>
        <v>0.18133224878714804</v>
      </c>
      <c r="K51" s="170">
        <f>H51/H39</f>
        <v>0.29765041721563462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4174</v>
      </c>
      <c r="D53" s="176">
        <v>563</v>
      </c>
      <c r="E53" s="176">
        <v>2907</v>
      </c>
      <c r="F53" s="176">
        <v>5119</v>
      </c>
      <c r="G53" s="176">
        <v>5933</v>
      </c>
      <c r="H53" s="176">
        <v>4890</v>
      </c>
      <c r="I53" s="177">
        <f t="shared" ref="I53:I65" si="11">IFERROR(H53/G53-1,"-")</f>
        <v>-0.17579639305578965</v>
      </c>
      <c r="J53" s="177">
        <f t="shared" ref="J53:J65" si="12">IFERROR(H53/C53-1,"-")</f>
        <v>0.17153809295639677</v>
      </c>
      <c r="K53" s="177">
        <f>H53/H53</f>
        <v>1</v>
      </c>
    </row>
    <row r="54" spans="2:11" x14ac:dyDescent="0.25">
      <c r="B54" s="157" t="s">
        <v>97</v>
      </c>
      <c r="C54" s="158">
        <v>512</v>
      </c>
      <c r="D54" s="158">
        <v>3</v>
      </c>
      <c r="E54" s="158">
        <v>224</v>
      </c>
      <c r="F54" s="158">
        <v>1277</v>
      </c>
      <c r="G54" s="158">
        <v>2069</v>
      </c>
      <c r="H54" s="158">
        <v>1022</v>
      </c>
      <c r="I54" s="159">
        <f t="shared" si="11"/>
        <v>-0.50604156597390038</v>
      </c>
      <c r="J54" s="160">
        <f t="shared" si="12"/>
        <v>0.99609375</v>
      </c>
      <c r="K54" s="159">
        <f>H54/H53</f>
        <v>0.20899795501022495</v>
      </c>
    </row>
    <row r="55" spans="2:11" x14ac:dyDescent="0.25">
      <c r="B55" s="162" t="s">
        <v>103</v>
      </c>
      <c r="C55" s="163">
        <v>298</v>
      </c>
      <c r="D55" s="163">
        <v>0</v>
      </c>
      <c r="E55" s="163">
        <v>67</v>
      </c>
      <c r="F55" s="163">
        <v>779</v>
      </c>
      <c r="G55" s="163">
        <v>1543</v>
      </c>
      <c r="H55" s="163">
        <v>559</v>
      </c>
      <c r="I55" s="164">
        <f t="shared" si="11"/>
        <v>-0.63771872974724564</v>
      </c>
      <c r="J55" s="165">
        <f t="shared" si="12"/>
        <v>0.87583892617449655</v>
      </c>
      <c r="K55" s="164">
        <f>H55/H53</f>
        <v>0.11431492842535787</v>
      </c>
    </row>
    <row r="56" spans="2:11" x14ac:dyDescent="0.25">
      <c r="B56" s="162" t="s">
        <v>100</v>
      </c>
      <c r="C56" s="163">
        <v>214</v>
      </c>
      <c r="D56" s="163">
        <v>3</v>
      </c>
      <c r="E56" s="163">
        <v>157</v>
      </c>
      <c r="F56" s="163">
        <v>498</v>
      </c>
      <c r="G56" s="163">
        <v>526</v>
      </c>
      <c r="H56" s="163">
        <v>463</v>
      </c>
      <c r="I56" s="164">
        <f t="shared" si="11"/>
        <v>-0.11977186311787069</v>
      </c>
      <c r="J56" s="165">
        <f t="shared" si="12"/>
        <v>1.1635514018691588</v>
      </c>
      <c r="K56" s="164">
        <f>H56/H53</f>
        <v>9.4683026584867075E-2</v>
      </c>
    </row>
    <row r="57" spans="2:11" x14ac:dyDescent="0.25">
      <c r="B57" s="157" t="s">
        <v>107</v>
      </c>
      <c r="C57" s="158">
        <v>3662</v>
      </c>
      <c r="D57" s="158">
        <v>560</v>
      </c>
      <c r="E57" s="158">
        <v>2683</v>
      </c>
      <c r="F57" s="158">
        <v>3842</v>
      </c>
      <c r="G57" s="158">
        <v>3864</v>
      </c>
      <c r="H57" s="158">
        <v>3868</v>
      </c>
      <c r="I57" s="159">
        <f t="shared" si="11"/>
        <v>1.0351966873705098E-3</v>
      </c>
      <c r="J57" s="160">
        <f t="shared" si="12"/>
        <v>5.625341343528123E-2</v>
      </c>
      <c r="K57" s="159">
        <f>H57/H53</f>
        <v>0.791002044989775</v>
      </c>
    </row>
    <row r="58" spans="2:11" x14ac:dyDescent="0.25">
      <c r="B58" s="162" t="s">
        <v>110</v>
      </c>
      <c r="C58" s="163">
        <v>927</v>
      </c>
      <c r="D58" s="163">
        <v>58</v>
      </c>
      <c r="E58" s="163">
        <v>607</v>
      </c>
      <c r="F58" s="163">
        <v>1055</v>
      </c>
      <c r="G58" s="163">
        <v>993</v>
      </c>
      <c r="H58" s="163">
        <v>1063</v>
      </c>
      <c r="I58" s="164">
        <f t="shared" si="11"/>
        <v>7.0493454179254789E-2</v>
      </c>
      <c r="J58" s="165">
        <f t="shared" si="12"/>
        <v>0.14670981661272919</v>
      </c>
      <c r="K58" s="164">
        <f>H58/H53</f>
        <v>0.21738241308793457</v>
      </c>
    </row>
    <row r="59" spans="2:11" x14ac:dyDescent="0.25">
      <c r="B59" s="162" t="s">
        <v>113</v>
      </c>
      <c r="C59" s="163">
        <v>1370</v>
      </c>
      <c r="D59" s="163">
        <v>330</v>
      </c>
      <c r="E59" s="163">
        <v>1096</v>
      </c>
      <c r="F59" s="163">
        <v>910</v>
      </c>
      <c r="G59" s="163">
        <v>1013</v>
      </c>
      <c r="H59" s="163">
        <v>884</v>
      </c>
      <c r="I59" s="164">
        <f t="shared" si="11"/>
        <v>-0.1273445212240869</v>
      </c>
      <c r="J59" s="165">
        <f t="shared" si="12"/>
        <v>-0.35474452554744529</v>
      </c>
      <c r="K59" s="164">
        <f>H59/H53</f>
        <v>0.18077709611451942</v>
      </c>
    </row>
    <row r="60" spans="2:11" x14ac:dyDescent="0.25">
      <c r="B60" s="162" t="s">
        <v>116</v>
      </c>
      <c r="C60" s="163">
        <v>141</v>
      </c>
      <c r="D60" s="163">
        <v>13</v>
      </c>
      <c r="E60" s="163">
        <v>110</v>
      </c>
      <c r="F60" s="163">
        <v>374</v>
      </c>
      <c r="G60" s="163">
        <v>313</v>
      </c>
      <c r="H60" s="163">
        <v>170</v>
      </c>
      <c r="I60" s="164">
        <f t="shared" si="11"/>
        <v>-0.45686900958466459</v>
      </c>
      <c r="J60" s="165">
        <f t="shared" si="12"/>
        <v>0.20567375886524819</v>
      </c>
      <c r="K60" s="164">
        <f>H60/H53</f>
        <v>3.4764826175869123E-2</v>
      </c>
    </row>
    <row r="61" spans="2:11" x14ac:dyDescent="0.25">
      <c r="B61" s="162" t="s">
        <v>123</v>
      </c>
      <c r="C61" s="163">
        <v>51</v>
      </c>
      <c r="D61" s="163">
        <v>23</v>
      </c>
      <c r="E61" s="163">
        <v>73</v>
      </c>
      <c r="F61" s="163">
        <v>69</v>
      </c>
      <c r="G61" s="163">
        <v>95</v>
      </c>
      <c r="H61" s="163">
        <v>123</v>
      </c>
      <c r="I61" s="164">
        <f t="shared" si="11"/>
        <v>0.29473684210526319</v>
      </c>
      <c r="J61" s="165">
        <f t="shared" si="12"/>
        <v>1.4117647058823528</v>
      </c>
      <c r="K61" s="164">
        <f>H61/H53</f>
        <v>2.5153374233128835E-2</v>
      </c>
    </row>
    <row r="62" spans="2:11" x14ac:dyDescent="0.25">
      <c r="B62" s="162" t="s">
        <v>119</v>
      </c>
      <c r="C62" s="163">
        <v>35</v>
      </c>
      <c r="D62" s="163">
        <v>13</v>
      </c>
      <c r="E62" s="163">
        <v>62</v>
      </c>
      <c r="F62" s="163">
        <v>75</v>
      </c>
      <c r="G62" s="163">
        <v>92</v>
      </c>
      <c r="H62" s="163">
        <v>127</v>
      </c>
      <c r="I62" s="164">
        <f t="shared" si="11"/>
        <v>0.38043478260869557</v>
      </c>
      <c r="J62" s="165">
        <f t="shared" si="12"/>
        <v>2.6285714285714286</v>
      </c>
      <c r="K62" s="164">
        <f>H62/H53</f>
        <v>2.5971370143149285E-2</v>
      </c>
    </row>
    <row r="63" spans="2:11" x14ac:dyDescent="0.25">
      <c r="B63" s="162" t="s">
        <v>128</v>
      </c>
      <c r="C63" s="163">
        <v>43</v>
      </c>
      <c r="D63" s="163">
        <v>0</v>
      </c>
      <c r="E63" s="163">
        <v>23</v>
      </c>
      <c r="F63" s="163">
        <v>47</v>
      </c>
      <c r="G63" s="163">
        <v>46</v>
      </c>
      <c r="H63" s="163">
        <v>36</v>
      </c>
      <c r="I63" s="164">
        <f t="shared" si="11"/>
        <v>-0.21739130434782605</v>
      </c>
      <c r="J63" s="165">
        <f t="shared" si="12"/>
        <v>-0.16279069767441856</v>
      </c>
      <c r="K63" s="164">
        <f>H63/H53</f>
        <v>7.3619631901840491E-3</v>
      </c>
    </row>
    <row r="64" spans="2:11" x14ac:dyDescent="0.25">
      <c r="B64" s="162" t="s">
        <v>131</v>
      </c>
      <c r="C64" s="163">
        <v>179</v>
      </c>
      <c r="D64" s="163">
        <v>6</v>
      </c>
      <c r="E64" s="163">
        <v>28</v>
      </c>
      <c r="F64" s="163">
        <v>43</v>
      </c>
      <c r="G64" s="163">
        <v>28</v>
      </c>
      <c r="H64" s="163">
        <v>45</v>
      </c>
      <c r="I64" s="164">
        <f t="shared" si="11"/>
        <v>0.60714285714285721</v>
      </c>
      <c r="J64" s="165">
        <f t="shared" si="12"/>
        <v>-0.74860335195530725</v>
      </c>
      <c r="K64" s="164">
        <f>H64/H53</f>
        <v>9.202453987730062E-3</v>
      </c>
    </row>
    <row r="65" spans="2:11" x14ac:dyDescent="0.25">
      <c r="B65" s="168" t="s">
        <v>144</v>
      </c>
      <c r="C65" s="169">
        <f t="shared" ref="C65:H65" si="13">C57-SUM(C58:C64)</f>
        <v>916</v>
      </c>
      <c r="D65" s="169">
        <f t="shared" si="13"/>
        <v>117</v>
      </c>
      <c r="E65" s="169">
        <f t="shared" si="13"/>
        <v>684</v>
      </c>
      <c r="F65" s="169">
        <f t="shared" si="13"/>
        <v>1269</v>
      </c>
      <c r="G65" s="169">
        <f t="shared" si="13"/>
        <v>1284</v>
      </c>
      <c r="H65" s="169">
        <f t="shared" si="13"/>
        <v>1420</v>
      </c>
      <c r="I65" s="170">
        <f t="shared" si="11"/>
        <v>0.10591900311526481</v>
      </c>
      <c r="J65" s="171">
        <f t="shared" si="12"/>
        <v>0.55021834061135366</v>
      </c>
      <c r="K65" s="170">
        <f>H65/H53</f>
        <v>0.29038854805725972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12078</v>
      </c>
      <c r="D67" s="176">
        <v>8876</v>
      </c>
      <c r="E67" s="176">
        <v>10801</v>
      </c>
      <c r="F67" s="176">
        <v>15987</v>
      </c>
      <c r="G67" s="176">
        <v>14525</v>
      </c>
      <c r="H67" s="176">
        <v>17482</v>
      </c>
      <c r="I67" s="177">
        <f t="shared" ref="I67:I79" si="14">IFERROR(H67/G67-1,"-")</f>
        <v>0.203580034423408</v>
      </c>
      <c r="J67" s="177">
        <f t="shared" ref="J67:J79" si="15">IFERROR(H67/C67-1,"-")</f>
        <v>0.44742507037588997</v>
      </c>
      <c r="K67" s="177">
        <f>H67/H67</f>
        <v>1</v>
      </c>
    </row>
    <row r="68" spans="2:11" x14ac:dyDescent="0.25">
      <c r="B68" s="157" t="s">
        <v>97</v>
      </c>
      <c r="C68" s="158">
        <v>2542</v>
      </c>
      <c r="D68" s="158">
        <v>889</v>
      </c>
      <c r="E68" s="158">
        <v>901</v>
      </c>
      <c r="F68" s="158">
        <v>913</v>
      </c>
      <c r="G68" s="158">
        <v>3913</v>
      </c>
      <c r="H68" s="158">
        <v>4285</v>
      </c>
      <c r="I68" s="159">
        <f t="shared" si="14"/>
        <v>9.5067722974699675E-2</v>
      </c>
      <c r="J68" s="160">
        <f t="shared" si="15"/>
        <v>0.68568056648308429</v>
      </c>
      <c r="K68" s="159">
        <f>H68/H67</f>
        <v>0.24510925523395494</v>
      </c>
    </row>
    <row r="69" spans="2:11" x14ac:dyDescent="0.25">
      <c r="B69" s="162" t="s">
        <v>103</v>
      </c>
      <c r="C69" s="163">
        <v>941</v>
      </c>
      <c r="D69" s="163">
        <v>349</v>
      </c>
      <c r="E69" s="163">
        <v>186</v>
      </c>
      <c r="F69" s="163">
        <v>154</v>
      </c>
      <c r="G69" s="163">
        <v>1878</v>
      </c>
      <c r="H69" s="163">
        <v>1587</v>
      </c>
      <c r="I69" s="164">
        <f t="shared" si="14"/>
        <v>-0.15495207667731625</v>
      </c>
      <c r="J69" s="165">
        <f t="shared" si="15"/>
        <v>0.68650371944739641</v>
      </c>
      <c r="K69" s="164">
        <f>H69/H67</f>
        <v>9.077908706097701E-2</v>
      </c>
    </row>
    <row r="70" spans="2:11" x14ac:dyDescent="0.25">
      <c r="B70" s="162" t="s">
        <v>100</v>
      </c>
      <c r="C70" s="163">
        <v>1601</v>
      </c>
      <c r="D70" s="163">
        <v>540</v>
      </c>
      <c r="E70" s="163">
        <v>715</v>
      </c>
      <c r="F70" s="163">
        <v>759</v>
      </c>
      <c r="G70" s="163">
        <v>2035</v>
      </c>
      <c r="H70" s="163">
        <v>2698</v>
      </c>
      <c r="I70" s="164">
        <f t="shared" si="14"/>
        <v>0.32579852579852586</v>
      </c>
      <c r="J70" s="165">
        <f t="shared" si="15"/>
        <v>0.68519675202998132</v>
      </c>
      <c r="K70" s="164">
        <f>H70/H67</f>
        <v>0.15433016817297793</v>
      </c>
    </row>
    <row r="71" spans="2:11" x14ac:dyDescent="0.25">
      <c r="B71" s="157" t="s">
        <v>107</v>
      </c>
      <c r="C71" s="158">
        <v>9536</v>
      </c>
      <c r="D71" s="158">
        <v>7987</v>
      </c>
      <c r="E71" s="158">
        <v>9900</v>
      </c>
      <c r="F71" s="158">
        <v>15074</v>
      </c>
      <c r="G71" s="158">
        <v>10612</v>
      </c>
      <c r="H71" s="158">
        <v>13197</v>
      </c>
      <c r="I71" s="159">
        <f t="shared" si="14"/>
        <v>0.24359215981907267</v>
      </c>
      <c r="J71" s="160">
        <f t="shared" si="15"/>
        <v>0.38391359060402674</v>
      </c>
      <c r="K71" s="159">
        <f>H71/H67</f>
        <v>0.75489074476604512</v>
      </c>
    </row>
    <row r="72" spans="2:11" x14ac:dyDescent="0.25">
      <c r="B72" s="162" t="s">
        <v>110</v>
      </c>
      <c r="C72" s="163">
        <v>4228</v>
      </c>
      <c r="D72" s="163">
        <v>5090</v>
      </c>
      <c r="E72" s="163">
        <v>2011</v>
      </c>
      <c r="F72" s="163">
        <v>5041</v>
      </c>
      <c r="G72" s="163">
        <v>4805</v>
      </c>
      <c r="H72" s="163">
        <v>5370</v>
      </c>
      <c r="I72" s="164">
        <f t="shared" si="14"/>
        <v>0.11758584807492189</v>
      </c>
      <c r="J72" s="165">
        <f t="shared" si="15"/>
        <v>0.27010406811731325</v>
      </c>
      <c r="K72" s="164">
        <f>H72/H67</f>
        <v>0.30717309232353279</v>
      </c>
    </row>
    <row r="73" spans="2:11" x14ac:dyDescent="0.25">
      <c r="B73" s="162" t="s">
        <v>113</v>
      </c>
      <c r="C73" s="163">
        <v>1006</v>
      </c>
      <c r="D73" s="163">
        <v>454</v>
      </c>
      <c r="E73" s="163">
        <v>466</v>
      </c>
      <c r="F73" s="163">
        <v>667</v>
      </c>
      <c r="G73" s="163">
        <v>1561</v>
      </c>
      <c r="H73" s="163">
        <v>1331</v>
      </c>
      <c r="I73" s="164">
        <f t="shared" si="14"/>
        <v>-0.14734144778987823</v>
      </c>
      <c r="J73" s="165">
        <f t="shared" si="15"/>
        <v>0.32306163021868795</v>
      </c>
      <c r="K73" s="164">
        <f>H73/H67</f>
        <v>7.6135453609426834E-2</v>
      </c>
    </row>
    <row r="74" spans="2:11" x14ac:dyDescent="0.25">
      <c r="B74" s="162" t="s">
        <v>116</v>
      </c>
      <c r="C74" s="163">
        <v>857</v>
      </c>
      <c r="D74" s="163">
        <v>546</v>
      </c>
      <c r="E74" s="163">
        <v>1207</v>
      </c>
      <c r="F74" s="163">
        <v>2185</v>
      </c>
      <c r="G74" s="163">
        <v>582</v>
      </c>
      <c r="H74" s="163">
        <v>764</v>
      </c>
      <c r="I74" s="164">
        <f t="shared" si="14"/>
        <v>0.3127147766323024</v>
      </c>
      <c r="J74" s="165">
        <f t="shared" si="15"/>
        <v>-0.10851808634772464</v>
      </c>
      <c r="K74" s="164">
        <f>H74/H67</f>
        <v>4.3702093581970025E-2</v>
      </c>
    </row>
    <row r="75" spans="2:11" x14ac:dyDescent="0.25">
      <c r="B75" s="162" t="s">
        <v>123</v>
      </c>
      <c r="C75" s="163">
        <v>212</v>
      </c>
      <c r="D75" s="163">
        <v>299</v>
      </c>
      <c r="E75" s="163">
        <v>1120</v>
      </c>
      <c r="F75" s="163">
        <v>379</v>
      </c>
      <c r="G75" s="163">
        <v>391</v>
      </c>
      <c r="H75" s="163">
        <v>532</v>
      </c>
      <c r="I75" s="164">
        <f t="shared" si="14"/>
        <v>0.36061381074168808</v>
      </c>
      <c r="J75" s="165">
        <f t="shared" si="15"/>
        <v>1.5094339622641511</v>
      </c>
      <c r="K75" s="164">
        <f>H75/H67</f>
        <v>3.0431300766502689E-2</v>
      </c>
    </row>
    <row r="76" spans="2:11" x14ac:dyDescent="0.25">
      <c r="B76" s="162" t="s">
        <v>119</v>
      </c>
      <c r="C76" s="163">
        <v>400</v>
      </c>
      <c r="D76" s="163">
        <v>291</v>
      </c>
      <c r="E76" s="163">
        <v>350</v>
      </c>
      <c r="F76" s="163">
        <v>267</v>
      </c>
      <c r="G76" s="163">
        <v>122</v>
      </c>
      <c r="H76" s="163">
        <v>318</v>
      </c>
      <c r="I76" s="164">
        <f t="shared" si="14"/>
        <v>1.6065573770491803</v>
      </c>
      <c r="J76" s="165">
        <f t="shared" si="15"/>
        <v>-0.20499999999999996</v>
      </c>
      <c r="K76" s="164">
        <f>H76/H67</f>
        <v>1.8190138428097472E-2</v>
      </c>
    </row>
    <row r="77" spans="2:11" x14ac:dyDescent="0.25">
      <c r="B77" s="162" t="s">
        <v>128</v>
      </c>
      <c r="C77" s="163">
        <v>350</v>
      </c>
      <c r="D77" s="163">
        <v>14</v>
      </c>
      <c r="E77" s="163">
        <v>714</v>
      </c>
      <c r="F77" s="163">
        <v>896</v>
      </c>
      <c r="G77" s="163">
        <v>180</v>
      </c>
      <c r="H77" s="163">
        <v>384</v>
      </c>
      <c r="I77" s="164">
        <f t="shared" si="14"/>
        <v>1.1333333333333333</v>
      </c>
      <c r="J77" s="165">
        <f t="shared" si="15"/>
        <v>9.7142857142857197E-2</v>
      </c>
      <c r="K77" s="164">
        <f>H77/H67</f>
        <v>2.1965450177325249E-2</v>
      </c>
    </row>
    <row r="78" spans="2:11" x14ac:dyDescent="0.25">
      <c r="B78" s="162" t="s">
        <v>131</v>
      </c>
      <c r="C78" s="163">
        <v>383</v>
      </c>
      <c r="D78" s="163">
        <v>29</v>
      </c>
      <c r="E78" s="163">
        <v>175</v>
      </c>
      <c r="F78" s="163">
        <v>367</v>
      </c>
      <c r="G78" s="163">
        <v>50</v>
      </c>
      <c r="H78" s="163">
        <v>869</v>
      </c>
      <c r="I78" s="164">
        <f t="shared" si="14"/>
        <v>16.38</v>
      </c>
      <c r="J78" s="165">
        <f t="shared" si="15"/>
        <v>1.268929503916449</v>
      </c>
      <c r="K78" s="164">
        <f>H78/H67</f>
        <v>4.9708271364832399E-2</v>
      </c>
    </row>
    <row r="79" spans="2:11" x14ac:dyDescent="0.25">
      <c r="B79" s="168" t="s">
        <v>144</v>
      </c>
      <c r="C79" s="169">
        <f t="shared" ref="C79:H79" si="16">C71-SUM(C72:C78)</f>
        <v>2100</v>
      </c>
      <c r="D79" s="169">
        <f t="shared" si="16"/>
        <v>1264</v>
      </c>
      <c r="E79" s="169">
        <f t="shared" si="16"/>
        <v>3857</v>
      </c>
      <c r="F79" s="169">
        <f t="shared" si="16"/>
        <v>5272</v>
      </c>
      <c r="G79" s="169">
        <f t="shared" si="16"/>
        <v>2921</v>
      </c>
      <c r="H79" s="169">
        <f t="shared" si="16"/>
        <v>3629</v>
      </c>
      <c r="I79" s="170">
        <f t="shared" si="14"/>
        <v>0.24238274563505646</v>
      </c>
      <c r="J79" s="171">
        <f t="shared" si="15"/>
        <v>0.72809523809523813</v>
      </c>
      <c r="K79" s="170">
        <f>H79/H67</f>
        <v>0.20758494451435763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74343</v>
      </c>
      <c r="D81" s="176">
        <v>9664</v>
      </c>
      <c r="E81" s="176">
        <v>51089</v>
      </c>
      <c r="F81" s="176">
        <v>71326</v>
      </c>
      <c r="G81" s="176">
        <v>74452</v>
      </c>
      <c r="H81" s="176">
        <v>79840</v>
      </c>
      <c r="I81" s="177">
        <f t="shared" ref="I81:I93" si="17">IFERROR(H81/G81-1,"-")</f>
        <v>7.2368774512437506E-2</v>
      </c>
      <c r="J81" s="177">
        <f t="shared" ref="J81:J93" si="18">IFERROR(H81/C81-1,"-")</f>
        <v>7.3941056992588461E-2</v>
      </c>
      <c r="K81" s="177">
        <f>H81/H81</f>
        <v>1</v>
      </c>
    </row>
    <row r="82" spans="2:11" x14ac:dyDescent="0.25">
      <c r="B82" s="157" t="s">
        <v>97</v>
      </c>
      <c r="C82" s="158">
        <v>26033</v>
      </c>
      <c r="D82" s="158">
        <v>5166</v>
      </c>
      <c r="E82" s="158">
        <v>17161</v>
      </c>
      <c r="F82" s="158">
        <v>24742</v>
      </c>
      <c r="G82" s="158">
        <v>20881</v>
      </c>
      <c r="H82" s="158">
        <v>22516</v>
      </c>
      <c r="I82" s="159">
        <f t="shared" si="17"/>
        <v>7.8300847660552675E-2</v>
      </c>
      <c r="J82" s="160">
        <f t="shared" si="18"/>
        <v>-0.1350977605347059</v>
      </c>
      <c r="K82" s="159">
        <f>H82/H81</f>
        <v>0.2820140280561122</v>
      </c>
    </row>
    <row r="83" spans="2:11" x14ac:dyDescent="0.25">
      <c r="B83" s="162" t="s">
        <v>103</v>
      </c>
      <c r="C83" s="163">
        <v>4393</v>
      </c>
      <c r="D83" s="163">
        <v>3076</v>
      </c>
      <c r="E83" s="163">
        <v>6495</v>
      </c>
      <c r="F83" s="163">
        <v>5994</v>
      </c>
      <c r="G83" s="163">
        <v>5109</v>
      </c>
      <c r="H83" s="163">
        <v>5683</v>
      </c>
      <c r="I83" s="164">
        <f t="shared" si="17"/>
        <v>0.11235075357212754</v>
      </c>
      <c r="J83" s="165">
        <f t="shared" si="18"/>
        <v>0.29364898702481224</v>
      </c>
      <c r="K83" s="164">
        <f>H83/H81</f>
        <v>7.1179859719438882E-2</v>
      </c>
    </row>
    <row r="84" spans="2:11" x14ac:dyDescent="0.25">
      <c r="B84" s="162" t="s">
        <v>100</v>
      </c>
      <c r="C84" s="163">
        <v>21640</v>
      </c>
      <c r="D84" s="163">
        <v>2090</v>
      </c>
      <c r="E84" s="163">
        <v>10666</v>
      </c>
      <c r="F84" s="163">
        <v>18748</v>
      </c>
      <c r="G84" s="163">
        <v>15772</v>
      </c>
      <c r="H84" s="163">
        <v>16833</v>
      </c>
      <c r="I84" s="164">
        <f t="shared" si="17"/>
        <v>6.7271113365457769E-2</v>
      </c>
      <c r="J84" s="165">
        <f t="shared" si="18"/>
        <v>-0.22213493530499073</v>
      </c>
      <c r="K84" s="164">
        <f>H84/H81</f>
        <v>0.21083416833667334</v>
      </c>
    </row>
    <row r="85" spans="2:11" x14ac:dyDescent="0.25">
      <c r="B85" s="157" t="s">
        <v>107</v>
      </c>
      <c r="C85" s="158">
        <v>48310</v>
      </c>
      <c r="D85" s="158">
        <v>4498</v>
      </c>
      <c r="E85" s="158">
        <v>33928</v>
      </c>
      <c r="F85" s="158">
        <v>46584</v>
      </c>
      <c r="G85" s="158">
        <v>53571</v>
      </c>
      <c r="H85" s="158">
        <v>57324</v>
      </c>
      <c r="I85" s="159">
        <f t="shared" si="17"/>
        <v>7.0056560452483652E-2</v>
      </c>
      <c r="J85" s="160">
        <f t="shared" si="18"/>
        <v>0.18658662802732362</v>
      </c>
      <c r="K85" s="159">
        <f>H85/H81</f>
        <v>0.7179859719438878</v>
      </c>
    </row>
    <row r="86" spans="2:11" x14ac:dyDescent="0.25">
      <c r="B86" s="162" t="s">
        <v>110</v>
      </c>
      <c r="C86" s="163">
        <v>8152</v>
      </c>
      <c r="D86" s="163">
        <v>759</v>
      </c>
      <c r="E86" s="163">
        <v>3274</v>
      </c>
      <c r="F86" s="163">
        <v>7693</v>
      </c>
      <c r="G86" s="163">
        <v>10029</v>
      </c>
      <c r="H86" s="163">
        <v>10687</v>
      </c>
      <c r="I86" s="164">
        <f t="shared" si="17"/>
        <v>6.5609731777844349E-2</v>
      </c>
      <c r="J86" s="165">
        <f t="shared" si="18"/>
        <v>0.3109666339548578</v>
      </c>
      <c r="K86" s="164">
        <f>H86/H81</f>
        <v>0.1338552104208417</v>
      </c>
    </row>
    <row r="87" spans="2:11" x14ac:dyDescent="0.25">
      <c r="B87" s="162" t="s">
        <v>113</v>
      </c>
      <c r="C87" s="163">
        <v>17728</v>
      </c>
      <c r="D87" s="163">
        <v>1403</v>
      </c>
      <c r="E87" s="163">
        <v>13019</v>
      </c>
      <c r="F87" s="163">
        <v>16107</v>
      </c>
      <c r="G87" s="163">
        <v>16817</v>
      </c>
      <c r="H87" s="163">
        <v>18023</v>
      </c>
      <c r="I87" s="164">
        <f t="shared" si="17"/>
        <v>7.1713147410358502E-2</v>
      </c>
      <c r="J87" s="165">
        <f t="shared" si="18"/>
        <v>1.6640342960288823E-2</v>
      </c>
      <c r="K87" s="164">
        <f>H87/H81</f>
        <v>0.22573897795591183</v>
      </c>
    </row>
    <row r="88" spans="2:11" x14ac:dyDescent="0.25">
      <c r="B88" s="162" t="s">
        <v>116</v>
      </c>
      <c r="C88" s="163">
        <v>2012</v>
      </c>
      <c r="D88" s="163">
        <v>497</v>
      </c>
      <c r="E88" s="163">
        <v>2303</v>
      </c>
      <c r="F88" s="163">
        <v>3074</v>
      </c>
      <c r="G88" s="163">
        <v>4120</v>
      </c>
      <c r="H88" s="163">
        <v>4353</v>
      </c>
      <c r="I88" s="164">
        <f t="shared" si="17"/>
        <v>5.6553398058252435E-2</v>
      </c>
      <c r="J88" s="165">
        <f t="shared" si="18"/>
        <v>1.1635188866799204</v>
      </c>
      <c r="K88" s="164">
        <f>H88/H81</f>
        <v>5.4521543086172346E-2</v>
      </c>
    </row>
    <row r="89" spans="2:11" x14ac:dyDescent="0.25">
      <c r="B89" s="162" t="s">
        <v>123</v>
      </c>
      <c r="C89" s="163">
        <v>696</v>
      </c>
      <c r="D89" s="163">
        <v>79</v>
      </c>
      <c r="E89" s="163">
        <v>1264</v>
      </c>
      <c r="F89" s="163">
        <v>1183</v>
      </c>
      <c r="G89" s="163">
        <v>1526</v>
      </c>
      <c r="H89" s="163">
        <v>2010</v>
      </c>
      <c r="I89" s="164">
        <f t="shared" si="17"/>
        <v>0.31716906946264745</v>
      </c>
      <c r="J89" s="165">
        <f t="shared" si="18"/>
        <v>1.8879310344827585</v>
      </c>
      <c r="K89" s="164">
        <f>H89/H81</f>
        <v>2.5175350701402806E-2</v>
      </c>
    </row>
    <row r="90" spans="2:11" x14ac:dyDescent="0.25">
      <c r="B90" s="162" t="s">
        <v>119</v>
      </c>
      <c r="C90" s="163">
        <v>503</v>
      </c>
      <c r="D90" s="163">
        <v>114</v>
      </c>
      <c r="E90" s="163">
        <v>754</v>
      </c>
      <c r="F90" s="163">
        <v>761</v>
      </c>
      <c r="G90" s="163">
        <v>700</v>
      </c>
      <c r="H90" s="163">
        <v>943</v>
      </c>
      <c r="I90" s="164">
        <f t="shared" si="17"/>
        <v>0.3471428571428572</v>
      </c>
      <c r="J90" s="165">
        <f t="shared" si="18"/>
        <v>0.874751491053678</v>
      </c>
      <c r="K90" s="164">
        <f>H90/H81</f>
        <v>1.1811122244488978E-2</v>
      </c>
    </row>
    <row r="91" spans="2:11" x14ac:dyDescent="0.25">
      <c r="B91" s="162" t="s">
        <v>128</v>
      </c>
      <c r="C91" s="163">
        <v>1231</v>
      </c>
      <c r="D91" s="163">
        <v>12</v>
      </c>
      <c r="E91" s="163">
        <v>839</v>
      </c>
      <c r="F91" s="163">
        <v>1387</v>
      </c>
      <c r="G91" s="163">
        <v>1516</v>
      </c>
      <c r="H91" s="163">
        <v>1023</v>
      </c>
      <c r="I91" s="164">
        <f t="shared" si="17"/>
        <v>-0.32519788918205805</v>
      </c>
      <c r="J91" s="165">
        <f t="shared" si="18"/>
        <v>-0.16896831844029248</v>
      </c>
      <c r="K91" s="164">
        <f>H91/H81</f>
        <v>1.2813126252505009E-2</v>
      </c>
    </row>
    <row r="92" spans="2:11" x14ac:dyDescent="0.25">
      <c r="B92" s="162" t="s">
        <v>131</v>
      </c>
      <c r="C92" s="163">
        <v>2686</v>
      </c>
      <c r="D92" s="163">
        <v>62</v>
      </c>
      <c r="E92" s="163">
        <v>1182</v>
      </c>
      <c r="F92" s="163">
        <v>2067</v>
      </c>
      <c r="G92" s="163">
        <v>2178</v>
      </c>
      <c r="H92" s="163">
        <v>1721</v>
      </c>
      <c r="I92" s="164">
        <f t="shared" si="17"/>
        <v>-0.20982552800734622</v>
      </c>
      <c r="J92" s="165">
        <f t="shared" si="18"/>
        <v>-0.35927029039463887</v>
      </c>
      <c r="K92" s="164">
        <f>H92/H81</f>
        <v>2.1555611222444891E-2</v>
      </c>
    </row>
    <row r="93" spans="2:11" x14ac:dyDescent="0.25">
      <c r="B93" s="168" t="s">
        <v>144</v>
      </c>
      <c r="C93" s="169">
        <f t="shared" ref="C93:H93" si="19">C85-SUM(C86:C92)</f>
        <v>15302</v>
      </c>
      <c r="D93" s="169">
        <f t="shared" si="19"/>
        <v>1572</v>
      </c>
      <c r="E93" s="169">
        <f t="shared" si="19"/>
        <v>11293</v>
      </c>
      <c r="F93" s="169">
        <f t="shared" si="19"/>
        <v>14312</v>
      </c>
      <c r="G93" s="169">
        <f t="shared" si="19"/>
        <v>16685</v>
      </c>
      <c r="H93" s="169">
        <f t="shared" si="19"/>
        <v>18564</v>
      </c>
      <c r="I93" s="170">
        <f t="shared" si="17"/>
        <v>0.11261612226550799</v>
      </c>
      <c r="J93" s="171">
        <f t="shared" si="18"/>
        <v>0.21317474839890216</v>
      </c>
      <c r="K93" s="170">
        <f>H93/H81</f>
        <v>0.23251503006012025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5920</v>
      </c>
      <c r="D95" s="176">
        <v>1842</v>
      </c>
      <c r="E95" s="176">
        <v>4794</v>
      </c>
      <c r="F95" s="176">
        <v>5361</v>
      </c>
      <c r="G95" s="176">
        <v>4792</v>
      </c>
      <c r="H95" s="176">
        <v>5436</v>
      </c>
      <c r="I95" s="177">
        <f t="shared" ref="I95:I107" si="20">IFERROR(H95/G95-1,"-")</f>
        <v>0.13439065108514181</v>
      </c>
      <c r="J95" s="177">
        <f t="shared" ref="J95:J107" si="21">IFERROR(H95/C95-1,"-")</f>
        <v>-8.1756756756756754E-2</v>
      </c>
      <c r="K95" s="177">
        <f>H95/H95</f>
        <v>1</v>
      </c>
    </row>
    <row r="96" spans="2:11" x14ac:dyDescent="0.25">
      <c r="B96" s="157" t="s">
        <v>97</v>
      </c>
      <c r="C96" s="158">
        <v>4037</v>
      </c>
      <c r="D96" s="158">
        <v>1185</v>
      </c>
      <c r="E96" s="158">
        <v>3022</v>
      </c>
      <c r="F96" s="158">
        <v>3424</v>
      </c>
      <c r="G96" s="158">
        <v>2617</v>
      </c>
      <c r="H96" s="158">
        <v>3274</v>
      </c>
      <c r="I96" s="159">
        <f t="shared" si="20"/>
        <v>0.25105082155139469</v>
      </c>
      <c r="J96" s="160">
        <f t="shared" si="21"/>
        <v>-0.18900173396086206</v>
      </c>
      <c r="K96" s="159">
        <f>H96/H95</f>
        <v>0.60228108903605593</v>
      </c>
    </row>
    <row r="97" spans="2:11" x14ac:dyDescent="0.25">
      <c r="B97" s="162" t="s">
        <v>103</v>
      </c>
      <c r="C97" s="163">
        <v>2610</v>
      </c>
      <c r="D97" s="163">
        <v>797</v>
      </c>
      <c r="E97" s="163">
        <v>1498</v>
      </c>
      <c r="F97" s="163">
        <v>1825</v>
      </c>
      <c r="G97" s="163">
        <v>1173</v>
      </c>
      <c r="H97" s="163">
        <v>1487</v>
      </c>
      <c r="I97" s="164">
        <f t="shared" si="20"/>
        <v>0.26768968456948006</v>
      </c>
      <c r="J97" s="165">
        <f t="shared" si="21"/>
        <v>-0.43026819923371651</v>
      </c>
      <c r="K97" s="164">
        <f>H97/H95</f>
        <v>0.27354672553348053</v>
      </c>
    </row>
    <row r="98" spans="2:11" x14ac:dyDescent="0.25">
      <c r="B98" s="162" t="s">
        <v>100</v>
      </c>
      <c r="C98" s="163">
        <v>1427</v>
      </c>
      <c r="D98" s="163">
        <v>388</v>
      </c>
      <c r="E98" s="163">
        <v>1524</v>
      </c>
      <c r="F98" s="163">
        <v>1599</v>
      </c>
      <c r="G98" s="163">
        <v>1444</v>
      </c>
      <c r="H98" s="163">
        <v>1787</v>
      </c>
      <c r="I98" s="164">
        <f t="shared" si="20"/>
        <v>0.23753462603878117</v>
      </c>
      <c r="J98" s="165">
        <f t="shared" si="21"/>
        <v>0.2522775052557813</v>
      </c>
      <c r="K98" s="164">
        <f>H98/H95</f>
        <v>0.3287343635025754</v>
      </c>
    </row>
    <row r="99" spans="2:11" x14ac:dyDescent="0.25">
      <c r="B99" s="157" t="s">
        <v>107</v>
      </c>
      <c r="C99" s="158">
        <v>1883</v>
      </c>
      <c r="D99" s="158">
        <v>657</v>
      </c>
      <c r="E99" s="158">
        <v>1772</v>
      </c>
      <c r="F99" s="158">
        <v>1937</v>
      </c>
      <c r="G99" s="158">
        <v>2175</v>
      </c>
      <c r="H99" s="158">
        <v>2162</v>
      </c>
      <c r="I99" s="159">
        <f t="shared" si="20"/>
        <v>-5.9770114942528929E-3</v>
      </c>
      <c r="J99" s="160">
        <f t="shared" si="21"/>
        <v>0.14816781731279871</v>
      </c>
      <c r="K99" s="159">
        <f>H99/H95</f>
        <v>0.39771891096394407</v>
      </c>
    </row>
    <row r="100" spans="2:11" x14ac:dyDescent="0.25">
      <c r="B100" s="162" t="s">
        <v>110</v>
      </c>
      <c r="C100" s="163">
        <v>232</v>
      </c>
      <c r="D100" s="163">
        <v>74</v>
      </c>
      <c r="E100" s="163">
        <v>197</v>
      </c>
      <c r="F100" s="163">
        <v>318</v>
      </c>
      <c r="G100" s="163">
        <v>352</v>
      </c>
      <c r="H100" s="163">
        <v>296</v>
      </c>
      <c r="I100" s="164">
        <f t="shared" si="20"/>
        <v>-0.15909090909090906</v>
      </c>
      <c r="J100" s="165">
        <f t="shared" si="21"/>
        <v>0.27586206896551735</v>
      </c>
      <c r="K100" s="164">
        <f>H100/H95</f>
        <v>5.4451802796173655E-2</v>
      </c>
    </row>
    <row r="101" spans="2:11" x14ac:dyDescent="0.25">
      <c r="B101" s="162" t="s">
        <v>113</v>
      </c>
      <c r="C101" s="163">
        <v>439</v>
      </c>
      <c r="D101" s="163">
        <v>87</v>
      </c>
      <c r="E101" s="163">
        <v>406</v>
      </c>
      <c r="F101" s="163">
        <v>412</v>
      </c>
      <c r="G101" s="163">
        <v>481</v>
      </c>
      <c r="H101" s="163">
        <v>512</v>
      </c>
      <c r="I101" s="164">
        <f t="shared" si="20"/>
        <v>6.4449064449064508E-2</v>
      </c>
      <c r="J101" s="165">
        <f t="shared" si="21"/>
        <v>0.16628701594533024</v>
      </c>
      <c r="K101" s="164">
        <f>H101/H95</f>
        <v>9.4186902133922001E-2</v>
      </c>
    </row>
    <row r="102" spans="2:11" x14ac:dyDescent="0.25">
      <c r="B102" s="162" t="s">
        <v>116</v>
      </c>
      <c r="C102" s="163">
        <v>339</v>
      </c>
      <c r="D102" s="163">
        <v>202</v>
      </c>
      <c r="E102" s="163">
        <v>371</v>
      </c>
      <c r="F102" s="163">
        <v>358</v>
      </c>
      <c r="G102" s="163">
        <v>313</v>
      </c>
      <c r="H102" s="163">
        <v>299</v>
      </c>
      <c r="I102" s="164">
        <f t="shared" si="20"/>
        <v>-4.4728434504792358E-2</v>
      </c>
      <c r="J102" s="165">
        <f t="shared" si="21"/>
        <v>-0.11799410029498525</v>
      </c>
      <c r="K102" s="164">
        <f>H102/H95</f>
        <v>5.5003679175864607E-2</v>
      </c>
    </row>
    <row r="103" spans="2:11" x14ac:dyDescent="0.25">
      <c r="B103" s="162" t="s">
        <v>123</v>
      </c>
      <c r="C103" s="163">
        <v>81</v>
      </c>
      <c r="D103" s="163">
        <v>14</v>
      </c>
      <c r="E103" s="163">
        <v>111</v>
      </c>
      <c r="F103" s="163">
        <v>126</v>
      </c>
      <c r="G103" s="163">
        <v>117</v>
      </c>
      <c r="H103" s="163">
        <v>83</v>
      </c>
      <c r="I103" s="164">
        <f t="shared" si="20"/>
        <v>-0.29059829059829057</v>
      </c>
      <c r="J103" s="165">
        <f t="shared" si="21"/>
        <v>2.4691358024691468E-2</v>
      </c>
      <c r="K103" s="164">
        <f>H103/H95</f>
        <v>1.5268579838116261E-2</v>
      </c>
    </row>
    <row r="104" spans="2:11" x14ac:dyDescent="0.25">
      <c r="B104" s="162" t="s">
        <v>119</v>
      </c>
      <c r="C104" s="163">
        <v>40</v>
      </c>
      <c r="D104" s="163">
        <v>20</v>
      </c>
      <c r="E104" s="163">
        <v>75</v>
      </c>
      <c r="F104" s="163">
        <v>53</v>
      </c>
      <c r="G104" s="163">
        <v>82</v>
      </c>
      <c r="H104" s="163">
        <v>143</v>
      </c>
      <c r="I104" s="164">
        <f t="shared" si="20"/>
        <v>0.74390243902439024</v>
      </c>
      <c r="J104" s="165">
        <f t="shared" si="21"/>
        <v>2.5750000000000002</v>
      </c>
      <c r="K104" s="164">
        <f>H104/H95</f>
        <v>2.6306107431935247E-2</v>
      </c>
    </row>
    <row r="105" spans="2:11" x14ac:dyDescent="0.25">
      <c r="B105" s="162" t="s">
        <v>128</v>
      </c>
      <c r="C105" s="163">
        <v>20</v>
      </c>
      <c r="D105" s="163">
        <v>2</v>
      </c>
      <c r="E105" s="163">
        <v>33</v>
      </c>
      <c r="F105" s="163">
        <v>24</v>
      </c>
      <c r="G105" s="163">
        <v>18</v>
      </c>
      <c r="H105" s="163">
        <v>4</v>
      </c>
      <c r="I105" s="164">
        <f t="shared" si="20"/>
        <v>-0.77777777777777779</v>
      </c>
      <c r="J105" s="165">
        <f t="shared" si="21"/>
        <v>-0.8</v>
      </c>
      <c r="K105" s="164">
        <f>H105/H95</f>
        <v>7.3583517292126564E-4</v>
      </c>
    </row>
    <row r="106" spans="2:11" x14ac:dyDescent="0.25">
      <c r="B106" s="162" t="s">
        <v>131</v>
      </c>
      <c r="C106" s="163">
        <v>43</v>
      </c>
      <c r="D106" s="163">
        <v>5</v>
      </c>
      <c r="E106" s="163">
        <v>17</v>
      </c>
      <c r="F106" s="163">
        <v>35</v>
      </c>
      <c r="G106" s="163">
        <v>36</v>
      </c>
      <c r="H106" s="163">
        <v>42</v>
      </c>
      <c r="I106" s="164">
        <f t="shared" si="20"/>
        <v>0.16666666666666674</v>
      </c>
      <c r="J106" s="165">
        <f t="shared" si="21"/>
        <v>-2.3255813953488413E-2</v>
      </c>
      <c r="K106" s="164">
        <f>H106/H95</f>
        <v>7.7262693156732896E-3</v>
      </c>
    </row>
    <row r="107" spans="2:11" x14ac:dyDescent="0.25">
      <c r="B107" s="168" t="s">
        <v>144</v>
      </c>
      <c r="C107" s="169">
        <f t="shared" ref="C107:H107" si="22">C99-SUM(C100:C106)</f>
        <v>689</v>
      </c>
      <c r="D107" s="169">
        <f t="shared" si="22"/>
        <v>253</v>
      </c>
      <c r="E107" s="169">
        <f t="shared" si="22"/>
        <v>562</v>
      </c>
      <c r="F107" s="169">
        <f t="shared" si="22"/>
        <v>611</v>
      </c>
      <c r="G107" s="169">
        <f t="shared" si="22"/>
        <v>776</v>
      </c>
      <c r="H107" s="169">
        <f t="shared" si="22"/>
        <v>783</v>
      </c>
      <c r="I107" s="170">
        <f t="shared" si="20"/>
        <v>9.0206185567009989E-3</v>
      </c>
      <c r="J107" s="171">
        <f t="shared" si="21"/>
        <v>0.13642960812772142</v>
      </c>
      <c r="K107" s="170">
        <f>H107/H95</f>
        <v>0.14403973509933773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14016</v>
      </c>
      <c r="D109" s="176">
        <v>6700</v>
      </c>
      <c r="E109" s="176">
        <v>15768</v>
      </c>
      <c r="F109" s="176">
        <v>20517</v>
      </c>
      <c r="G109" s="176">
        <v>23002</v>
      </c>
      <c r="H109" s="176">
        <v>20336</v>
      </c>
      <c r="I109" s="177">
        <f t="shared" ref="I109:I121" si="23">IFERROR(H109/G109-1,"-")</f>
        <v>-0.11590296495956875</v>
      </c>
      <c r="J109" s="177">
        <f t="shared" ref="J109:J121" si="24">IFERROR(H109/C109-1,"-")</f>
        <v>0.45091324200913241</v>
      </c>
      <c r="K109" s="177">
        <f>H109/H109</f>
        <v>1</v>
      </c>
    </row>
    <row r="110" spans="2:11" x14ac:dyDescent="0.25">
      <c r="B110" s="157" t="s">
        <v>97</v>
      </c>
      <c r="C110" s="158">
        <v>2578</v>
      </c>
      <c r="D110" s="158">
        <v>2362</v>
      </c>
      <c r="E110" s="158">
        <v>3394</v>
      </c>
      <c r="F110" s="158">
        <v>3573</v>
      </c>
      <c r="G110" s="158">
        <v>3901</v>
      </c>
      <c r="H110" s="158">
        <v>3242</v>
      </c>
      <c r="I110" s="159">
        <f t="shared" si="23"/>
        <v>-0.16893104332222508</v>
      </c>
      <c r="J110" s="160">
        <f t="shared" si="24"/>
        <v>0.25756400310318073</v>
      </c>
      <c r="K110" s="159">
        <f>H110/H109</f>
        <v>0.15942171518489379</v>
      </c>
    </row>
    <row r="111" spans="2:11" x14ac:dyDescent="0.25">
      <c r="B111" s="162" t="s">
        <v>103</v>
      </c>
      <c r="C111" s="163">
        <v>667</v>
      </c>
      <c r="D111" s="163">
        <v>1468</v>
      </c>
      <c r="E111" s="163">
        <v>1391</v>
      </c>
      <c r="F111" s="163">
        <v>1018</v>
      </c>
      <c r="G111" s="163">
        <v>680</v>
      </c>
      <c r="H111" s="163">
        <v>747</v>
      </c>
      <c r="I111" s="164">
        <f t="shared" si="23"/>
        <v>9.8529411764705976E-2</v>
      </c>
      <c r="J111" s="165">
        <f t="shared" si="24"/>
        <v>0.11994002998500752</v>
      </c>
      <c r="K111" s="164">
        <f>H111/H109</f>
        <v>3.6732887490165227E-2</v>
      </c>
    </row>
    <row r="112" spans="2:11" x14ac:dyDescent="0.25">
      <c r="B112" s="162" t="s">
        <v>100</v>
      </c>
      <c r="C112" s="163">
        <v>1911</v>
      </c>
      <c r="D112" s="163">
        <v>894</v>
      </c>
      <c r="E112" s="163">
        <v>2003</v>
      </c>
      <c r="F112" s="163">
        <v>2555</v>
      </c>
      <c r="G112" s="163">
        <v>3221</v>
      </c>
      <c r="H112" s="163">
        <v>2495</v>
      </c>
      <c r="I112" s="164">
        <f t="shared" si="23"/>
        <v>-0.22539583980130395</v>
      </c>
      <c r="J112" s="165">
        <f t="shared" si="24"/>
        <v>0.30559916274201981</v>
      </c>
      <c r="K112" s="164">
        <f>H112/H109</f>
        <v>0.12268882769472857</v>
      </c>
    </row>
    <row r="113" spans="2:11" x14ac:dyDescent="0.25">
      <c r="B113" s="157" t="s">
        <v>107</v>
      </c>
      <c r="C113" s="158">
        <v>11438</v>
      </c>
      <c r="D113" s="158">
        <v>4338</v>
      </c>
      <c r="E113" s="158">
        <v>12374</v>
      </c>
      <c r="F113" s="158">
        <v>16944</v>
      </c>
      <c r="G113" s="158">
        <v>19101</v>
      </c>
      <c r="H113" s="158">
        <v>17094</v>
      </c>
      <c r="I113" s="159">
        <f t="shared" si="23"/>
        <v>-0.10507303282550651</v>
      </c>
      <c r="J113" s="160">
        <f t="shared" si="24"/>
        <v>0.49449204406364755</v>
      </c>
      <c r="K113" s="159">
        <f>H113/H109</f>
        <v>0.84057828481510621</v>
      </c>
    </row>
    <row r="114" spans="2:11" x14ac:dyDescent="0.25">
      <c r="B114" s="162" t="s">
        <v>110</v>
      </c>
      <c r="C114" s="163">
        <v>6007</v>
      </c>
      <c r="D114" s="163">
        <v>3374</v>
      </c>
      <c r="E114" s="163">
        <v>6174</v>
      </c>
      <c r="F114" s="163">
        <v>10334</v>
      </c>
      <c r="G114" s="163">
        <v>11424</v>
      </c>
      <c r="H114" s="163">
        <v>10129</v>
      </c>
      <c r="I114" s="164">
        <f t="shared" si="23"/>
        <v>-0.11335784313725494</v>
      </c>
      <c r="J114" s="165">
        <f t="shared" si="24"/>
        <v>0.68619943399367411</v>
      </c>
      <c r="K114" s="164">
        <f>H114/H109</f>
        <v>0.49808221872541308</v>
      </c>
    </row>
    <row r="115" spans="2:11" x14ac:dyDescent="0.25">
      <c r="B115" s="162" t="s">
        <v>113</v>
      </c>
      <c r="C115" s="163">
        <v>1113</v>
      </c>
      <c r="D115" s="163">
        <v>339</v>
      </c>
      <c r="E115" s="163">
        <v>895</v>
      </c>
      <c r="F115" s="163">
        <v>940</v>
      </c>
      <c r="G115" s="163">
        <v>1248</v>
      </c>
      <c r="H115" s="163">
        <v>928</v>
      </c>
      <c r="I115" s="164">
        <f t="shared" si="23"/>
        <v>-0.25641025641025639</v>
      </c>
      <c r="J115" s="165">
        <f t="shared" si="24"/>
        <v>-0.16621743036837378</v>
      </c>
      <c r="K115" s="164">
        <f>H115/H109</f>
        <v>4.5633359559402044E-2</v>
      </c>
    </row>
    <row r="116" spans="2:11" x14ac:dyDescent="0.25">
      <c r="B116" s="162" t="s">
        <v>116</v>
      </c>
      <c r="C116" s="163">
        <v>454</v>
      </c>
      <c r="D116" s="163">
        <v>137</v>
      </c>
      <c r="E116" s="163">
        <v>790</v>
      </c>
      <c r="F116" s="163">
        <v>1062</v>
      </c>
      <c r="G116" s="163">
        <v>920</v>
      </c>
      <c r="H116" s="163">
        <v>1168</v>
      </c>
      <c r="I116" s="164">
        <f t="shared" si="23"/>
        <v>0.26956521739130435</v>
      </c>
      <c r="J116" s="165">
        <f t="shared" si="24"/>
        <v>1.5726872246696035</v>
      </c>
      <c r="K116" s="164">
        <f>H116/H109</f>
        <v>5.7435090479937057E-2</v>
      </c>
    </row>
    <row r="117" spans="2:11" x14ac:dyDescent="0.25">
      <c r="B117" s="162" t="s">
        <v>123</v>
      </c>
      <c r="C117" s="163">
        <v>235</v>
      </c>
      <c r="D117" s="163">
        <v>75</v>
      </c>
      <c r="E117" s="163">
        <v>631</v>
      </c>
      <c r="F117" s="163">
        <v>648</v>
      </c>
      <c r="G117" s="163">
        <v>769</v>
      </c>
      <c r="H117" s="163">
        <v>565</v>
      </c>
      <c r="I117" s="164">
        <f t="shared" si="23"/>
        <v>-0.26527958387516259</v>
      </c>
      <c r="J117" s="165">
        <f t="shared" si="24"/>
        <v>1.4042553191489362</v>
      </c>
      <c r="K117" s="164">
        <f>H117/H109</f>
        <v>2.778324154209284E-2</v>
      </c>
    </row>
    <row r="118" spans="2:11" x14ac:dyDescent="0.25">
      <c r="B118" s="162" t="s">
        <v>119</v>
      </c>
      <c r="C118" s="163">
        <v>334</v>
      </c>
      <c r="D118" s="163">
        <v>77</v>
      </c>
      <c r="E118" s="163">
        <v>679</v>
      </c>
      <c r="F118" s="163">
        <v>400</v>
      </c>
      <c r="G118" s="163">
        <v>553</v>
      </c>
      <c r="H118" s="163">
        <v>436</v>
      </c>
      <c r="I118" s="164">
        <f t="shared" si="23"/>
        <v>-0.21157323688969254</v>
      </c>
      <c r="J118" s="165">
        <f t="shared" si="24"/>
        <v>0.3053892215568863</v>
      </c>
      <c r="K118" s="164">
        <f>H118/H109</f>
        <v>2.143981117230527E-2</v>
      </c>
    </row>
    <row r="119" spans="2:11" x14ac:dyDescent="0.25">
      <c r="B119" s="162" t="s">
        <v>128</v>
      </c>
      <c r="C119" s="163">
        <v>106</v>
      </c>
      <c r="D119" s="163">
        <v>3</v>
      </c>
      <c r="E119" s="163">
        <v>134</v>
      </c>
      <c r="F119" s="163">
        <v>164</v>
      </c>
      <c r="G119" s="163">
        <v>249</v>
      </c>
      <c r="H119" s="163">
        <v>155</v>
      </c>
      <c r="I119" s="164">
        <f t="shared" si="23"/>
        <v>-0.3775100401606426</v>
      </c>
      <c r="J119" s="165">
        <f t="shared" si="24"/>
        <v>0.46226415094339623</v>
      </c>
      <c r="K119" s="164">
        <f>H119/H109</f>
        <v>7.621951219512195E-3</v>
      </c>
    </row>
    <row r="120" spans="2:11" x14ac:dyDescent="0.25">
      <c r="B120" s="162" t="s">
        <v>131</v>
      </c>
      <c r="C120" s="163">
        <v>358</v>
      </c>
      <c r="D120" s="163">
        <v>7</v>
      </c>
      <c r="E120" s="163">
        <v>223</v>
      </c>
      <c r="F120" s="163">
        <v>149</v>
      </c>
      <c r="G120" s="163">
        <v>250</v>
      </c>
      <c r="H120" s="163">
        <v>220</v>
      </c>
      <c r="I120" s="164">
        <f t="shared" si="23"/>
        <v>-0.12</v>
      </c>
      <c r="J120" s="165">
        <f t="shared" si="24"/>
        <v>-0.38547486033519551</v>
      </c>
      <c r="K120" s="164">
        <f>H120/H109</f>
        <v>1.0818253343823761E-2</v>
      </c>
    </row>
    <row r="121" spans="2:11" x14ac:dyDescent="0.25">
      <c r="B121" s="168" t="s">
        <v>144</v>
      </c>
      <c r="C121" s="169">
        <f t="shared" ref="C121:H121" si="25">C113-SUM(C114:C120)</f>
        <v>2831</v>
      </c>
      <c r="D121" s="169">
        <f t="shared" si="25"/>
        <v>326</v>
      </c>
      <c r="E121" s="169">
        <f t="shared" si="25"/>
        <v>2848</v>
      </c>
      <c r="F121" s="169">
        <f t="shared" si="25"/>
        <v>3247</v>
      </c>
      <c r="G121" s="169">
        <f t="shared" si="25"/>
        <v>3688</v>
      </c>
      <c r="H121" s="169">
        <f t="shared" si="25"/>
        <v>3493</v>
      </c>
      <c r="I121" s="170">
        <f t="shared" si="23"/>
        <v>-5.2874186550976088E-2</v>
      </c>
      <c r="J121" s="171">
        <f t="shared" si="24"/>
        <v>0.2338396326386436</v>
      </c>
      <c r="K121" s="170">
        <f>H121/H109</f>
        <v>0.17176435877261997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21585</v>
      </c>
      <c r="D123" s="176">
        <v>7232</v>
      </c>
      <c r="E123" s="176">
        <v>19039</v>
      </c>
      <c r="F123" s="176">
        <v>24713</v>
      </c>
      <c r="G123" s="176">
        <v>21639</v>
      </c>
      <c r="H123" s="176">
        <v>25345</v>
      </c>
      <c r="I123" s="177">
        <f t="shared" ref="I123:I135" si="26">IFERROR(H123/G123-1,"-")</f>
        <v>0.17126484588012381</v>
      </c>
      <c r="J123" s="177">
        <f t="shared" ref="J123:J135" si="27">IFERROR(H123/C123-1,"-")</f>
        <v>0.17419504285383369</v>
      </c>
      <c r="K123" s="177">
        <f>H123/H123</f>
        <v>1</v>
      </c>
    </row>
    <row r="124" spans="2:11" x14ac:dyDescent="0.25">
      <c r="B124" s="157" t="s">
        <v>97</v>
      </c>
      <c r="C124" s="158">
        <v>10546</v>
      </c>
      <c r="D124" s="158">
        <v>4539</v>
      </c>
      <c r="E124" s="158">
        <v>10127</v>
      </c>
      <c r="F124" s="158">
        <v>11037</v>
      </c>
      <c r="G124" s="158">
        <v>10903</v>
      </c>
      <c r="H124" s="158">
        <v>13443</v>
      </c>
      <c r="I124" s="159">
        <f t="shared" si="26"/>
        <v>0.23296340456755016</v>
      </c>
      <c r="J124" s="160">
        <f t="shared" si="27"/>
        <v>0.2747013085530059</v>
      </c>
      <c r="K124" s="159">
        <f>H124/H123</f>
        <v>0.53040047346616692</v>
      </c>
    </row>
    <row r="125" spans="2:11" x14ac:dyDescent="0.25">
      <c r="B125" s="162" t="s">
        <v>103</v>
      </c>
      <c r="C125" s="163">
        <v>6071</v>
      </c>
      <c r="D125" s="163">
        <v>2272</v>
      </c>
      <c r="E125" s="163">
        <v>5476</v>
      </c>
      <c r="F125" s="163">
        <v>5871</v>
      </c>
      <c r="G125" s="163">
        <v>5317</v>
      </c>
      <c r="H125" s="163">
        <v>7289</v>
      </c>
      <c r="I125" s="164">
        <f t="shared" si="26"/>
        <v>0.37088583787850293</v>
      </c>
      <c r="J125" s="165">
        <f t="shared" si="27"/>
        <v>0.20062592653599087</v>
      </c>
      <c r="K125" s="164">
        <f>H125/H123</f>
        <v>0.28759124087591242</v>
      </c>
    </row>
    <row r="126" spans="2:11" x14ac:dyDescent="0.25">
      <c r="B126" s="162" t="s">
        <v>100</v>
      </c>
      <c r="C126" s="163">
        <v>4475</v>
      </c>
      <c r="D126" s="163">
        <v>2267</v>
      </c>
      <c r="E126" s="163">
        <v>4651</v>
      </c>
      <c r="F126" s="163">
        <v>5166</v>
      </c>
      <c r="G126" s="163">
        <v>5586</v>
      </c>
      <c r="H126" s="163">
        <v>6154</v>
      </c>
      <c r="I126" s="164">
        <f t="shared" si="26"/>
        <v>0.10168277837450779</v>
      </c>
      <c r="J126" s="165">
        <f t="shared" si="27"/>
        <v>0.37519553072625689</v>
      </c>
      <c r="K126" s="164">
        <f>H126/H123</f>
        <v>0.2428092325902545</v>
      </c>
    </row>
    <row r="127" spans="2:11" x14ac:dyDescent="0.25">
      <c r="B127" s="157" t="s">
        <v>107</v>
      </c>
      <c r="C127" s="158">
        <v>11039</v>
      </c>
      <c r="D127" s="158">
        <v>2693</v>
      </c>
      <c r="E127" s="158">
        <v>8912</v>
      </c>
      <c r="F127" s="158">
        <v>13676</v>
      </c>
      <c r="G127" s="158">
        <v>10736</v>
      </c>
      <c r="H127" s="158">
        <v>11902</v>
      </c>
      <c r="I127" s="159">
        <f t="shared" si="26"/>
        <v>0.10860655737704916</v>
      </c>
      <c r="J127" s="160">
        <f t="shared" si="27"/>
        <v>7.8177371138690166E-2</v>
      </c>
      <c r="K127" s="159">
        <f>H127/H123</f>
        <v>0.46959952653383308</v>
      </c>
    </row>
    <row r="128" spans="2:11" x14ac:dyDescent="0.25">
      <c r="B128" s="162" t="s">
        <v>110</v>
      </c>
      <c r="C128" s="163">
        <v>1180</v>
      </c>
      <c r="D128" s="163">
        <v>249</v>
      </c>
      <c r="E128" s="163">
        <v>736</v>
      </c>
      <c r="F128" s="163">
        <v>1377</v>
      </c>
      <c r="G128" s="163">
        <v>1218</v>
      </c>
      <c r="H128" s="163">
        <v>1253</v>
      </c>
      <c r="I128" s="164">
        <f t="shared" si="26"/>
        <v>2.8735632183908066E-2</v>
      </c>
      <c r="J128" s="165">
        <f t="shared" si="27"/>
        <v>6.1864406779660985E-2</v>
      </c>
      <c r="K128" s="164">
        <f>H128/H123</f>
        <v>4.9437758926810023E-2</v>
      </c>
    </row>
    <row r="129" spans="2:11" x14ac:dyDescent="0.25">
      <c r="B129" s="162" t="s">
        <v>113</v>
      </c>
      <c r="C129" s="163">
        <v>1274</v>
      </c>
      <c r="D129" s="163">
        <v>261</v>
      </c>
      <c r="E129" s="163">
        <v>1499</v>
      </c>
      <c r="F129" s="163">
        <v>2104</v>
      </c>
      <c r="G129" s="163">
        <v>1962</v>
      </c>
      <c r="H129" s="163">
        <v>1950</v>
      </c>
      <c r="I129" s="164">
        <f t="shared" si="26"/>
        <v>-6.1162079510703737E-3</v>
      </c>
      <c r="J129" s="165">
        <f t="shared" si="27"/>
        <v>0.53061224489795911</v>
      </c>
      <c r="K129" s="164">
        <f>H129/H123</f>
        <v>7.6938252120733866E-2</v>
      </c>
    </row>
    <row r="130" spans="2:11" x14ac:dyDescent="0.25">
      <c r="B130" s="162" t="s">
        <v>116</v>
      </c>
      <c r="C130" s="163">
        <v>640</v>
      </c>
      <c r="D130" s="163">
        <v>244</v>
      </c>
      <c r="E130" s="163">
        <v>772</v>
      </c>
      <c r="F130" s="163">
        <v>1043</v>
      </c>
      <c r="G130" s="163">
        <v>765</v>
      </c>
      <c r="H130" s="163">
        <v>903</v>
      </c>
      <c r="I130" s="164">
        <f t="shared" si="26"/>
        <v>0.18039215686274512</v>
      </c>
      <c r="J130" s="165">
        <f t="shared" si="27"/>
        <v>0.41093749999999996</v>
      </c>
      <c r="K130" s="164">
        <f>H130/H123</f>
        <v>3.562832905898599E-2</v>
      </c>
    </row>
    <row r="131" spans="2:11" x14ac:dyDescent="0.25">
      <c r="B131" s="162" t="s">
        <v>123</v>
      </c>
      <c r="C131" s="163">
        <v>398</v>
      </c>
      <c r="D131" s="163">
        <v>44</v>
      </c>
      <c r="E131" s="163">
        <v>270</v>
      </c>
      <c r="F131" s="163">
        <v>311</v>
      </c>
      <c r="G131" s="163">
        <v>320</v>
      </c>
      <c r="H131" s="163">
        <v>252</v>
      </c>
      <c r="I131" s="164">
        <f t="shared" si="26"/>
        <v>-0.21250000000000002</v>
      </c>
      <c r="J131" s="165">
        <f t="shared" si="27"/>
        <v>-0.36683417085427139</v>
      </c>
      <c r="K131" s="164">
        <f>H131/H123</f>
        <v>9.9427895048333007E-3</v>
      </c>
    </row>
    <row r="132" spans="2:11" x14ac:dyDescent="0.25">
      <c r="B132" s="162" t="s">
        <v>119</v>
      </c>
      <c r="C132" s="163">
        <v>173</v>
      </c>
      <c r="D132" s="163">
        <v>76</v>
      </c>
      <c r="E132" s="163">
        <v>206</v>
      </c>
      <c r="F132" s="163">
        <v>295</v>
      </c>
      <c r="G132" s="163">
        <v>245</v>
      </c>
      <c r="H132" s="163">
        <v>320</v>
      </c>
      <c r="I132" s="164">
        <f t="shared" si="26"/>
        <v>0.30612244897959173</v>
      </c>
      <c r="J132" s="165">
        <f t="shared" si="27"/>
        <v>0.8497109826589595</v>
      </c>
      <c r="K132" s="164">
        <f>H132/H123</f>
        <v>1.2625764450581969E-2</v>
      </c>
    </row>
    <row r="133" spans="2:11" x14ac:dyDescent="0.25">
      <c r="B133" s="162" t="s">
        <v>128</v>
      </c>
      <c r="C133" s="163">
        <v>208</v>
      </c>
      <c r="D133" s="163">
        <v>8</v>
      </c>
      <c r="E133" s="163">
        <v>185</v>
      </c>
      <c r="F133" s="163">
        <v>174</v>
      </c>
      <c r="G133" s="163">
        <v>200</v>
      </c>
      <c r="H133" s="163">
        <v>161</v>
      </c>
      <c r="I133" s="164">
        <f t="shared" si="26"/>
        <v>-0.19499999999999995</v>
      </c>
      <c r="J133" s="165">
        <f t="shared" si="27"/>
        <v>-0.22596153846153844</v>
      </c>
      <c r="K133" s="164">
        <f>H133/H123</f>
        <v>6.3523377391990531E-3</v>
      </c>
    </row>
    <row r="134" spans="2:11" x14ac:dyDescent="0.25">
      <c r="B134" s="162" t="s">
        <v>131</v>
      </c>
      <c r="C134" s="163">
        <v>394</v>
      </c>
      <c r="D134" s="163">
        <v>25</v>
      </c>
      <c r="E134" s="163">
        <v>330</v>
      </c>
      <c r="F134" s="163">
        <v>359</v>
      </c>
      <c r="G134" s="163">
        <v>370</v>
      </c>
      <c r="H134" s="163">
        <v>471</v>
      </c>
      <c r="I134" s="164">
        <f t="shared" si="26"/>
        <v>0.27297297297297307</v>
      </c>
      <c r="J134" s="165">
        <f t="shared" si="27"/>
        <v>0.19543147208121825</v>
      </c>
      <c r="K134" s="164">
        <f>H134/H123</f>
        <v>1.8583547050700335E-2</v>
      </c>
    </row>
    <row r="135" spans="2:11" x14ac:dyDescent="0.25">
      <c r="B135" s="168" t="s">
        <v>144</v>
      </c>
      <c r="C135" s="169">
        <f t="shared" ref="C135:H135" si="28">C127-SUM(C128:C134)</f>
        <v>6772</v>
      </c>
      <c r="D135" s="169">
        <f t="shared" si="28"/>
        <v>1786</v>
      </c>
      <c r="E135" s="169">
        <f t="shared" si="28"/>
        <v>4914</v>
      </c>
      <c r="F135" s="169">
        <f t="shared" si="28"/>
        <v>8013</v>
      </c>
      <c r="G135" s="169">
        <f t="shared" si="28"/>
        <v>5656</v>
      </c>
      <c r="H135" s="169">
        <f t="shared" si="28"/>
        <v>6592</v>
      </c>
      <c r="I135" s="170">
        <f t="shared" si="26"/>
        <v>0.16548797736916554</v>
      </c>
      <c r="J135" s="171">
        <f t="shared" si="27"/>
        <v>-2.6580035440047278E-2</v>
      </c>
      <c r="K135" s="170">
        <f>H135/H123</f>
        <v>0.26009074768198853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24722</v>
      </c>
      <c r="D137" s="176">
        <v>6663</v>
      </c>
      <c r="E137" s="176">
        <v>22793</v>
      </c>
      <c r="F137" s="176">
        <v>26785</v>
      </c>
      <c r="G137" s="176">
        <v>28220</v>
      </c>
      <c r="H137" s="176">
        <v>27164</v>
      </c>
      <c r="I137" s="177">
        <f t="shared" ref="I137:I149" si="29">IFERROR(H137/G137-1,"-")</f>
        <v>-3.7420269312544274E-2</v>
      </c>
      <c r="J137" s="177">
        <f t="shared" ref="J137:J149" si="30">IFERROR(H137/C137-1,"-")</f>
        <v>9.8778415985761647E-2</v>
      </c>
      <c r="K137" s="177">
        <f>H137/H137</f>
        <v>1</v>
      </c>
    </row>
    <row r="138" spans="2:11" x14ac:dyDescent="0.25">
      <c r="B138" s="157" t="s">
        <v>97</v>
      </c>
      <c r="C138" s="158">
        <v>2426</v>
      </c>
      <c r="D138" s="158">
        <v>1884</v>
      </c>
      <c r="E138" s="158">
        <v>2108</v>
      </c>
      <c r="F138" s="158">
        <v>1913</v>
      </c>
      <c r="G138" s="158">
        <v>2012</v>
      </c>
      <c r="H138" s="158">
        <v>1535</v>
      </c>
      <c r="I138" s="159">
        <f t="shared" si="29"/>
        <v>-0.23707753479125249</v>
      </c>
      <c r="J138" s="160">
        <f t="shared" si="30"/>
        <v>-0.36727122835943937</v>
      </c>
      <c r="K138" s="159">
        <f>H138/H137</f>
        <v>5.6508614342512149E-2</v>
      </c>
    </row>
    <row r="139" spans="2:11" x14ac:dyDescent="0.25">
      <c r="B139" s="162" t="s">
        <v>103</v>
      </c>
      <c r="C139" s="163">
        <v>994</v>
      </c>
      <c r="D139" s="163">
        <v>1581</v>
      </c>
      <c r="E139" s="163">
        <v>1361</v>
      </c>
      <c r="F139" s="163">
        <v>1032</v>
      </c>
      <c r="G139" s="163">
        <v>957</v>
      </c>
      <c r="H139" s="163">
        <v>458</v>
      </c>
      <c r="I139" s="164">
        <f t="shared" si="29"/>
        <v>-0.5214211076280042</v>
      </c>
      <c r="J139" s="165">
        <f t="shared" si="30"/>
        <v>-0.53923541247484907</v>
      </c>
      <c r="K139" s="164">
        <f>H139/H137</f>
        <v>1.6860550728905906E-2</v>
      </c>
    </row>
    <row r="140" spans="2:11" x14ac:dyDescent="0.25">
      <c r="B140" s="162" t="s">
        <v>100</v>
      </c>
      <c r="C140" s="163">
        <v>1432</v>
      </c>
      <c r="D140" s="163">
        <v>303</v>
      </c>
      <c r="E140" s="163">
        <v>747</v>
      </c>
      <c r="F140" s="163">
        <v>881</v>
      </c>
      <c r="G140" s="163">
        <v>1055</v>
      </c>
      <c r="H140" s="163">
        <v>1077</v>
      </c>
      <c r="I140" s="164">
        <f t="shared" si="29"/>
        <v>2.0853080568720372E-2</v>
      </c>
      <c r="J140" s="165">
        <f t="shared" si="30"/>
        <v>-0.24790502793296088</v>
      </c>
      <c r="K140" s="164">
        <f>H140/H137</f>
        <v>3.9648063613606246E-2</v>
      </c>
    </row>
    <row r="141" spans="2:11" x14ac:dyDescent="0.25">
      <c r="B141" s="157" t="s">
        <v>107</v>
      </c>
      <c r="C141" s="158">
        <v>22296</v>
      </c>
      <c r="D141" s="158">
        <v>4779</v>
      </c>
      <c r="E141" s="158">
        <v>20685</v>
      </c>
      <c r="F141" s="158">
        <v>24872</v>
      </c>
      <c r="G141" s="158">
        <v>26208</v>
      </c>
      <c r="H141" s="158">
        <v>25629</v>
      </c>
      <c r="I141" s="159">
        <f t="shared" si="29"/>
        <v>-2.2092490842490875E-2</v>
      </c>
      <c r="J141" s="160">
        <f t="shared" si="30"/>
        <v>0.14948869752421956</v>
      </c>
      <c r="K141" s="159">
        <f>H141/H137</f>
        <v>0.9434913856574878</v>
      </c>
    </row>
    <row r="142" spans="2:11" x14ac:dyDescent="0.25">
      <c r="B142" s="162" t="s">
        <v>110</v>
      </c>
      <c r="C142" s="163">
        <v>10827</v>
      </c>
      <c r="D142" s="163">
        <v>1336</v>
      </c>
      <c r="E142" s="163">
        <v>6882</v>
      </c>
      <c r="F142" s="163">
        <v>9569</v>
      </c>
      <c r="G142" s="163">
        <v>9971</v>
      </c>
      <c r="H142" s="163">
        <v>10775</v>
      </c>
      <c r="I142" s="164">
        <f t="shared" si="29"/>
        <v>8.0633838130578672E-2</v>
      </c>
      <c r="J142" s="165">
        <f t="shared" si="30"/>
        <v>-4.8028077953264914E-3</v>
      </c>
      <c r="K142" s="164">
        <f>H142/H137</f>
        <v>0.39666470328375791</v>
      </c>
    </row>
    <row r="143" spans="2:11" x14ac:dyDescent="0.25">
      <c r="B143" s="162" t="s">
        <v>113</v>
      </c>
      <c r="C143" s="163">
        <v>1676</v>
      </c>
      <c r="D143" s="163">
        <v>529</v>
      </c>
      <c r="E143" s="163">
        <v>1985</v>
      </c>
      <c r="F143" s="163">
        <v>2131</v>
      </c>
      <c r="G143" s="163">
        <v>2342</v>
      </c>
      <c r="H143" s="163">
        <v>2175</v>
      </c>
      <c r="I143" s="164">
        <f t="shared" si="29"/>
        <v>-7.1306575576430387E-2</v>
      </c>
      <c r="J143" s="165">
        <f t="shared" si="30"/>
        <v>0.2977326968973748</v>
      </c>
      <c r="K143" s="164">
        <f>H143/H137</f>
        <v>8.0069209247533496E-2</v>
      </c>
    </row>
    <row r="144" spans="2:11" x14ac:dyDescent="0.25">
      <c r="B144" s="162" t="s">
        <v>116</v>
      </c>
      <c r="C144" s="163">
        <v>1472</v>
      </c>
      <c r="D144" s="163">
        <v>767</v>
      </c>
      <c r="E144" s="163">
        <v>2156</v>
      </c>
      <c r="F144" s="163">
        <v>2160</v>
      </c>
      <c r="G144" s="163">
        <v>2089</v>
      </c>
      <c r="H144" s="163">
        <v>1603</v>
      </c>
      <c r="I144" s="164">
        <f t="shared" si="29"/>
        <v>-0.23264719961704161</v>
      </c>
      <c r="J144" s="165">
        <f t="shared" si="30"/>
        <v>8.8994565217391353E-2</v>
      </c>
      <c r="K144" s="164">
        <f>H144/H137</f>
        <v>5.901192755117067E-2</v>
      </c>
    </row>
    <row r="145" spans="2:11" x14ac:dyDescent="0.25">
      <c r="B145" s="162" t="s">
        <v>123</v>
      </c>
      <c r="C145" s="163">
        <v>390</v>
      </c>
      <c r="D145" s="163">
        <v>97</v>
      </c>
      <c r="E145" s="163">
        <v>972</v>
      </c>
      <c r="F145" s="163">
        <v>719</v>
      </c>
      <c r="G145" s="163">
        <v>855</v>
      </c>
      <c r="H145" s="163">
        <v>591</v>
      </c>
      <c r="I145" s="164">
        <f t="shared" si="29"/>
        <v>-0.30877192982456136</v>
      </c>
      <c r="J145" s="165">
        <f t="shared" si="30"/>
        <v>0.51538461538461533</v>
      </c>
      <c r="K145" s="164">
        <f>H145/H137</f>
        <v>2.1756736857605655E-2</v>
      </c>
    </row>
    <row r="146" spans="2:11" x14ac:dyDescent="0.25">
      <c r="B146" s="162" t="s">
        <v>119</v>
      </c>
      <c r="C146" s="163">
        <v>515</v>
      </c>
      <c r="D146" s="163">
        <v>131</v>
      </c>
      <c r="E146" s="163">
        <v>624</v>
      </c>
      <c r="F146" s="163">
        <v>523</v>
      </c>
      <c r="G146" s="163">
        <v>595</v>
      </c>
      <c r="H146" s="163">
        <v>571</v>
      </c>
      <c r="I146" s="164">
        <f t="shared" si="29"/>
        <v>-4.033613445378148E-2</v>
      </c>
      <c r="J146" s="165">
        <f t="shared" si="30"/>
        <v>0.10873786407766994</v>
      </c>
      <c r="K146" s="164">
        <f>H146/H137</f>
        <v>2.1020468266823737E-2</v>
      </c>
    </row>
    <row r="147" spans="2:11" x14ac:dyDescent="0.25">
      <c r="B147" s="162" t="s">
        <v>128</v>
      </c>
      <c r="C147" s="163">
        <v>370</v>
      </c>
      <c r="D147" s="163">
        <v>6</v>
      </c>
      <c r="E147" s="163">
        <v>611</v>
      </c>
      <c r="F147" s="163">
        <v>685</v>
      </c>
      <c r="G147" s="163">
        <v>741</v>
      </c>
      <c r="H147" s="163">
        <v>728</v>
      </c>
      <c r="I147" s="164">
        <f t="shared" si="29"/>
        <v>-1.7543859649122862E-2</v>
      </c>
      <c r="J147" s="165">
        <f t="shared" si="30"/>
        <v>0.96756756756756768</v>
      </c>
      <c r="K147" s="164">
        <f>H147/H137</f>
        <v>2.6800176704461786E-2</v>
      </c>
    </row>
    <row r="148" spans="2:11" x14ac:dyDescent="0.25">
      <c r="B148" s="162" t="s">
        <v>131</v>
      </c>
      <c r="C148" s="163">
        <v>964</v>
      </c>
      <c r="D148" s="163">
        <v>12</v>
      </c>
      <c r="E148" s="163">
        <v>434</v>
      </c>
      <c r="F148" s="163">
        <v>704</v>
      </c>
      <c r="G148" s="163">
        <v>710</v>
      </c>
      <c r="H148" s="163">
        <v>580</v>
      </c>
      <c r="I148" s="164">
        <f t="shared" si="29"/>
        <v>-0.18309859154929575</v>
      </c>
      <c r="J148" s="165">
        <f t="shared" si="30"/>
        <v>-0.39834024896265563</v>
      </c>
      <c r="K148" s="164">
        <f>H148/H137</f>
        <v>2.1351789132675599E-2</v>
      </c>
    </row>
    <row r="149" spans="2:11" x14ac:dyDescent="0.25">
      <c r="B149" s="168" t="s">
        <v>144</v>
      </c>
      <c r="C149" s="169">
        <f t="shared" ref="C149:H149" si="31">C141-SUM(C142:C148)</f>
        <v>6082</v>
      </c>
      <c r="D149" s="169">
        <f t="shared" si="31"/>
        <v>1901</v>
      </c>
      <c r="E149" s="169">
        <f t="shared" si="31"/>
        <v>7021</v>
      </c>
      <c r="F149" s="169">
        <f t="shared" si="31"/>
        <v>8381</v>
      </c>
      <c r="G149" s="169">
        <f t="shared" si="31"/>
        <v>8905</v>
      </c>
      <c r="H149" s="169">
        <f t="shared" si="31"/>
        <v>8606</v>
      </c>
      <c r="I149" s="170">
        <f t="shared" si="29"/>
        <v>-3.3576642335766405E-2</v>
      </c>
      <c r="J149" s="171">
        <f t="shared" si="30"/>
        <v>0.41499506741203551</v>
      </c>
      <c r="K149" s="170">
        <f>H149/H137</f>
        <v>0.31681637461345902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12676</v>
      </c>
      <c r="D151" s="176">
        <v>2636</v>
      </c>
      <c r="E151" s="176">
        <v>10129</v>
      </c>
      <c r="F151" s="176">
        <v>12010</v>
      </c>
      <c r="G151" s="176">
        <v>12675</v>
      </c>
      <c r="H151" s="176">
        <v>11732</v>
      </c>
      <c r="I151" s="177">
        <f t="shared" ref="I151:I163" si="32">IFERROR(H151/G151-1,"-")</f>
        <v>-7.4398422090729777E-2</v>
      </c>
      <c r="J151" s="177">
        <f t="shared" ref="J151:J163" si="33">IFERROR(H151/C151-1,"-")</f>
        <v>-7.4471442095298213E-2</v>
      </c>
      <c r="K151" s="177">
        <f>H151/H151</f>
        <v>1</v>
      </c>
    </row>
    <row r="152" spans="2:11" x14ac:dyDescent="0.25">
      <c r="B152" s="157" t="s">
        <v>97</v>
      </c>
      <c r="C152" s="158">
        <v>5341</v>
      </c>
      <c r="D152" s="158">
        <v>1637</v>
      </c>
      <c r="E152" s="158">
        <v>3984</v>
      </c>
      <c r="F152" s="158">
        <v>4831</v>
      </c>
      <c r="G152" s="158">
        <v>4436</v>
      </c>
      <c r="H152" s="158">
        <v>3782</v>
      </c>
      <c r="I152" s="159">
        <f t="shared" si="32"/>
        <v>-0.14743011722272314</v>
      </c>
      <c r="J152" s="160">
        <f t="shared" si="33"/>
        <v>-0.2918929039505711</v>
      </c>
      <c r="K152" s="159">
        <f>H152/H151</f>
        <v>0.32236617797476985</v>
      </c>
    </row>
    <row r="153" spans="2:11" x14ac:dyDescent="0.25">
      <c r="B153" s="162" t="s">
        <v>103</v>
      </c>
      <c r="C153" s="163">
        <v>3325</v>
      </c>
      <c r="D153" s="163">
        <v>1390</v>
      </c>
      <c r="E153" s="163">
        <v>3159</v>
      </c>
      <c r="F153" s="163">
        <v>3383</v>
      </c>
      <c r="G153" s="163">
        <v>3365</v>
      </c>
      <c r="H153" s="163">
        <v>2617</v>
      </c>
      <c r="I153" s="164">
        <f t="shared" si="32"/>
        <v>-0.22228826151560177</v>
      </c>
      <c r="J153" s="165">
        <f t="shared" si="33"/>
        <v>-0.21293233082706764</v>
      </c>
      <c r="K153" s="164">
        <f>H153/H151</f>
        <v>0.22306512103648141</v>
      </c>
    </row>
    <row r="154" spans="2:11" x14ac:dyDescent="0.25">
      <c r="B154" s="162" t="s">
        <v>100</v>
      </c>
      <c r="C154" s="163">
        <v>2016</v>
      </c>
      <c r="D154" s="163">
        <v>247</v>
      </c>
      <c r="E154" s="163">
        <v>825</v>
      </c>
      <c r="F154" s="163">
        <v>1448</v>
      </c>
      <c r="G154" s="163">
        <v>1071</v>
      </c>
      <c r="H154" s="163">
        <v>1165</v>
      </c>
      <c r="I154" s="164">
        <f t="shared" si="32"/>
        <v>8.776844070961709E-2</v>
      </c>
      <c r="J154" s="165">
        <f t="shared" si="33"/>
        <v>-0.42212301587301593</v>
      </c>
      <c r="K154" s="164">
        <f>H154/H151</f>
        <v>9.9301056938288446E-2</v>
      </c>
    </row>
    <row r="155" spans="2:11" x14ac:dyDescent="0.25">
      <c r="B155" s="157" t="s">
        <v>107</v>
      </c>
      <c r="C155" s="158">
        <v>7335</v>
      </c>
      <c r="D155" s="158">
        <v>999</v>
      </c>
      <c r="E155" s="158">
        <v>6145</v>
      </c>
      <c r="F155" s="158">
        <v>7179</v>
      </c>
      <c r="G155" s="158">
        <v>8239</v>
      </c>
      <c r="H155" s="158">
        <v>7950</v>
      </c>
      <c r="I155" s="159">
        <f t="shared" si="32"/>
        <v>-3.5077072460250047E-2</v>
      </c>
      <c r="J155" s="160">
        <f t="shared" si="33"/>
        <v>8.3844580777096223E-2</v>
      </c>
      <c r="K155" s="159">
        <f>H155/H151</f>
        <v>0.67763382202523015</v>
      </c>
    </row>
    <row r="156" spans="2:11" x14ac:dyDescent="0.25">
      <c r="B156" s="162" t="s">
        <v>110</v>
      </c>
      <c r="C156" s="163">
        <v>2338</v>
      </c>
      <c r="D156" s="163">
        <v>180</v>
      </c>
      <c r="E156" s="163">
        <v>1605</v>
      </c>
      <c r="F156" s="163">
        <v>2615</v>
      </c>
      <c r="G156" s="163">
        <v>2396</v>
      </c>
      <c r="H156" s="163">
        <v>1949</v>
      </c>
      <c r="I156" s="164">
        <f t="shared" si="32"/>
        <v>-0.18656093489148584</v>
      </c>
      <c r="J156" s="165">
        <f t="shared" si="33"/>
        <v>-0.16638152266894779</v>
      </c>
      <c r="K156" s="164">
        <f>H156/H151</f>
        <v>0.16612683259461303</v>
      </c>
    </row>
    <row r="157" spans="2:11" x14ac:dyDescent="0.25">
      <c r="B157" s="162" t="s">
        <v>113</v>
      </c>
      <c r="C157" s="163">
        <v>1982</v>
      </c>
      <c r="D157" s="163">
        <v>277</v>
      </c>
      <c r="E157" s="163">
        <v>2110</v>
      </c>
      <c r="F157" s="163">
        <v>1634</v>
      </c>
      <c r="G157" s="163">
        <v>1778</v>
      </c>
      <c r="H157" s="163">
        <v>1737</v>
      </c>
      <c r="I157" s="164">
        <f t="shared" si="32"/>
        <v>-2.3059617547806499E-2</v>
      </c>
      <c r="J157" s="165">
        <f t="shared" si="33"/>
        <v>-0.12361251261352169</v>
      </c>
      <c r="K157" s="164">
        <f>H157/H151</f>
        <v>0.14805659734060689</v>
      </c>
    </row>
    <row r="158" spans="2:11" x14ac:dyDescent="0.25">
      <c r="B158" s="162" t="s">
        <v>116</v>
      </c>
      <c r="C158" s="163">
        <v>653</v>
      </c>
      <c r="D158" s="163">
        <v>183</v>
      </c>
      <c r="E158" s="163">
        <v>556</v>
      </c>
      <c r="F158" s="163">
        <v>961</v>
      </c>
      <c r="G158" s="163">
        <v>1151</v>
      </c>
      <c r="H158" s="163">
        <v>1499</v>
      </c>
      <c r="I158" s="164">
        <f t="shared" si="32"/>
        <v>0.30234578627280628</v>
      </c>
      <c r="J158" s="165">
        <f t="shared" si="33"/>
        <v>1.2955589586523737</v>
      </c>
      <c r="K158" s="164">
        <f>H158/H151</f>
        <v>0.12777020115922263</v>
      </c>
    </row>
    <row r="159" spans="2:11" x14ac:dyDescent="0.25">
      <c r="B159" s="162" t="s">
        <v>123</v>
      </c>
      <c r="C159" s="163">
        <v>192</v>
      </c>
      <c r="D159" s="163">
        <v>14</v>
      </c>
      <c r="E159" s="163">
        <v>152</v>
      </c>
      <c r="F159" s="163">
        <v>231</v>
      </c>
      <c r="G159" s="163">
        <v>302</v>
      </c>
      <c r="H159" s="163">
        <v>264</v>
      </c>
      <c r="I159" s="164">
        <f t="shared" si="32"/>
        <v>-0.1258278145695364</v>
      </c>
      <c r="J159" s="165">
        <f t="shared" si="33"/>
        <v>0.375</v>
      </c>
      <c r="K159" s="164">
        <f>H159/H151</f>
        <v>2.250255710876236E-2</v>
      </c>
    </row>
    <row r="160" spans="2:11" x14ac:dyDescent="0.25">
      <c r="B160" s="162" t="s">
        <v>119</v>
      </c>
      <c r="C160" s="163">
        <v>326</v>
      </c>
      <c r="D160" s="163">
        <v>42</v>
      </c>
      <c r="E160" s="163">
        <v>308</v>
      </c>
      <c r="F160" s="163">
        <v>226</v>
      </c>
      <c r="G160" s="163">
        <v>266</v>
      </c>
      <c r="H160" s="163">
        <v>303</v>
      </c>
      <c r="I160" s="164">
        <f t="shared" si="32"/>
        <v>0.13909774436090228</v>
      </c>
      <c r="J160" s="165">
        <f t="shared" si="33"/>
        <v>-7.055214723926384E-2</v>
      </c>
      <c r="K160" s="164">
        <f>H160/H151</f>
        <v>2.5826798499829526E-2</v>
      </c>
    </row>
    <row r="161" spans="2:11" x14ac:dyDescent="0.25">
      <c r="B161" s="162" t="s">
        <v>128</v>
      </c>
      <c r="C161" s="163">
        <v>59</v>
      </c>
      <c r="D161" s="163">
        <v>6</v>
      </c>
      <c r="E161" s="163">
        <v>63</v>
      </c>
      <c r="F161" s="163">
        <v>84</v>
      </c>
      <c r="G161" s="163">
        <v>145</v>
      </c>
      <c r="H161" s="163">
        <v>109</v>
      </c>
      <c r="I161" s="164">
        <f t="shared" si="32"/>
        <v>-0.24827586206896557</v>
      </c>
      <c r="J161" s="165">
        <f t="shared" si="33"/>
        <v>0.84745762711864403</v>
      </c>
      <c r="K161" s="164">
        <f>H161/H151</f>
        <v>9.2908285032390053E-3</v>
      </c>
    </row>
    <row r="162" spans="2:11" x14ac:dyDescent="0.25">
      <c r="B162" s="162" t="s">
        <v>131</v>
      </c>
      <c r="C162" s="163">
        <v>197</v>
      </c>
      <c r="D162" s="163">
        <v>1</v>
      </c>
      <c r="E162" s="163">
        <v>159</v>
      </c>
      <c r="F162" s="163">
        <v>110</v>
      </c>
      <c r="G162" s="163">
        <v>211</v>
      </c>
      <c r="H162" s="163">
        <v>178</v>
      </c>
      <c r="I162" s="164">
        <f t="shared" si="32"/>
        <v>-0.15639810426540279</v>
      </c>
      <c r="J162" s="165">
        <f t="shared" si="33"/>
        <v>-9.6446700507614169E-2</v>
      </c>
      <c r="K162" s="164">
        <f>H162/H151</f>
        <v>1.5172178656665531E-2</v>
      </c>
    </row>
    <row r="163" spans="2:11" x14ac:dyDescent="0.25">
      <c r="B163" s="168" t="s">
        <v>144</v>
      </c>
      <c r="C163" s="169">
        <f t="shared" ref="C163:H163" si="34">C155-SUM(C156:C162)</f>
        <v>1588</v>
      </c>
      <c r="D163" s="169">
        <f t="shared" si="34"/>
        <v>296</v>
      </c>
      <c r="E163" s="169">
        <f t="shared" si="34"/>
        <v>1192</v>
      </c>
      <c r="F163" s="169">
        <f t="shared" si="34"/>
        <v>1318</v>
      </c>
      <c r="G163" s="169">
        <f t="shared" si="34"/>
        <v>1990</v>
      </c>
      <c r="H163" s="169">
        <f t="shared" si="34"/>
        <v>1911</v>
      </c>
      <c r="I163" s="170">
        <f t="shared" si="32"/>
        <v>-3.9698492462311608E-2</v>
      </c>
      <c r="J163" s="171">
        <f t="shared" si="33"/>
        <v>0.20340050377833752</v>
      </c>
      <c r="K163" s="170">
        <f>H163/H151</f>
        <v>0.16288782816229117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3D56-372E-4F25-91E5-2B6E196B0E60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253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254</v>
      </c>
      <c r="D7" s="172" t="s">
        <v>255</v>
      </c>
      <c r="E7" s="172" t="s">
        <v>256</v>
      </c>
      <c r="F7" s="172" t="s">
        <v>257</v>
      </c>
      <c r="G7" s="172" t="s">
        <v>258</v>
      </c>
      <c r="H7" s="172" t="s">
        <v>259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254</v>
      </c>
      <c r="R7" s="172" t="s">
        <v>255</v>
      </c>
      <c r="S7" s="172" t="s">
        <v>256</v>
      </c>
      <c r="T7" s="172" t="s">
        <v>257</v>
      </c>
      <c r="U7" s="172" t="s">
        <v>258</v>
      </c>
      <c r="V7" s="172" t="s">
        <v>259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46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4872456</v>
      </c>
      <c r="D9" s="176">
        <v>4831573</v>
      </c>
      <c r="E9" s="176">
        <v>1565030</v>
      </c>
      <c r="F9" s="176">
        <v>4757683</v>
      </c>
      <c r="G9" s="176">
        <v>5188807</v>
      </c>
      <c r="H9" s="176">
        <v>5480280</v>
      </c>
      <c r="I9" s="177">
        <f>IFERROR(H9/G9-1,"-")</f>
        <v>5.6173413272068151E-2</v>
      </c>
      <c r="J9" s="177">
        <f>IFERROR(H9/D9-1,"-")</f>
        <v>0.13426414130553344</v>
      </c>
      <c r="K9" s="176">
        <f>H9-G9</f>
        <v>291473</v>
      </c>
      <c r="L9" s="176">
        <f>H9-D9</f>
        <v>648707</v>
      </c>
      <c r="M9" s="177">
        <f t="shared" ref="M9:M21" si="0">H9/H$9</f>
        <v>1</v>
      </c>
      <c r="P9" s="154" t="s">
        <v>68</v>
      </c>
      <c r="Q9" s="176">
        <v>47034</v>
      </c>
      <c r="R9" s="176">
        <v>45076</v>
      </c>
      <c r="S9" s="176">
        <v>12549</v>
      </c>
      <c r="T9" s="176">
        <v>37751</v>
      </c>
      <c r="U9" s="176">
        <v>51166</v>
      </c>
      <c r="V9" s="176">
        <v>43737</v>
      </c>
      <c r="W9" s="177">
        <f>IFERROR(V9/U9-1,"-")</f>
        <v>-0.14519407418989172</v>
      </c>
      <c r="X9" s="177">
        <f>IFERROR(V9/R9-1,"-")</f>
        <v>-2.9705386458425798E-2</v>
      </c>
      <c r="Y9" s="176">
        <f>V9-U9</f>
        <v>-7429</v>
      </c>
      <c r="Z9" s="176">
        <f>V9-R9</f>
        <v>-1339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1028693</v>
      </c>
      <c r="D10" s="158">
        <v>1047557</v>
      </c>
      <c r="E10" s="158">
        <v>456675</v>
      </c>
      <c r="F10" s="158">
        <v>1016781</v>
      </c>
      <c r="G10" s="158">
        <v>1041269</v>
      </c>
      <c r="H10" s="158">
        <v>1058434</v>
      </c>
      <c r="I10" s="160">
        <f>IFERROR(H10/G10-1,"-")</f>
        <v>1.6484693196474609E-2</v>
      </c>
      <c r="J10" s="159">
        <f t="shared" ref="J10:J21" si="2">IFERROR(H10/D10-1,"-")</f>
        <v>1.03832058780573E-2</v>
      </c>
      <c r="K10" s="158">
        <f t="shared" ref="K10:K20" si="3">H10-G10</f>
        <v>17165</v>
      </c>
      <c r="L10" s="158">
        <f t="shared" ref="L10:L21" si="4">H10-D10</f>
        <v>10877</v>
      </c>
      <c r="M10" s="159">
        <f t="shared" si="0"/>
        <v>0.19313502229813076</v>
      </c>
      <c r="P10" s="157" t="s">
        <v>97</v>
      </c>
      <c r="Q10" s="158">
        <v>11661</v>
      </c>
      <c r="R10" s="158">
        <v>10509</v>
      </c>
      <c r="S10" s="158">
        <v>2335</v>
      </c>
      <c r="T10" s="158">
        <v>6762</v>
      </c>
      <c r="U10" s="158">
        <v>20250</v>
      </c>
      <c r="V10" s="158">
        <v>11054</v>
      </c>
      <c r="W10" s="160">
        <f>IFERROR(V10/U10-1,"-")</f>
        <v>-0.45412345679012345</v>
      </c>
      <c r="X10" s="159">
        <f t="shared" ref="X10:X21" si="5">IFERROR(V10/R10-1,"-")</f>
        <v>5.1860310210295912E-2</v>
      </c>
      <c r="Y10" s="157">
        <f t="shared" ref="Y10:Y20" si="6">V10-U10</f>
        <v>-9196</v>
      </c>
      <c r="Z10" s="158">
        <f t="shared" ref="Z10:Z21" si="7">V10-R10</f>
        <v>545</v>
      </c>
      <c r="AA10" s="159">
        <f t="shared" si="1"/>
        <v>0.25273795642133662</v>
      </c>
    </row>
    <row r="11" spans="1:27" x14ac:dyDescent="0.25">
      <c r="A11" s="161" t="s">
        <v>100</v>
      </c>
      <c r="B11" s="162" t="s">
        <v>103</v>
      </c>
      <c r="C11" s="163">
        <v>422456</v>
      </c>
      <c r="D11" s="163">
        <v>415150</v>
      </c>
      <c r="E11" s="163">
        <v>208389</v>
      </c>
      <c r="F11" s="163">
        <v>423208</v>
      </c>
      <c r="G11" s="163">
        <v>428791</v>
      </c>
      <c r="H11" s="163">
        <v>421973</v>
      </c>
      <c r="I11" s="165">
        <f>IFERROR(H11/G11-1,"-")</f>
        <v>-1.5900520300099585E-2</v>
      </c>
      <c r="J11" s="164">
        <f t="shared" si="2"/>
        <v>1.6435023485487088E-2</v>
      </c>
      <c r="K11" s="163">
        <f t="shared" si="3"/>
        <v>-6818</v>
      </c>
      <c r="L11" s="163">
        <f t="shared" si="4"/>
        <v>6823</v>
      </c>
      <c r="M11" s="164">
        <f t="shared" si="0"/>
        <v>7.6998438036012765E-2</v>
      </c>
      <c r="P11" s="162" t="s">
        <v>103</v>
      </c>
      <c r="Q11" s="163">
        <v>7273</v>
      </c>
      <c r="R11" s="163">
        <v>5944</v>
      </c>
      <c r="S11" s="163">
        <v>1654</v>
      </c>
      <c r="T11" s="163">
        <v>3515</v>
      </c>
      <c r="U11" s="163">
        <v>14811</v>
      </c>
      <c r="V11" s="163">
        <v>7251</v>
      </c>
      <c r="W11" s="165">
        <f>IFERROR(V11/U11-1,"-")</f>
        <v>-0.51043143609479436</v>
      </c>
      <c r="X11" s="164">
        <f t="shared" si="5"/>
        <v>0.21988559892328396</v>
      </c>
      <c r="Y11" s="162">
        <f t="shared" si="6"/>
        <v>-7560</v>
      </c>
      <c r="Z11" s="163">
        <f t="shared" si="7"/>
        <v>1307</v>
      </c>
      <c r="AA11" s="164">
        <f>V11/V$9</f>
        <v>0.16578640510323067</v>
      </c>
    </row>
    <row r="12" spans="1:27" x14ac:dyDescent="0.25">
      <c r="A12" s="1"/>
      <c r="B12" s="162" t="s">
        <v>100</v>
      </c>
      <c r="C12" s="163">
        <v>606237</v>
      </c>
      <c r="D12" s="163">
        <v>632407</v>
      </c>
      <c r="E12" s="163">
        <v>248286</v>
      </c>
      <c r="F12" s="163">
        <v>593573</v>
      </c>
      <c r="G12" s="163">
        <v>612478</v>
      </c>
      <c r="H12" s="163">
        <v>636461</v>
      </c>
      <c r="I12" s="165">
        <f>IFERROR(H12/G12-1,"-")</f>
        <v>3.915732483452472E-2</v>
      </c>
      <c r="J12" s="164">
        <f t="shared" si="2"/>
        <v>6.4104287270696503E-3</v>
      </c>
      <c r="K12" s="163">
        <f t="shared" si="3"/>
        <v>23983</v>
      </c>
      <c r="L12" s="163">
        <f t="shared" si="4"/>
        <v>4054</v>
      </c>
      <c r="M12" s="164">
        <f t="shared" si="0"/>
        <v>0.116136584262118</v>
      </c>
      <c r="P12" s="162" t="s">
        <v>100</v>
      </c>
      <c r="Q12" s="163">
        <v>4388</v>
      </c>
      <c r="R12" s="163">
        <v>4565</v>
      </c>
      <c r="S12" s="163">
        <v>681</v>
      </c>
      <c r="T12" s="163">
        <v>3247</v>
      </c>
      <c r="U12" s="163">
        <v>5439</v>
      </c>
      <c r="V12" s="163">
        <v>3803</v>
      </c>
      <c r="W12" s="165">
        <f>IFERROR(V12/U12-1,"-")</f>
        <v>-0.30079058650487223</v>
      </c>
      <c r="X12" s="164">
        <f t="shared" si="5"/>
        <v>-0.16692223439211396</v>
      </c>
      <c r="Y12" s="162">
        <f t="shared" si="6"/>
        <v>-1636</v>
      </c>
      <c r="Z12" s="163">
        <f t="shared" si="7"/>
        <v>-762</v>
      </c>
      <c r="AA12" s="164">
        <f t="shared" si="1"/>
        <v>8.6951551318105946E-2</v>
      </c>
    </row>
    <row r="13" spans="1:27" s="56" customFormat="1" x14ac:dyDescent="0.25">
      <c r="B13" s="157" t="s">
        <v>107</v>
      </c>
      <c r="C13" s="158">
        <v>3843763</v>
      </c>
      <c r="D13" s="158">
        <v>3784016</v>
      </c>
      <c r="E13" s="158">
        <v>1108355</v>
      </c>
      <c r="F13" s="158">
        <v>3740902</v>
      </c>
      <c r="G13" s="158">
        <v>4147538</v>
      </c>
      <c r="H13" s="158">
        <v>4421846</v>
      </c>
      <c r="I13" s="160">
        <f>IFERROR(H13/G13-1,"-")</f>
        <v>6.6137549553494157E-2</v>
      </c>
      <c r="J13" s="159">
        <f t="shared" si="2"/>
        <v>0.16855901243546545</v>
      </c>
      <c r="K13" s="158">
        <f t="shared" si="3"/>
        <v>274308</v>
      </c>
      <c r="L13" s="158">
        <f t="shared" si="4"/>
        <v>637830</v>
      </c>
      <c r="M13" s="159">
        <f t="shared" si="0"/>
        <v>0.80686497770186927</v>
      </c>
      <c r="P13" s="157" t="s">
        <v>107</v>
      </c>
      <c r="Q13" s="158">
        <v>35373</v>
      </c>
      <c r="R13" s="158">
        <v>34567</v>
      </c>
      <c r="S13" s="158">
        <v>10214</v>
      </c>
      <c r="T13" s="158">
        <v>30989</v>
      </c>
      <c r="U13" s="158">
        <v>30916</v>
      </c>
      <c r="V13" s="158">
        <v>32683</v>
      </c>
      <c r="W13" s="160">
        <f>IFERROR(V13/U13-1,"-")</f>
        <v>5.7154871264070373E-2</v>
      </c>
      <c r="X13" s="159">
        <f t="shared" si="5"/>
        <v>-5.4502849538577203E-2</v>
      </c>
      <c r="Y13" s="157">
        <f t="shared" si="6"/>
        <v>1767</v>
      </c>
      <c r="Z13" s="158">
        <f t="shared" si="7"/>
        <v>-1884</v>
      </c>
      <c r="AA13" s="159">
        <f t="shared" si="1"/>
        <v>0.74726204357866333</v>
      </c>
    </row>
    <row r="14" spans="1:27" s="56" customFormat="1" x14ac:dyDescent="0.25">
      <c r="B14" s="162" t="s">
        <v>110</v>
      </c>
      <c r="C14" s="163">
        <v>1692213</v>
      </c>
      <c r="D14" s="163">
        <v>1721079</v>
      </c>
      <c r="E14" s="163">
        <v>436126</v>
      </c>
      <c r="F14" s="163">
        <v>1722453</v>
      </c>
      <c r="G14" s="163">
        <v>1939344</v>
      </c>
      <c r="H14" s="163">
        <v>2075266</v>
      </c>
      <c r="I14" s="165">
        <f t="shared" ref="I14:I21" si="8">IFERROR(H14/G14-1,"-")</f>
        <v>7.0086585979588945E-2</v>
      </c>
      <c r="J14" s="164">
        <f t="shared" si="2"/>
        <v>0.2057935748446178</v>
      </c>
      <c r="K14" s="163">
        <f t="shared" si="3"/>
        <v>135922</v>
      </c>
      <c r="L14" s="163">
        <f t="shared" si="4"/>
        <v>354187</v>
      </c>
      <c r="M14" s="164">
        <f t="shared" si="0"/>
        <v>0.37867882662929631</v>
      </c>
      <c r="P14" s="162" t="s">
        <v>110</v>
      </c>
      <c r="Q14" s="163">
        <v>10066</v>
      </c>
      <c r="R14" s="163">
        <v>10275</v>
      </c>
      <c r="S14" s="163">
        <v>3043</v>
      </c>
      <c r="T14" s="163">
        <v>10352</v>
      </c>
      <c r="U14" s="163">
        <v>9308</v>
      </c>
      <c r="V14" s="163">
        <v>11037</v>
      </c>
      <c r="W14" s="165">
        <f t="shared" ref="W14:W21" si="9">IFERROR(V14/U14-1,"-")</f>
        <v>0.18575418994413417</v>
      </c>
      <c r="X14" s="164">
        <f t="shared" si="5"/>
        <v>7.416058394160574E-2</v>
      </c>
      <c r="Y14" s="162">
        <f t="shared" si="6"/>
        <v>1729</v>
      </c>
      <c r="Z14" s="163">
        <f t="shared" si="7"/>
        <v>762</v>
      </c>
      <c r="AA14" s="164">
        <f t="shared" si="1"/>
        <v>0.25234926949722203</v>
      </c>
    </row>
    <row r="15" spans="1:27" x14ac:dyDescent="0.25">
      <c r="A15" s="1"/>
      <c r="B15" s="162" t="s">
        <v>113</v>
      </c>
      <c r="C15" s="163">
        <v>580856</v>
      </c>
      <c r="D15" s="163">
        <v>491040</v>
      </c>
      <c r="E15" s="163">
        <v>138813</v>
      </c>
      <c r="F15" s="163">
        <v>385709</v>
      </c>
      <c r="G15" s="163">
        <v>431586</v>
      </c>
      <c r="H15" s="163">
        <v>447017</v>
      </c>
      <c r="I15" s="165">
        <f t="shared" si="8"/>
        <v>3.5754171822070191E-2</v>
      </c>
      <c r="J15" s="164">
        <f t="shared" si="2"/>
        <v>-8.9652574128380569E-2</v>
      </c>
      <c r="K15" s="163">
        <f t="shared" si="3"/>
        <v>15431</v>
      </c>
      <c r="L15" s="163">
        <f t="shared" si="4"/>
        <v>-44023</v>
      </c>
      <c r="M15" s="164">
        <f t="shared" si="0"/>
        <v>8.1568277533264719E-2</v>
      </c>
      <c r="P15" s="162" t="s">
        <v>113</v>
      </c>
      <c r="Q15" s="163">
        <v>10860</v>
      </c>
      <c r="R15" s="163">
        <v>9881</v>
      </c>
      <c r="S15" s="163">
        <v>2862</v>
      </c>
      <c r="T15" s="163">
        <v>6811</v>
      </c>
      <c r="U15" s="163">
        <v>6211</v>
      </c>
      <c r="V15" s="163">
        <v>6595</v>
      </c>
      <c r="W15" s="165">
        <f t="shared" si="9"/>
        <v>6.1825792947995506E-2</v>
      </c>
      <c r="X15" s="164">
        <f t="shared" si="5"/>
        <v>-0.33255743345815203</v>
      </c>
      <c r="Y15" s="162">
        <f t="shared" si="6"/>
        <v>384</v>
      </c>
      <c r="Z15" s="163">
        <f t="shared" si="7"/>
        <v>-3286</v>
      </c>
      <c r="AA15" s="164">
        <f t="shared" si="1"/>
        <v>0.15078766261974988</v>
      </c>
    </row>
    <row r="16" spans="1:27" x14ac:dyDescent="0.25">
      <c r="A16" s="1"/>
      <c r="B16" s="162" t="s">
        <v>116</v>
      </c>
      <c r="C16" s="163">
        <v>162041</v>
      </c>
      <c r="D16" s="163">
        <v>166950</v>
      </c>
      <c r="E16" s="163">
        <v>58766</v>
      </c>
      <c r="F16" s="163">
        <v>197280</v>
      </c>
      <c r="G16" s="163">
        <v>216824</v>
      </c>
      <c r="H16" s="163">
        <v>230379</v>
      </c>
      <c r="I16" s="165">
        <f t="shared" si="8"/>
        <v>6.2516142124487972E-2</v>
      </c>
      <c r="J16" s="164">
        <f t="shared" si="2"/>
        <v>0.37992812219227323</v>
      </c>
      <c r="K16" s="163">
        <f t="shared" si="3"/>
        <v>13555</v>
      </c>
      <c r="L16" s="163">
        <f t="shared" si="4"/>
        <v>63429</v>
      </c>
      <c r="M16" s="164">
        <f t="shared" si="0"/>
        <v>4.2037815586064946E-2</v>
      </c>
      <c r="P16" s="162" t="s">
        <v>116</v>
      </c>
      <c r="Q16" s="163">
        <v>2116</v>
      </c>
      <c r="R16" s="163">
        <v>2186</v>
      </c>
      <c r="S16" s="163">
        <v>529</v>
      </c>
      <c r="T16" s="163">
        <v>2746</v>
      </c>
      <c r="U16" s="163">
        <v>2942</v>
      </c>
      <c r="V16" s="163">
        <v>2300</v>
      </c>
      <c r="W16" s="165">
        <f t="shared" si="9"/>
        <v>-0.21821889870836164</v>
      </c>
      <c r="X16" s="164">
        <f t="shared" si="5"/>
        <v>5.2150045745654072E-2</v>
      </c>
      <c r="Y16" s="162">
        <f t="shared" si="6"/>
        <v>-642</v>
      </c>
      <c r="Z16" s="163">
        <f t="shared" si="7"/>
        <v>114</v>
      </c>
      <c r="AA16" s="164">
        <f t="shared" si="1"/>
        <v>5.2587054439033311E-2</v>
      </c>
    </row>
    <row r="17" spans="1:27" x14ac:dyDescent="0.25">
      <c r="A17" s="1"/>
      <c r="B17" s="162" t="s">
        <v>123</v>
      </c>
      <c r="C17" s="163">
        <v>146606</v>
      </c>
      <c r="D17" s="163">
        <v>137818</v>
      </c>
      <c r="E17" s="163">
        <v>39648</v>
      </c>
      <c r="F17" s="163">
        <v>169583</v>
      </c>
      <c r="G17" s="163">
        <v>165044</v>
      </c>
      <c r="H17" s="163">
        <v>174675</v>
      </c>
      <c r="I17" s="165">
        <f t="shared" si="8"/>
        <v>5.8354135866799162E-2</v>
      </c>
      <c r="J17" s="164">
        <f t="shared" si="2"/>
        <v>0.26743241086070024</v>
      </c>
      <c r="K17" s="163">
        <f t="shared" si="3"/>
        <v>9631</v>
      </c>
      <c r="L17" s="163">
        <f t="shared" si="4"/>
        <v>36857</v>
      </c>
      <c r="M17" s="164">
        <f t="shared" si="0"/>
        <v>3.1873371433576388E-2</v>
      </c>
      <c r="P17" s="162" t="s">
        <v>123</v>
      </c>
      <c r="Q17" s="163">
        <v>663</v>
      </c>
      <c r="R17" s="163">
        <v>731</v>
      </c>
      <c r="S17" s="163">
        <v>272</v>
      </c>
      <c r="T17" s="163">
        <v>868</v>
      </c>
      <c r="U17" s="163">
        <v>832</v>
      </c>
      <c r="V17" s="163">
        <v>1093</v>
      </c>
      <c r="W17" s="165">
        <f t="shared" si="9"/>
        <v>0.31370192307692313</v>
      </c>
      <c r="X17" s="164">
        <f t="shared" si="5"/>
        <v>0.49521203830369354</v>
      </c>
      <c r="Y17" s="162">
        <f t="shared" si="6"/>
        <v>261</v>
      </c>
      <c r="Z17" s="163">
        <f t="shared" si="7"/>
        <v>362</v>
      </c>
      <c r="AA17" s="164">
        <f t="shared" si="1"/>
        <v>2.4990282826897137E-2</v>
      </c>
    </row>
    <row r="18" spans="1:27" x14ac:dyDescent="0.25">
      <c r="A18" s="1"/>
      <c r="B18" s="162" t="s">
        <v>119</v>
      </c>
      <c r="C18" s="163">
        <v>136223</v>
      </c>
      <c r="D18" s="163">
        <v>133862</v>
      </c>
      <c r="E18" s="163">
        <v>55530</v>
      </c>
      <c r="F18" s="163">
        <v>146133</v>
      </c>
      <c r="G18" s="163">
        <v>151265</v>
      </c>
      <c r="H18" s="163">
        <v>157483</v>
      </c>
      <c r="I18" s="165">
        <f t="shared" si="8"/>
        <v>4.1106667107394301E-2</v>
      </c>
      <c r="J18" s="164">
        <f t="shared" si="2"/>
        <v>0.1764578446459788</v>
      </c>
      <c r="K18" s="163">
        <f t="shared" si="3"/>
        <v>6218</v>
      </c>
      <c r="L18" s="163">
        <f t="shared" si="4"/>
        <v>23621</v>
      </c>
      <c r="M18" s="164">
        <f t="shared" si="0"/>
        <v>2.8736305444247375E-2</v>
      </c>
      <c r="P18" s="162" t="s">
        <v>119</v>
      </c>
      <c r="Q18" s="163">
        <v>617</v>
      </c>
      <c r="R18" s="163">
        <v>686</v>
      </c>
      <c r="S18" s="163">
        <v>227</v>
      </c>
      <c r="T18" s="163">
        <v>657</v>
      </c>
      <c r="U18" s="163">
        <v>709</v>
      </c>
      <c r="V18" s="163">
        <v>810</v>
      </c>
      <c r="W18" s="165">
        <f t="shared" si="9"/>
        <v>0.14245416078984485</v>
      </c>
      <c r="X18" s="164">
        <f t="shared" si="5"/>
        <v>0.18075801749271148</v>
      </c>
      <c r="Y18" s="162">
        <f t="shared" si="6"/>
        <v>101</v>
      </c>
      <c r="Z18" s="163">
        <f t="shared" si="7"/>
        <v>124</v>
      </c>
      <c r="AA18" s="164">
        <f t="shared" si="1"/>
        <v>1.8519788737224777E-2</v>
      </c>
    </row>
    <row r="19" spans="1:27" x14ac:dyDescent="0.25">
      <c r="A19" s="161" t="s">
        <v>143</v>
      </c>
      <c r="B19" s="162" t="s">
        <v>128</v>
      </c>
      <c r="C19" s="163">
        <v>68669</v>
      </c>
      <c r="D19" s="163">
        <v>74390</v>
      </c>
      <c r="E19" s="163">
        <v>28782</v>
      </c>
      <c r="F19" s="163">
        <v>62340</v>
      </c>
      <c r="G19" s="163">
        <v>67966</v>
      </c>
      <c r="H19" s="163">
        <v>63716</v>
      </c>
      <c r="I19" s="165">
        <f t="shared" si="8"/>
        <v>-6.2531265632816413E-2</v>
      </c>
      <c r="J19" s="164">
        <f t="shared" si="2"/>
        <v>-0.14348702782632072</v>
      </c>
      <c r="K19" s="163">
        <f t="shared" si="3"/>
        <v>-4250</v>
      </c>
      <c r="L19" s="163">
        <f t="shared" si="4"/>
        <v>-10674</v>
      </c>
      <c r="M19" s="164">
        <f t="shared" si="0"/>
        <v>1.1626413248958082E-2</v>
      </c>
      <c r="P19" s="162" t="s">
        <v>128</v>
      </c>
      <c r="Q19" s="163">
        <v>436</v>
      </c>
      <c r="R19" s="163">
        <v>281</v>
      </c>
      <c r="S19" s="163">
        <v>136</v>
      </c>
      <c r="T19" s="163">
        <v>136</v>
      </c>
      <c r="U19" s="163">
        <v>243</v>
      </c>
      <c r="V19" s="163">
        <v>141</v>
      </c>
      <c r="W19" s="165">
        <f t="shared" si="9"/>
        <v>-0.41975308641975306</v>
      </c>
      <c r="X19" s="164">
        <f t="shared" si="5"/>
        <v>-0.49822064056939497</v>
      </c>
      <c r="Y19" s="162">
        <f t="shared" si="6"/>
        <v>-102</v>
      </c>
      <c r="Z19" s="163">
        <f t="shared" si="7"/>
        <v>-140</v>
      </c>
      <c r="AA19" s="164">
        <f t="shared" si="1"/>
        <v>3.2238150764798681E-3</v>
      </c>
    </row>
    <row r="20" spans="1:27" x14ac:dyDescent="0.25">
      <c r="A20" s="167" t="s">
        <v>144</v>
      </c>
      <c r="B20" s="162" t="s">
        <v>131</v>
      </c>
      <c r="C20" s="163">
        <v>119807</v>
      </c>
      <c r="D20" s="163">
        <v>106028</v>
      </c>
      <c r="E20" s="163">
        <v>42711</v>
      </c>
      <c r="F20" s="163">
        <v>56752</v>
      </c>
      <c r="G20" s="163">
        <v>70972</v>
      </c>
      <c r="H20" s="163">
        <v>68752</v>
      </c>
      <c r="I20" s="165">
        <f t="shared" si="8"/>
        <v>-3.1279941385335075E-2</v>
      </c>
      <c r="J20" s="164">
        <f t="shared" si="2"/>
        <v>-0.35156751046893275</v>
      </c>
      <c r="K20" s="163">
        <f t="shared" si="3"/>
        <v>-2220</v>
      </c>
      <c r="L20" s="163">
        <f t="shared" si="4"/>
        <v>-37276</v>
      </c>
      <c r="M20" s="164">
        <f t="shared" si="0"/>
        <v>1.2545344398461392E-2</v>
      </c>
      <c r="P20" s="162" t="s">
        <v>131</v>
      </c>
      <c r="Q20" s="163">
        <v>568</v>
      </c>
      <c r="R20" s="163">
        <v>591</v>
      </c>
      <c r="S20" s="163">
        <v>215</v>
      </c>
      <c r="T20" s="163">
        <v>153</v>
      </c>
      <c r="U20" s="163">
        <v>195</v>
      </c>
      <c r="V20" s="163">
        <v>156</v>
      </c>
      <c r="W20" s="165">
        <f t="shared" si="9"/>
        <v>-0.19999999999999996</v>
      </c>
      <c r="X20" s="164">
        <f t="shared" si="5"/>
        <v>-0.73604060913705582</v>
      </c>
      <c r="Y20" s="162">
        <f t="shared" si="6"/>
        <v>-39</v>
      </c>
      <c r="Z20" s="163">
        <f t="shared" si="7"/>
        <v>-435</v>
      </c>
      <c r="AA20" s="164">
        <f t="shared" si="1"/>
        <v>3.5667741271692161E-3</v>
      </c>
    </row>
    <row r="21" spans="1:27" x14ac:dyDescent="0.25">
      <c r="B21" s="168" t="s">
        <v>144</v>
      </c>
      <c r="C21" s="169">
        <f t="shared" ref="C21:H21" si="10">C13-SUM(C14:C20)</f>
        <v>937348</v>
      </c>
      <c r="D21" s="169">
        <f t="shared" si="10"/>
        <v>952849</v>
      </c>
      <c r="E21" s="169">
        <f t="shared" si="10"/>
        <v>307979</v>
      </c>
      <c r="F21" s="169">
        <f t="shared" si="10"/>
        <v>1000652</v>
      </c>
      <c r="G21" s="169">
        <f t="shared" si="10"/>
        <v>1104537</v>
      </c>
      <c r="H21" s="169">
        <f t="shared" si="10"/>
        <v>1204558</v>
      </c>
      <c r="I21" s="171">
        <f t="shared" si="8"/>
        <v>9.0554684904172511E-2</v>
      </c>
      <c r="J21" s="170">
        <f t="shared" si="2"/>
        <v>0.26416462629440751</v>
      </c>
      <c r="K21" s="169">
        <f>H21-G21</f>
        <v>100021</v>
      </c>
      <c r="L21" s="169">
        <f t="shared" si="4"/>
        <v>251709</v>
      </c>
      <c r="M21" s="170">
        <f t="shared" si="0"/>
        <v>0.21979862342800002</v>
      </c>
      <c r="P21" s="168" t="s">
        <v>144</v>
      </c>
      <c r="Q21" s="169">
        <f t="shared" ref="Q21:V21" si="11">Q13-SUM(Q14:Q20)</f>
        <v>10047</v>
      </c>
      <c r="R21" s="169">
        <f t="shared" si="11"/>
        <v>9936</v>
      </c>
      <c r="S21" s="169">
        <f t="shared" si="11"/>
        <v>2930</v>
      </c>
      <c r="T21" s="169">
        <f t="shared" si="11"/>
        <v>9266</v>
      </c>
      <c r="U21" s="169">
        <f t="shared" si="11"/>
        <v>10476</v>
      </c>
      <c r="V21" s="169">
        <f t="shared" si="11"/>
        <v>10551</v>
      </c>
      <c r="W21" s="171">
        <f t="shared" si="9"/>
        <v>7.1592210767468245E-3</v>
      </c>
      <c r="X21" s="170">
        <f t="shared" si="5"/>
        <v>6.1896135265700591E-2</v>
      </c>
      <c r="Y21" s="168">
        <f>V21-U21</f>
        <v>75</v>
      </c>
      <c r="Z21" s="169">
        <f t="shared" si="7"/>
        <v>615</v>
      </c>
      <c r="AA21" s="170">
        <f t="shared" si="1"/>
        <v>0.24123739625488716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1715135</v>
      </c>
      <c r="D23" s="176">
        <v>1762715</v>
      </c>
      <c r="E23" s="176">
        <v>514095</v>
      </c>
      <c r="F23" s="176">
        <v>1757049</v>
      </c>
      <c r="G23" s="176">
        <v>1888332</v>
      </c>
      <c r="H23" s="176">
        <v>1938898</v>
      </c>
      <c r="I23" s="177">
        <f>IFERROR(H23/G23-1,"-")</f>
        <v>2.677813011694985E-2</v>
      </c>
      <c r="J23" s="177">
        <f>IFERROR(H23/D23-1,"-")</f>
        <v>9.9949793358540706E-2</v>
      </c>
      <c r="K23" s="176">
        <f>H23-G23</f>
        <v>50566</v>
      </c>
      <c r="L23" s="176">
        <f>H23-D23</f>
        <v>176183</v>
      </c>
      <c r="M23" s="177">
        <f t="shared" ref="M23:M35" si="12">H23/H$9</f>
        <v>0.35379542651105417</v>
      </c>
    </row>
    <row r="24" spans="1:27" x14ac:dyDescent="0.25">
      <c r="B24" s="157" t="s">
        <v>97</v>
      </c>
      <c r="C24" s="158">
        <v>189817</v>
      </c>
      <c r="D24" s="158">
        <v>222987</v>
      </c>
      <c r="E24" s="158">
        <v>101575</v>
      </c>
      <c r="F24" s="158">
        <v>207208</v>
      </c>
      <c r="G24" s="158">
        <v>181512</v>
      </c>
      <c r="H24" s="158">
        <v>161819</v>
      </c>
      <c r="I24" s="160">
        <f>IFERROR(H24/G24-1,"-")</f>
        <v>-0.10849420423994005</v>
      </c>
      <c r="J24" s="159">
        <f t="shared" ref="J24:J35" si="13">IFERROR(H24/D24-1,"-")</f>
        <v>-0.27431195540547204</v>
      </c>
      <c r="K24" s="158">
        <f t="shared" ref="K24:K34" si="14">H24-G24</f>
        <v>-19693</v>
      </c>
      <c r="L24" s="158">
        <f t="shared" ref="L24:L35" si="15">H24-D24</f>
        <v>-61168</v>
      </c>
      <c r="M24" s="159">
        <f t="shared" si="12"/>
        <v>2.9527505893859437E-2</v>
      </c>
    </row>
    <row r="25" spans="1:27" x14ac:dyDescent="0.25">
      <c r="B25" s="162" t="s">
        <v>103</v>
      </c>
      <c r="C25" s="163">
        <v>89686</v>
      </c>
      <c r="D25" s="163">
        <v>113067</v>
      </c>
      <c r="E25" s="163">
        <v>58508</v>
      </c>
      <c r="F25" s="163">
        <v>86811</v>
      </c>
      <c r="G25" s="163">
        <v>75374</v>
      </c>
      <c r="H25" s="163">
        <v>60650</v>
      </c>
      <c r="I25" s="165">
        <f>IFERROR(H25/G25-1,"-")</f>
        <v>-0.19534587523549229</v>
      </c>
      <c r="J25" s="164">
        <f t="shared" si="13"/>
        <v>-0.46359238327717189</v>
      </c>
      <c r="K25" s="163">
        <f t="shared" si="14"/>
        <v>-14724</v>
      </c>
      <c r="L25" s="163">
        <f t="shared" si="15"/>
        <v>-52417</v>
      </c>
      <c r="M25" s="164">
        <f t="shared" si="12"/>
        <v>1.1066952783434423E-2</v>
      </c>
    </row>
    <row r="26" spans="1:27" x14ac:dyDescent="0.25">
      <c r="B26" s="162" t="s">
        <v>100</v>
      </c>
      <c r="C26" s="163">
        <v>100131</v>
      </c>
      <c r="D26" s="163">
        <v>109920</v>
      </c>
      <c r="E26" s="163">
        <v>43067</v>
      </c>
      <c r="F26" s="163">
        <v>120397</v>
      </c>
      <c r="G26" s="163">
        <v>106138</v>
      </c>
      <c r="H26" s="163">
        <v>101169</v>
      </c>
      <c r="I26" s="165">
        <f>IFERROR(H26/G26-1,"-")</f>
        <v>-4.6816408826245048E-2</v>
      </c>
      <c r="J26" s="164">
        <f t="shared" si="13"/>
        <v>-7.9612445414847133E-2</v>
      </c>
      <c r="K26" s="163">
        <f t="shared" si="14"/>
        <v>-4969</v>
      </c>
      <c r="L26" s="163">
        <f t="shared" si="15"/>
        <v>-8751</v>
      </c>
      <c r="M26" s="164">
        <f t="shared" si="12"/>
        <v>1.8460553110425014E-2</v>
      </c>
    </row>
    <row r="27" spans="1:27" x14ac:dyDescent="0.25">
      <c r="B27" s="157" t="s">
        <v>107</v>
      </c>
      <c r="C27" s="158">
        <v>1525318</v>
      </c>
      <c r="D27" s="158">
        <v>1539728</v>
      </c>
      <c r="E27" s="158">
        <v>412520</v>
      </c>
      <c r="F27" s="158">
        <v>1549841</v>
      </c>
      <c r="G27" s="158">
        <v>1706820</v>
      </c>
      <c r="H27" s="158">
        <v>1777079</v>
      </c>
      <c r="I27" s="160">
        <f>IFERROR(H27/G27-1,"-")</f>
        <v>4.1163684512719456E-2</v>
      </c>
      <c r="J27" s="159">
        <f t="shared" si="13"/>
        <v>0.15415125268878649</v>
      </c>
      <c r="K27" s="158">
        <f t="shared" si="14"/>
        <v>70259</v>
      </c>
      <c r="L27" s="158">
        <f t="shared" si="15"/>
        <v>237351</v>
      </c>
      <c r="M27" s="159">
        <f t="shared" si="12"/>
        <v>0.32426792061719473</v>
      </c>
    </row>
    <row r="28" spans="1:27" x14ac:dyDescent="0.25">
      <c r="B28" s="162" t="s">
        <v>110</v>
      </c>
      <c r="C28" s="163">
        <v>740817</v>
      </c>
      <c r="D28" s="163">
        <v>757594</v>
      </c>
      <c r="E28" s="163">
        <v>180448</v>
      </c>
      <c r="F28" s="163">
        <v>783677</v>
      </c>
      <c r="G28" s="163">
        <v>883653</v>
      </c>
      <c r="H28" s="163">
        <v>930359</v>
      </c>
      <c r="I28" s="165">
        <f t="shared" ref="I28:I35" si="16">IFERROR(H28/G28-1,"-")</f>
        <v>5.2855589241478373E-2</v>
      </c>
      <c r="J28" s="164">
        <f t="shared" si="13"/>
        <v>0.22804430869304659</v>
      </c>
      <c r="K28" s="163">
        <f t="shared" si="14"/>
        <v>46706</v>
      </c>
      <c r="L28" s="163">
        <f t="shared" si="15"/>
        <v>172765</v>
      </c>
      <c r="M28" s="164">
        <f t="shared" si="12"/>
        <v>0.16976486602874305</v>
      </c>
    </row>
    <row r="29" spans="1:27" x14ac:dyDescent="0.25">
      <c r="B29" s="162" t="s">
        <v>113</v>
      </c>
      <c r="C29" s="163">
        <v>222082</v>
      </c>
      <c r="D29" s="163">
        <v>201016</v>
      </c>
      <c r="E29" s="163">
        <v>52415</v>
      </c>
      <c r="F29" s="163">
        <v>169299</v>
      </c>
      <c r="G29" s="163">
        <v>182538</v>
      </c>
      <c r="H29" s="163">
        <v>183463</v>
      </c>
      <c r="I29" s="165">
        <f t="shared" si="16"/>
        <v>5.0674380129069885E-3</v>
      </c>
      <c r="J29" s="164">
        <f t="shared" si="13"/>
        <v>-8.7321407251164107E-2</v>
      </c>
      <c r="K29" s="163">
        <f t="shared" si="14"/>
        <v>925</v>
      </c>
      <c r="L29" s="163">
        <f t="shared" si="15"/>
        <v>-17553</v>
      </c>
      <c r="M29" s="164">
        <f t="shared" si="12"/>
        <v>3.3476939134496779E-2</v>
      </c>
    </row>
    <row r="30" spans="1:27" x14ac:dyDescent="0.25">
      <c r="B30" s="162" t="s">
        <v>116</v>
      </c>
      <c r="C30" s="163">
        <v>47145</v>
      </c>
      <c r="D30" s="163">
        <v>52571</v>
      </c>
      <c r="E30" s="163">
        <v>19791</v>
      </c>
      <c r="F30" s="163">
        <v>63176</v>
      </c>
      <c r="G30" s="163">
        <v>65334</v>
      </c>
      <c r="H30" s="163">
        <v>57978</v>
      </c>
      <c r="I30" s="165">
        <f t="shared" si="16"/>
        <v>-0.11259068785012394</v>
      </c>
      <c r="J30" s="164">
        <f t="shared" si="13"/>
        <v>0.10285138194061361</v>
      </c>
      <c r="K30" s="163">
        <f t="shared" si="14"/>
        <v>-7356</v>
      </c>
      <c r="L30" s="163">
        <f t="shared" si="15"/>
        <v>5407</v>
      </c>
      <c r="M30" s="164">
        <f t="shared" si="12"/>
        <v>1.0579386454706694E-2</v>
      </c>
    </row>
    <row r="31" spans="1:27" x14ac:dyDescent="0.25">
      <c r="B31" s="162" t="s">
        <v>123</v>
      </c>
      <c r="C31" s="163">
        <v>65413</v>
      </c>
      <c r="D31" s="163">
        <v>61428</v>
      </c>
      <c r="E31" s="163">
        <v>16156</v>
      </c>
      <c r="F31" s="163">
        <v>75901</v>
      </c>
      <c r="G31" s="163">
        <v>70878</v>
      </c>
      <c r="H31" s="163">
        <v>71598</v>
      </c>
      <c r="I31" s="165">
        <f t="shared" si="16"/>
        <v>1.0158300177770307E-2</v>
      </c>
      <c r="J31" s="164">
        <f t="shared" si="13"/>
        <v>0.16555967962492679</v>
      </c>
      <c r="K31" s="163">
        <f t="shared" si="14"/>
        <v>720</v>
      </c>
      <c r="L31" s="163">
        <f t="shared" si="15"/>
        <v>10170</v>
      </c>
      <c r="M31" s="164">
        <f t="shared" si="12"/>
        <v>1.3064660929733518E-2</v>
      </c>
    </row>
    <row r="32" spans="1:27" x14ac:dyDescent="0.25">
      <c r="B32" s="162" t="s">
        <v>119</v>
      </c>
      <c r="C32" s="163">
        <v>71278</v>
      </c>
      <c r="D32" s="163">
        <v>70272</v>
      </c>
      <c r="E32" s="163">
        <v>26662</v>
      </c>
      <c r="F32" s="163">
        <v>82793</v>
      </c>
      <c r="G32" s="163">
        <v>80226</v>
      </c>
      <c r="H32" s="163">
        <v>81717</v>
      </c>
      <c r="I32" s="165">
        <f t="shared" si="16"/>
        <v>1.858499738239483E-2</v>
      </c>
      <c r="J32" s="164">
        <f t="shared" si="13"/>
        <v>0.16286714480874309</v>
      </c>
      <c r="K32" s="163">
        <f t="shared" si="14"/>
        <v>1491</v>
      </c>
      <c r="L32" s="163">
        <f t="shared" si="15"/>
        <v>11445</v>
      </c>
      <c r="M32" s="164">
        <f t="shared" si="12"/>
        <v>1.4911099432875692E-2</v>
      </c>
    </row>
    <row r="33" spans="2:13" x14ac:dyDescent="0.25">
      <c r="B33" s="162" t="s">
        <v>128</v>
      </c>
      <c r="C33" s="163">
        <v>26168</v>
      </c>
      <c r="D33" s="163">
        <v>30964</v>
      </c>
      <c r="E33" s="163">
        <v>11576</v>
      </c>
      <c r="F33" s="163">
        <v>22864</v>
      </c>
      <c r="G33" s="163">
        <v>24590</v>
      </c>
      <c r="H33" s="163">
        <v>24160</v>
      </c>
      <c r="I33" s="165">
        <f t="shared" si="16"/>
        <v>-1.7486783245221682E-2</v>
      </c>
      <c r="J33" s="164">
        <f t="shared" si="13"/>
        <v>-0.21973905180209274</v>
      </c>
      <c r="K33" s="163">
        <f t="shared" si="14"/>
        <v>-430</v>
      </c>
      <c r="L33" s="163">
        <f t="shared" si="15"/>
        <v>-6804</v>
      </c>
      <c r="M33" s="164">
        <f t="shared" si="12"/>
        <v>4.4085338705321629E-3</v>
      </c>
    </row>
    <row r="34" spans="2:13" x14ac:dyDescent="0.25">
      <c r="B34" s="162" t="s">
        <v>131</v>
      </c>
      <c r="C34" s="163">
        <v>36149</v>
      </c>
      <c r="D34" s="163">
        <v>35546</v>
      </c>
      <c r="E34" s="163">
        <v>13347</v>
      </c>
      <c r="F34" s="163">
        <v>19705</v>
      </c>
      <c r="G34" s="163">
        <v>25667</v>
      </c>
      <c r="H34" s="163">
        <v>23273</v>
      </c>
      <c r="I34" s="165">
        <f t="shared" si="16"/>
        <v>-9.3271515954338247E-2</v>
      </c>
      <c r="J34" s="164">
        <f t="shared" si="13"/>
        <v>-0.34527091655882514</v>
      </c>
      <c r="K34" s="163">
        <f t="shared" si="14"/>
        <v>-2394</v>
      </c>
      <c r="L34" s="163">
        <f t="shared" si="15"/>
        <v>-12273</v>
      </c>
      <c r="M34" s="164">
        <f t="shared" si="12"/>
        <v>4.2466808265271116E-3</v>
      </c>
    </row>
    <row r="35" spans="2:13" x14ac:dyDescent="0.25">
      <c r="B35" s="168" t="s">
        <v>144</v>
      </c>
      <c r="C35" s="169">
        <f t="shared" ref="C35:H35" si="17">C27-SUM(C28:C34)</f>
        <v>316266</v>
      </c>
      <c r="D35" s="169">
        <f t="shared" si="17"/>
        <v>330337</v>
      </c>
      <c r="E35" s="169">
        <f t="shared" si="17"/>
        <v>92125</v>
      </c>
      <c r="F35" s="169">
        <f t="shared" si="17"/>
        <v>332426</v>
      </c>
      <c r="G35" s="169">
        <f t="shared" si="17"/>
        <v>373934</v>
      </c>
      <c r="H35" s="169">
        <f t="shared" si="17"/>
        <v>404531</v>
      </c>
      <c r="I35" s="171">
        <f t="shared" si="16"/>
        <v>8.1824600063112651E-2</v>
      </c>
      <c r="J35" s="170">
        <f t="shared" si="13"/>
        <v>0.22460093783015522</v>
      </c>
      <c r="K35" s="169">
        <f>H35-G35</f>
        <v>30597</v>
      </c>
      <c r="L35" s="169">
        <f t="shared" si="15"/>
        <v>74194</v>
      </c>
      <c r="M35" s="170">
        <f t="shared" si="12"/>
        <v>7.3815753939579731E-2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1322486</v>
      </c>
      <c r="D37" s="176">
        <v>1299411</v>
      </c>
      <c r="E37" s="176">
        <v>353830</v>
      </c>
      <c r="F37" s="176">
        <v>1243535</v>
      </c>
      <c r="G37" s="176">
        <v>1319978</v>
      </c>
      <c r="H37" s="176">
        <v>1387823</v>
      </c>
      <c r="I37" s="177">
        <f>IFERROR(H37/G37-1,"-")</f>
        <v>5.139858391579244E-2</v>
      </c>
      <c r="J37" s="177">
        <f>IFERROR(H37/D37-1,"-")</f>
        <v>6.8040058149423155E-2</v>
      </c>
      <c r="K37" s="176">
        <f>H37-G37</f>
        <v>67845</v>
      </c>
      <c r="L37" s="176">
        <f>H37-D37</f>
        <v>88412</v>
      </c>
      <c r="M37" s="177">
        <f t="shared" ref="M37:M49" si="18">H37/H$9</f>
        <v>0.2532394330216704</v>
      </c>
    </row>
    <row r="38" spans="2:13" x14ac:dyDescent="0.25">
      <c r="B38" s="157" t="s">
        <v>97</v>
      </c>
      <c r="C38" s="158">
        <v>132322</v>
      </c>
      <c r="D38" s="158">
        <v>127819</v>
      </c>
      <c r="E38" s="158">
        <v>46908</v>
      </c>
      <c r="F38" s="158">
        <v>123951</v>
      </c>
      <c r="G38" s="158">
        <v>118966</v>
      </c>
      <c r="H38" s="158">
        <v>114660</v>
      </c>
      <c r="I38" s="160">
        <f>IFERROR(H38/G38-1,"-")</f>
        <v>-3.6195215439705497E-2</v>
      </c>
      <c r="J38" s="159">
        <f t="shared" ref="J38:J49" si="19">IFERROR(H38/D38-1,"-")</f>
        <v>-0.10295026560996412</v>
      </c>
      <c r="K38" s="158">
        <f t="shared" ref="K38:K48" si="20">H38-G38</f>
        <v>-4306</v>
      </c>
      <c r="L38" s="158">
        <f t="shared" ref="L38:L49" si="21">H38-D38</f>
        <v>-13159</v>
      </c>
      <c r="M38" s="159">
        <f t="shared" si="18"/>
        <v>2.0922288642186166E-2</v>
      </c>
    </row>
    <row r="39" spans="2:13" x14ac:dyDescent="0.25">
      <c r="B39" s="162" t="s">
        <v>103</v>
      </c>
      <c r="C39" s="163">
        <v>42034</v>
      </c>
      <c r="D39" s="163">
        <v>51328</v>
      </c>
      <c r="E39" s="163">
        <v>23289</v>
      </c>
      <c r="F39" s="163">
        <v>48094</v>
      </c>
      <c r="G39" s="163">
        <v>51902</v>
      </c>
      <c r="H39" s="163">
        <v>50245</v>
      </c>
      <c r="I39" s="165">
        <f>IFERROR(H39/G39-1,"-")</f>
        <v>-3.1925552001849655E-2</v>
      </c>
      <c r="J39" s="164">
        <f t="shared" si="19"/>
        <v>-2.1099594763092311E-2</v>
      </c>
      <c r="K39" s="163">
        <f t="shared" si="20"/>
        <v>-1657</v>
      </c>
      <c r="L39" s="163">
        <f t="shared" si="21"/>
        <v>-1083</v>
      </c>
      <c r="M39" s="164">
        <f t="shared" si="18"/>
        <v>9.1683271657652526E-3</v>
      </c>
    </row>
    <row r="40" spans="2:13" x14ac:dyDescent="0.25">
      <c r="B40" s="162" t="s">
        <v>100</v>
      </c>
      <c r="C40" s="163">
        <v>90288</v>
      </c>
      <c r="D40" s="163">
        <v>76491</v>
      </c>
      <c r="E40" s="163">
        <v>23619</v>
      </c>
      <c r="F40" s="163">
        <v>75857</v>
      </c>
      <c r="G40" s="163">
        <v>67064</v>
      </c>
      <c r="H40" s="163">
        <v>64415</v>
      </c>
      <c r="I40" s="165">
        <f>IFERROR(H40/G40-1,"-")</f>
        <v>-3.9499582488369267E-2</v>
      </c>
      <c r="J40" s="164">
        <f t="shared" si="19"/>
        <v>-0.15787478265416843</v>
      </c>
      <c r="K40" s="163">
        <f t="shared" si="20"/>
        <v>-2649</v>
      </c>
      <c r="L40" s="163">
        <f t="shared" si="21"/>
        <v>-12076</v>
      </c>
      <c r="M40" s="164">
        <f t="shared" si="18"/>
        <v>1.1753961476420913E-2</v>
      </c>
    </row>
    <row r="41" spans="2:13" x14ac:dyDescent="0.25">
      <c r="B41" s="157" t="s">
        <v>107</v>
      </c>
      <c r="C41" s="158">
        <v>1190164</v>
      </c>
      <c r="D41" s="158">
        <v>1171592</v>
      </c>
      <c r="E41" s="158">
        <v>306922</v>
      </c>
      <c r="F41" s="158">
        <v>1119584</v>
      </c>
      <c r="G41" s="158">
        <v>1201012</v>
      </c>
      <c r="H41" s="158">
        <v>1273163</v>
      </c>
      <c r="I41" s="160">
        <f>IFERROR(H41/G41-1,"-")</f>
        <v>6.007516994001727E-2</v>
      </c>
      <c r="J41" s="159">
        <f t="shared" si="19"/>
        <v>8.6694856229813766E-2</v>
      </c>
      <c r="K41" s="158">
        <f t="shared" si="20"/>
        <v>72151</v>
      </c>
      <c r="L41" s="158">
        <f t="shared" si="21"/>
        <v>101571</v>
      </c>
      <c r="M41" s="159">
        <f t="shared" si="18"/>
        <v>0.23231714437948425</v>
      </c>
    </row>
    <row r="42" spans="2:13" x14ac:dyDescent="0.25">
      <c r="B42" s="162" t="s">
        <v>110</v>
      </c>
      <c r="C42" s="163">
        <v>614177</v>
      </c>
      <c r="D42" s="163">
        <v>640459</v>
      </c>
      <c r="E42" s="163">
        <v>138827</v>
      </c>
      <c r="F42" s="163">
        <v>581865</v>
      </c>
      <c r="G42" s="163">
        <v>634691</v>
      </c>
      <c r="H42" s="163">
        <v>683651</v>
      </c>
      <c r="I42" s="165">
        <f t="shared" ref="I42:I49" si="22">IFERROR(H42/G42-1,"-")</f>
        <v>7.7139899573178239E-2</v>
      </c>
      <c r="J42" s="164">
        <f t="shared" si="19"/>
        <v>6.743913349644548E-2</v>
      </c>
      <c r="K42" s="163">
        <f t="shared" si="20"/>
        <v>48960</v>
      </c>
      <c r="L42" s="163">
        <f t="shared" si="21"/>
        <v>43192</v>
      </c>
      <c r="M42" s="164">
        <f t="shared" si="18"/>
        <v>0.12474745815907216</v>
      </c>
    </row>
    <row r="43" spans="2:13" x14ac:dyDescent="0.25">
      <c r="B43" s="162" t="s">
        <v>113</v>
      </c>
      <c r="C43" s="163">
        <v>72717</v>
      </c>
      <c r="D43" s="163">
        <v>52401</v>
      </c>
      <c r="E43" s="163">
        <v>15137</v>
      </c>
      <c r="F43" s="163">
        <v>39072</v>
      </c>
      <c r="G43" s="163">
        <v>45133</v>
      </c>
      <c r="H43" s="163">
        <v>44501</v>
      </c>
      <c r="I43" s="165">
        <f t="shared" si="22"/>
        <v>-1.4003057629672355E-2</v>
      </c>
      <c r="J43" s="164">
        <f t="shared" si="19"/>
        <v>-0.15076048167019718</v>
      </c>
      <c r="K43" s="163">
        <f t="shared" si="20"/>
        <v>-632</v>
      </c>
      <c r="L43" s="163">
        <f t="shared" si="21"/>
        <v>-7900</v>
      </c>
      <c r="M43" s="164">
        <f t="shared" si="18"/>
        <v>8.1202055369433684E-3</v>
      </c>
    </row>
    <row r="44" spans="2:13" x14ac:dyDescent="0.25">
      <c r="B44" s="162" t="s">
        <v>116</v>
      </c>
      <c r="C44" s="163">
        <v>23684</v>
      </c>
      <c r="D44" s="163">
        <v>24405</v>
      </c>
      <c r="E44" s="163">
        <v>9417</v>
      </c>
      <c r="F44" s="163">
        <v>27268</v>
      </c>
      <c r="G44" s="163">
        <v>28898</v>
      </c>
      <c r="H44" s="163">
        <v>29098</v>
      </c>
      <c r="I44" s="165">
        <f t="shared" si="22"/>
        <v>6.9208941795280143E-3</v>
      </c>
      <c r="J44" s="164">
        <f t="shared" si="19"/>
        <v>0.19229666052038508</v>
      </c>
      <c r="K44" s="163">
        <f t="shared" si="20"/>
        <v>200</v>
      </c>
      <c r="L44" s="163">
        <f t="shared" si="21"/>
        <v>4693</v>
      </c>
      <c r="M44" s="164">
        <f t="shared" si="18"/>
        <v>5.3095827220506981E-3</v>
      </c>
    </row>
    <row r="45" spans="2:13" x14ac:dyDescent="0.25">
      <c r="B45" s="162" t="s">
        <v>123</v>
      </c>
      <c r="C45" s="163">
        <v>55932</v>
      </c>
      <c r="D45" s="163">
        <v>53890</v>
      </c>
      <c r="E45" s="163">
        <v>13619</v>
      </c>
      <c r="F45" s="163">
        <v>57015</v>
      </c>
      <c r="G45" s="163">
        <v>55478</v>
      </c>
      <c r="H45" s="163">
        <v>57898</v>
      </c>
      <c r="I45" s="165">
        <f t="shared" si="22"/>
        <v>4.3620894769097696E-2</v>
      </c>
      <c r="J45" s="164">
        <f t="shared" si="19"/>
        <v>7.4373724253108175E-2</v>
      </c>
      <c r="K45" s="163">
        <f t="shared" si="20"/>
        <v>2420</v>
      </c>
      <c r="L45" s="163">
        <f t="shared" si="21"/>
        <v>4008</v>
      </c>
      <c r="M45" s="164">
        <f t="shared" si="18"/>
        <v>1.0564788660433408E-2</v>
      </c>
    </row>
    <row r="46" spans="2:13" x14ac:dyDescent="0.25">
      <c r="B46" s="162" t="s">
        <v>119</v>
      </c>
      <c r="C46" s="163">
        <v>41910</v>
      </c>
      <c r="D46" s="163">
        <v>41202</v>
      </c>
      <c r="E46" s="163">
        <v>14577</v>
      </c>
      <c r="F46" s="163">
        <v>38767</v>
      </c>
      <c r="G46" s="163">
        <v>44187</v>
      </c>
      <c r="H46" s="163">
        <v>44633</v>
      </c>
      <c r="I46" s="165">
        <f t="shared" si="22"/>
        <v>1.0093466404146101E-2</v>
      </c>
      <c r="J46" s="164">
        <f t="shared" si="19"/>
        <v>8.3272656667152001E-2</v>
      </c>
      <c r="K46" s="163">
        <f t="shared" si="20"/>
        <v>446</v>
      </c>
      <c r="L46" s="163">
        <f t="shared" si="21"/>
        <v>3431</v>
      </c>
      <c r="M46" s="164">
        <f t="shared" si="18"/>
        <v>8.1442918974942886E-3</v>
      </c>
    </row>
    <row r="47" spans="2:13" x14ac:dyDescent="0.25">
      <c r="B47" s="162" t="s">
        <v>128</v>
      </c>
      <c r="C47" s="163">
        <v>28055</v>
      </c>
      <c r="D47" s="163">
        <v>26919</v>
      </c>
      <c r="E47" s="163">
        <v>9714</v>
      </c>
      <c r="F47" s="163">
        <v>22457</v>
      </c>
      <c r="G47" s="163">
        <v>23505</v>
      </c>
      <c r="H47" s="163">
        <v>22219</v>
      </c>
      <c r="I47" s="165">
        <f t="shared" si="22"/>
        <v>-5.4711763454584172E-2</v>
      </c>
      <c r="J47" s="164">
        <f t="shared" si="19"/>
        <v>-0.17459786767710539</v>
      </c>
      <c r="K47" s="163">
        <f t="shared" si="20"/>
        <v>-1286</v>
      </c>
      <c r="L47" s="163">
        <f t="shared" si="21"/>
        <v>-4700</v>
      </c>
      <c r="M47" s="164">
        <f t="shared" si="18"/>
        <v>4.0543548869765777E-3</v>
      </c>
    </row>
    <row r="48" spans="2:13" x14ac:dyDescent="0.25">
      <c r="B48" s="162" t="s">
        <v>131</v>
      </c>
      <c r="C48" s="163">
        <v>50198</v>
      </c>
      <c r="D48" s="163">
        <v>42509</v>
      </c>
      <c r="E48" s="163">
        <v>16718</v>
      </c>
      <c r="F48" s="163">
        <v>22560</v>
      </c>
      <c r="G48" s="163">
        <v>26526</v>
      </c>
      <c r="H48" s="163">
        <v>24735</v>
      </c>
      <c r="I48" s="165">
        <f t="shared" si="22"/>
        <v>-6.7518660936439767E-2</v>
      </c>
      <c r="J48" s="164">
        <f t="shared" si="19"/>
        <v>-0.41812322096497212</v>
      </c>
      <c r="K48" s="163">
        <f t="shared" si="20"/>
        <v>-1791</v>
      </c>
      <c r="L48" s="163">
        <f t="shared" si="21"/>
        <v>-17774</v>
      </c>
      <c r="M48" s="164">
        <f t="shared" si="18"/>
        <v>4.5134555168714011E-3</v>
      </c>
    </row>
    <row r="49" spans="2:13" x14ac:dyDescent="0.25">
      <c r="B49" s="168" t="s">
        <v>144</v>
      </c>
      <c r="C49" s="169">
        <f t="shared" ref="C49:H49" si="23">C41-SUM(C42:C48)</f>
        <v>303491</v>
      </c>
      <c r="D49" s="169">
        <f t="shared" si="23"/>
        <v>289807</v>
      </c>
      <c r="E49" s="169">
        <f t="shared" si="23"/>
        <v>88913</v>
      </c>
      <c r="F49" s="169">
        <f t="shared" si="23"/>
        <v>330580</v>
      </c>
      <c r="G49" s="169">
        <f t="shared" si="23"/>
        <v>342594</v>
      </c>
      <c r="H49" s="169">
        <f t="shared" si="23"/>
        <v>366428</v>
      </c>
      <c r="I49" s="171">
        <f t="shared" si="22"/>
        <v>6.9569227715605031E-2</v>
      </c>
      <c r="J49" s="170">
        <f t="shared" si="19"/>
        <v>0.26438629846760087</v>
      </c>
      <c r="K49" s="169">
        <f>H49-G49</f>
        <v>23834</v>
      </c>
      <c r="L49" s="169">
        <f t="shared" si="21"/>
        <v>76621</v>
      </c>
      <c r="M49" s="170">
        <f t="shared" si="18"/>
        <v>6.6863006999642358E-2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47034</v>
      </c>
      <c r="D51" s="176">
        <v>45076</v>
      </c>
      <c r="E51" s="176">
        <v>12549</v>
      </c>
      <c r="F51" s="176">
        <v>37751</v>
      </c>
      <c r="G51" s="176">
        <v>51166</v>
      </c>
      <c r="H51" s="176">
        <v>43737</v>
      </c>
      <c r="I51" s="177">
        <f>IFERROR(H51/G51-1,"-")</f>
        <v>-0.14519407418989172</v>
      </c>
      <c r="J51" s="177">
        <f>IFERROR(H51/D51-1,"-")</f>
        <v>-2.9705386458425798E-2</v>
      </c>
      <c r="K51" s="176">
        <f>H51-G51</f>
        <v>-7429</v>
      </c>
      <c r="L51" s="176">
        <f>H51-D51</f>
        <v>-1339</v>
      </c>
      <c r="M51" s="177">
        <f t="shared" ref="M51:M63" si="24">H51/H$9</f>
        <v>7.9807966016334931E-3</v>
      </c>
    </row>
    <row r="52" spans="2:13" x14ac:dyDescent="0.25">
      <c r="B52" s="157" t="s">
        <v>97</v>
      </c>
      <c r="C52" s="158">
        <v>11661</v>
      </c>
      <c r="D52" s="158">
        <v>10509</v>
      </c>
      <c r="E52" s="158">
        <v>2335</v>
      </c>
      <c r="F52" s="158">
        <v>6762</v>
      </c>
      <c r="G52" s="158">
        <v>20250</v>
      </c>
      <c r="H52" s="158">
        <v>11054</v>
      </c>
      <c r="I52" s="160">
        <f>IFERROR(H52/G52-1,"-")</f>
        <v>-0.45412345679012345</v>
      </c>
      <c r="J52" s="159">
        <f t="shared" ref="J52:J63" si="25">IFERROR(H52/D52-1,"-")</f>
        <v>5.1860310210295912E-2</v>
      </c>
      <c r="K52" s="158">
        <f t="shared" ref="K52:K62" si="26">H52-G52</f>
        <v>-9196</v>
      </c>
      <c r="L52" s="158">
        <f t="shared" ref="L52:L63" si="27">H52-D52</f>
        <v>545</v>
      </c>
      <c r="M52" s="159">
        <f t="shared" si="24"/>
        <v>2.0170502237111974E-3</v>
      </c>
    </row>
    <row r="53" spans="2:13" x14ac:dyDescent="0.25">
      <c r="B53" s="162" t="s">
        <v>103</v>
      </c>
      <c r="C53" s="163">
        <v>7273</v>
      </c>
      <c r="D53" s="163">
        <v>5944</v>
      </c>
      <c r="E53" s="163">
        <v>1654</v>
      </c>
      <c r="F53" s="163">
        <v>3515</v>
      </c>
      <c r="G53" s="163">
        <v>14811</v>
      </c>
      <c r="H53" s="163">
        <v>7251</v>
      </c>
      <c r="I53" s="165">
        <f>IFERROR(H53/G53-1,"-")</f>
        <v>-0.51043143609479436</v>
      </c>
      <c r="J53" s="164">
        <f t="shared" si="25"/>
        <v>0.21988559892328396</v>
      </c>
      <c r="K53" s="163">
        <f t="shared" si="26"/>
        <v>-7560</v>
      </c>
      <c r="L53" s="163">
        <f t="shared" si="27"/>
        <v>1307</v>
      </c>
      <c r="M53" s="164">
        <f t="shared" si="24"/>
        <v>1.323107578444897E-3</v>
      </c>
    </row>
    <row r="54" spans="2:13" x14ac:dyDescent="0.25">
      <c r="B54" s="162" t="s">
        <v>100</v>
      </c>
      <c r="C54" s="163">
        <v>4388</v>
      </c>
      <c r="D54" s="163">
        <v>4565</v>
      </c>
      <c r="E54" s="163">
        <v>681</v>
      </c>
      <c r="F54" s="163">
        <v>3247</v>
      </c>
      <c r="G54" s="163">
        <v>5439</v>
      </c>
      <c r="H54" s="163">
        <v>3803</v>
      </c>
      <c r="I54" s="165">
        <f>IFERROR(H54/G54-1,"-")</f>
        <v>-0.30079058650487223</v>
      </c>
      <c r="J54" s="164">
        <f t="shared" si="25"/>
        <v>-0.16692223439211396</v>
      </c>
      <c r="K54" s="163">
        <f t="shared" si="26"/>
        <v>-1636</v>
      </c>
      <c r="L54" s="163">
        <f t="shared" si="27"/>
        <v>-762</v>
      </c>
      <c r="M54" s="164">
        <f t="shared" si="24"/>
        <v>6.9394264526630026E-4</v>
      </c>
    </row>
    <row r="55" spans="2:13" x14ac:dyDescent="0.25">
      <c r="B55" s="157" t="s">
        <v>107</v>
      </c>
      <c r="C55" s="158">
        <v>35373</v>
      </c>
      <c r="D55" s="158">
        <v>34567</v>
      </c>
      <c r="E55" s="158">
        <v>10214</v>
      </c>
      <c r="F55" s="158">
        <v>30989</v>
      </c>
      <c r="G55" s="158">
        <v>30916</v>
      </c>
      <c r="H55" s="158">
        <v>32683</v>
      </c>
      <c r="I55" s="160">
        <f>IFERROR(H55/G55-1,"-")</f>
        <v>5.7154871264070373E-2</v>
      </c>
      <c r="J55" s="159">
        <f t="shared" si="25"/>
        <v>-5.4502849538577203E-2</v>
      </c>
      <c r="K55" s="158">
        <f t="shared" si="26"/>
        <v>1767</v>
      </c>
      <c r="L55" s="158">
        <f t="shared" si="27"/>
        <v>-1884</v>
      </c>
      <c r="M55" s="159">
        <f t="shared" si="24"/>
        <v>5.9637463779222957E-3</v>
      </c>
    </row>
    <row r="56" spans="2:13" x14ac:dyDescent="0.25">
      <c r="B56" s="162" t="s">
        <v>110</v>
      </c>
      <c r="C56" s="163">
        <v>10066</v>
      </c>
      <c r="D56" s="163">
        <v>10275</v>
      </c>
      <c r="E56" s="163">
        <v>3043</v>
      </c>
      <c r="F56" s="163">
        <v>10352</v>
      </c>
      <c r="G56" s="163">
        <v>9308</v>
      </c>
      <c r="H56" s="163">
        <v>11037</v>
      </c>
      <c r="I56" s="165">
        <f t="shared" ref="I56:I63" si="28">IFERROR(H56/G56-1,"-")</f>
        <v>0.18575418994413417</v>
      </c>
      <c r="J56" s="164">
        <f t="shared" si="25"/>
        <v>7.416058394160574E-2</v>
      </c>
      <c r="K56" s="163">
        <f t="shared" si="26"/>
        <v>1729</v>
      </c>
      <c r="L56" s="163">
        <f t="shared" si="27"/>
        <v>762</v>
      </c>
      <c r="M56" s="164">
        <f t="shared" si="24"/>
        <v>2.013948192428124E-3</v>
      </c>
    </row>
    <row r="57" spans="2:13" x14ac:dyDescent="0.25">
      <c r="B57" s="162" t="s">
        <v>113</v>
      </c>
      <c r="C57" s="163">
        <v>10860</v>
      </c>
      <c r="D57" s="163">
        <v>9881</v>
      </c>
      <c r="E57" s="163">
        <v>2862</v>
      </c>
      <c r="F57" s="163">
        <v>6811</v>
      </c>
      <c r="G57" s="163">
        <v>6211</v>
      </c>
      <c r="H57" s="163">
        <v>6595</v>
      </c>
      <c r="I57" s="165">
        <f t="shared" si="28"/>
        <v>6.1825792947995506E-2</v>
      </c>
      <c r="J57" s="164">
        <f t="shared" si="25"/>
        <v>-0.33255743345815203</v>
      </c>
      <c r="K57" s="163">
        <f t="shared" si="26"/>
        <v>384</v>
      </c>
      <c r="L57" s="163">
        <f t="shared" si="27"/>
        <v>-3286</v>
      </c>
      <c r="M57" s="164">
        <f t="shared" si="24"/>
        <v>1.2034056654039575E-3</v>
      </c>
    </row>
    <row r="58" spans="2:13" x14ac:dyDescent="0.25">
      <c r="B58" s="162" t="s">
        <v>116</v>
      </c>
      <c r="C58" s="163">
        <v>2116</v>
      </c>
      <c r="D58" s="163">
        <v>2186</v>
      </c>
      <c r="E58" s="163">
        <v>529</v>
      </c>
      <c r="F58" s="163">
        <v>2746</v>
      </c>
      <c r="G58" s="163">
        <v>2942</v>
      </c>
      <c r="H58" s="163">
        <v>2300</v>
      </c>
      <c r="I58" s="165">
        <f t="shared" si="28"/>
        <v>-0.21821889870836164</v>
      </c>
      <c r="J58" s="164">
        <f t="shared" si="25"/>
        <v>5.2150045745654072E-2</v>
      </c>
      <c r="K58" s="163">
        <f t="shared" si="26"/>
        <v>-642</v>
      </c>
      <c r="L58" s="163">
        <f t="shared" si="27"/>
        <v>114</v>
      </c>
      <c r="M58" s="164">
        <f t="shared" si="24"/>
        <v>4.1968658535695259E-4</v>
      </c>
    </row>
    <row r="59" spans="2:13" x14ac:dyDescent="0.25">
      <c r="B59" s="162" t="s">
        <v>123</v>
      </c>
      <c r="C59" s="163">
        <v>663</v>
      </c>
      <c r="D59" s="163">
        <v>731</v>
      </c>
      <c r="E59" s="163">
        <v>272</v>
      </c>
      <c r="F59" s="163">
        <v>868</v>
      </c>
      <c r="G59" s="163">
        <v>832</v>
      </c>
      <c r="H59" s="163">
        <v>1093</v>
      </c>
      <c r="I59" s="165">
        <f t="shared" si="28"/>
        <v>0.31370192307692313</v>
      </c>
      <c r="J59" s="164">
        <f t="shared" si="25"/>
        <v>0.49521203830369354</v>
      </c>
      <c r="K59" s="163">
        <f t="shared" si="26"/>
        <v>261</v>
      </c>
      <c r="L59" s="163">
        <f t="shared" si="27"/>
        <v>362</v>
      </c>
      <c r="M59" s="164">
        <f t="shared" si="24"/>
        <v>1.994423642587605E-4</v>
      </c>
    </row>
    <row r="60" spans="2:13" x14ac:dyDescent="0.25">
      <c r="B60" s="162" t="s">
        <v>119</v>
      </c>
      <c r="C60" s="163">
        <v>617</v>
      </c>
      <c r="D60" s="163">
        <v>686</v>
      </c>
      <c r="E60" s="163">
        <v>227</v>
      </c>
      <c r="F60" s="163">
        <v>657</v>
      </c>
      <c r="G60" s="163">
        <v>709</v>
      </c>
      <c r="H60" s="163">
        <v>810</v>
      </c>
      <c r="I60" s="165">
        <f t="shared" si="28"/>
        <v>0.14245416078984485</v>
      </c>
      <c r="J60" s="164">
        <f t="shared" si="25"/>
        <v>0.18075801749271148</v>
      </c>
      <c r="K60" s="163">
        <f t="shared" si="26"/>
        <v>101</v>
      </c>
      <c r="L60" s="163">
        <f t="shared" si="27"/>
        <v>124</v>
      </c>
      <c r="M60" s="164">
        <f t="shared" si="24"/>
        <v>1.4780266701701372E-4</v>
      </c>
    </row>
    <row r="61" spans="2:13" x14ac:dyDescent="0.25">
      <c r="B61" s="162" t="s">
        <v>128</v>
      </c>
      <c r="C61" s="163">
        <v>436</v>
      </c>
      <c r="D61" s="163">
        <v>281</v>
      </c>
      <c r="E61" s="163">
        <v>136</v>
      </c>
      <c r="F61" s="163">
        <v>136</v>
      </c>
      <c r="G61" s="163">
        <v>243</v>
      </c>
      <c r="H61" s="163">
        <v>141</v>
      </c>
      <c r="I61" s="165">
        <f t="shared" si="28"/>
        <v>-0.41975308641975306</v>
      </c>
      <c r="J61" s="164">
        <f t="shared" si="25"/>
        <v>-0.49822064056939497</v>
      </c>
      <c r="K61" s="163">
        <f t="shared" si="26"/>
        <v>-102</v>
      </c>
      <c r="L61" s="163">
        <f t="shared" si="27"/>
        <v>-140</v>
      </c>
      <c r="M61" s="164">
        <f t="shared" si="24"/>
        <v>2.5728612406665352E-5</v>
      </c>
    </row>
    <row r="62" spans="2:13" x14ac:dyDescent="0.25">
      <c r="B62" s="162" t="s">
        <v>131</v>
      </c>
      <c r="C62" s="163">
        <v>568</v>
      </c>
      <c r="D62" s="163">
        <v>591</v>
      </c>
      <c r="E62" s="163">
        <v>215</v>
      </c>
      <c r="F62" s="163">
        <v>153</v>
      </c>
      <c r="G62" s="163">
        <v>195</v>
      </c>
      <c r="H62" s="163">
        <v>156</v>
      </c>
      <c r="I62" s="165">
        <f t="shared" si="28"/>
        <v>-0.19999999999999996</v>
      </c>
      <c r="J62" s="164">
        <f t="shared" si="25"/>
        <v>-0.73604060913705582</v>
      </c>
      <c r="K62" s="163">
        <f t="shared" si="26"/>
        <v>-39</v>
      </c>
      <c r="L62" s="163">
        <f t="shared" si="27"/>
        <v>-435</v>
      </c>
      <c r="M62" s="164">
        <f t="shared" si="24"/>
        <v>2.8465698832906347E-5</v>
      </c>
    </row>
    <row r="63" spans="2:13" x14ac:dyDescent="0.25">
      <c r="B63" s="168" t="s">
        <v>144</v>
      </c>
      <c r="C63" s="169">
        <f t="shared" ref="C63:H63" si="29">C55-SUM(C56:C62)</f>
        <v>10047</v>
      </c>
      <c r="D63" s="169">
        <f t="shared" si="29"/>
        <v>9936</v>
      </c>
      <c r="E63" s="169">
        <f t="shared" si="29"/>
        <v>2930</v>
      </c>
      <c r="F63" s="169">
        <f t="shared" si="29"/>
        <v>9266</v>
      </c>
      <c r="G63" s="169">
        <f t="shared" si="29"/>
        <v>10476</v>
      </c>
      <c r="H63" s="169">
        <f t="shared" si="29"/>
        <v>10551</v>
      </c>
      <c r="I63" s="171">
        <f t="shared" si="28"/>
        <v>7.1592210767468245E-3</v>
      </c>
      <c r="J63" s="170">
        <f t="shared" si="25"/>
        <v>6.1896135265700591E-2</v>
      </c>
      <c r="K63" s="169">
        <f>H63-G63</f>
        <v>75</v>
      </c>
      <c r="L63" s="169">
        <f t="shared" si="27"/>
        <v>615</v>
      </c>
      <c r="M63" s="170">
        <f t="shared" si="24"/>
        <v>1.9252665922179159E-3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136881</v>
      </c>
      <c r="D65" s="176">
        <v>137126</v>
      </c>
      <c r="E65" s="176">
        <v>52633</v>
      </c>
      <c r="F65" s="176">
        <v>161080</v>
      </c>
      <c r="G65" s="176">
        <v>179837</v>
      </c>
      <c r="H65" s="176">
        <v>231856</v>
      </c>
      <c r="I65" s="177">
        <f>IFERROR(H65/G65-1,"-")</f>
        <v>0.28925638216829674</v>
      </c>
      <c r="J65" s="177">
        <f>IFERROR(H65/D65-1,"-")</f>
        <v>0.69082449717777816</v>
      </c>
      <c r="K65" s="176">
        <f>H65-G65</f>
        <v>52019</v>
      </c>
      <c r="L65" s="176">
        <f>H65-D65</f>
        <v>94730</v>
      </c>
      <c r="M65" s="177">
        <f t="shared" ref="M65:M77" si="30">H65/H$9</f>
        <v>4.2307327362835476E-2</v>
      </c>
    </row>
    <row r="66" spans="2:13" x14ac:dyDescent="0.25">
      <c r="B66" s="157" t="s">
        <v>97</v>
      </c>
      <c r="C66" s="158">
        <v>35089</v>
      </c>
      <c r="D66" s="158">
        <v>41904</v>
      </c>
      <c r="E66" s="158">
        <v>22233</v>
      </c>
      <c r="F66" s="158">
        <v>32375</v>
      </c>
      <c r="G66" s="158">
        <v>47068</v>
      </c>
      <c r="H66" s="158">
        <v>61312</v>
      </c>
      <c r="I66" s="160">
        <f>IFERROR(H66/G66-1,"-")</f>
        <v>0.30262598793235318</v>
      </c>
      <c r="J66" s="159">
        <f t="shared" ref="J66:J77" si="31">IFERROR(H66/D66-1,"-")</f>
        <v>0.46315387552500953</v>
      </c>
      <c r="K66" s="158">
        <f t="shared" ref="K66:K76" si="32">H66-G66</f>
        <v>14244</v>
      </c>
      <c r="L66" s="158">
        <f t="shared" ref="L66:L77" si="33">H66-D66</f>
        <v>19408</v>
      </c>
      <c r="M66" s="159">
        <f t="shared" si="30"/>
        <v>1.1187749531045859E-2</v>
      </c>
    </row>
    <row r="67" spans="2:13" x14ac:dyDescent="0.25">
      <c r="B67" s="162" t="s">
        <v>103</v>
      </c>
      <c r="C67" s="163">
        <v>19683</v>
      </c>
      <c r="D67" s="163">
        <v>22752</v>
      </c>
      <c r="E67" s="163">
        <v>8022</v>
      </c>
      <c r="F67" s="163">
        <v>23338</v>
      </c>
      <c r="G67" s="163">
        <v>31999</v>
      </c>
      <c r="H67" s="163">
        <v>37562</v>
      </c>
      <c r="I67" s="165">
        <f>IFERROR(H67/G67-1,"-")</f>
        <v>0.17384918278696215</v>
      </c>
      <c r="J67" s="164">
        <f t="shared" si="31"/>
        <v>0.65093178621659642</v>
      </c>
      <c r="K67" s="163">
        <f t="shared" si="32"/>
        <v>5563</v>
      </c>
      <c r="L67" s="163">
        <f t="shared" si="33"/>
        <v>14810</v>
      </c>
      <c r="M67" s="164">
        <f t="shared" si="30"/>
        <v>6.8540293561642832E-3</v>
      </c>
    </row>
    <row r="68" spans="2:13" x14ac:dyDescent="0.25">
      <c r="B68" s="162" t="s">
        <v>100</v>
      </c>
      <c r="C68" s="163">
        <v>15406</v>
      </c>
      <c r="D68" s="163">
        <v>19152</v>
      </c>
      <c r="E68" s="163">
        <v>14211</v>
      </c>
      <c r="F68" s="163">
        <v>9037</v>
      </c>
      <c r="G68" s="163">
        <v>15069</v>
      </c>
      <c r="H68" s="163">
        <v>23750</v>
      </c>
      <c r="I68" s="165">
        <f>IFERROR(H68/G68-1,"-")</f>
        <v>0.57608334992368437</v>
      </c>
      <c r="J68" s="164">
        <f t="shared" si="31"/>
        <v>0.24007936507936511</v>
      </c>
      <c r="K68" s="163">
        <f t="shared" si="32"/>
        <v>8681</v>
      </c>
      <c r="L68" s="163">
        <f t="shared" si="33"/>
        <v>4598</v>
      </c>
      <c r="M68" s="164">
        <f t="shared" si="30"/>
        <v>4.3337201748815755E-3</v>
      </c>
    </row>
    <row r="69" spans="2:13" x14ac:dyDescent="0.25">
      <c r="B69" s="157" t="s">
        <v>107</v>
      </c>
      <c r="C69" s="158">
        <v>101792</v>
      </c>
      <c r="D69" s="158">
        <v>95222</v>
      </c>
      <c r="E69" s="158">
        <v>30400</v>
      </c>
      <c r="F69" s="158">
        <v>128705</v>
      </c>
      <c r="G69" s="158">
        <v>132769</v>
      </c>
      <c r="H69" s="158">
        <v>170544</v>
      </c>
      <c r="I69" s="160">
        <f>IFERROR(H69/G69-1,"-")</f>
        <v>0.28451671700472247</v>
      </c>
      <c r="J69" s="159">
        <f t="shared" si="31"/>
        <v>0.79101468148117027</v>
      </c>
      <c r="K69" s="158">
        <f t="shared" si="32"/>
        <v>37775</v>
      </c>
      <c r="L69" s="158">
        <f t="shared" si="33"/>
        <v>75322</v>
      </c>
      <c r="M69" s="159">
        <f t="shared" si="30"/>
        <v>3.1119577831789615E-2</v>
      </c>
    </row>
    <row r="70" spans="2:13" x14ac:dyDescent="0.25">
      <c r="B70" s="162" t="s">
        <v>110</v>
      </c>
      <c r="C70" s="163">
        <v>46378</v>
      </c>
      <c r="D70" s="163">
        <v>41026</v>
      </c>
      <c r="E70" s="163">
        <v>13618</v>
      </c>
      <c r="F70" s="163">
        <v>56081</v>
      </c>
      <c r="G70" s="163">
        <v>50457</v>
      </c>
      <c r="H70" s="163">
        <v>73242</v>
      </c>
      <c r="I70" s="165">
        <f t="shared" ref="I70:I77" si="34">IFERROR(H70/G70-1,"-")</f>
        <v>0.45157262619656335</v>
      </c>
      <c r="J70" s="164">
        <f t="shared" si="31"/>
        <v>0.78525812899137137</v>
      </c>
      <c r="K70" s="163">
        <f t="shared" si="32"/>
        <v>22785</v>
      </c>
      <c r="L70" s="163">
        <f t="shared" si="33"/>
        <v>32216</v>
      </c>
      <c r="M70" s="164">
        <f t="shared" si="30"/>
        <v>1.336464560204953E-2</v>
      </c>
    </row>
    <row r="71" spans="2:13" x14ac:dyDescent="0.25">
      <c r="B71" s="162" t="s">
        <v>113</v>
      </c>
      <c r="C71" s="163">
        <v>13950</v>
      </c>
      <c r="D71" s="163">
        <v>11534</v>
      </c>
      <c r="E71" s="163">
        <v>3293</v>
      </c>
      <c r="F71" s="163">
        <v>7748</v>
      </c>
      <c r="G71" s="163">
        <v>10955</v>
      </c>
      <c r="H71" s="163">
        <v>10731</v>
      </c>
      <c r="I71" s="165">
        <f t="shared" si="34"/>
        <v>-2.0447284345047945E-2</v>
      </c>
      <c r="J71" s="164">
        <f t="shared" si="31"/>
        <v>-6.9620253164557E-2</v>
      </c>
      <c r="K71" s="163">
        <f t="shared" si="32"/>
        <v>-224</v>
      </c>
      <c r="L71" s="163">
        <f t="shared" si="33"/>
        <v>-803</v>
      </c>
      <c r="M71" s="164">
        <f t="shared" si="30"/>
        <v>1.9581116293328079E-3</v>
      </c>
    </row>
    <row r="72" spans="2:13" x14ac:dyDescent="0.25">
      <c r="B72" s="162" t="s">
        <v>116</v>
      </c>
      <c r="C72" s="163">
        <v>6528</v>
      </c>
      <c r="D72" s="163">
        <v>10880</v>
      </c>
      <c r="E72" s="163">
        <v>3415</v>
      </c>
      <c r="F72" s="163">
        <v>18047</v>
      </c>
      <c r="G72" s="163">
        <v>15837</v>
      </c>
      <c r="H72" s="163">
        <v>19123</v>
      </c>
      <c r="I72" s="165">
        <f t="shared" si="34"/>
        <v>0.20748879206920501</v>
      </c>
      <c r="J72" s="164">
        <f t="shared" si="31"/>
        <v>0.75762867647058818</v>
      </c>
      <c r="K72" s="163">
        <f t="shared" si="32"/>
        <v>3286</v>
      </c>
      <c r="L72" s="163">
        <f t="shared" si="33"/>
        <v>8243</v>
      </c>
      <c r="M72" s="164">
        <f t="shared" si="30"/>
        <v>3.4894202486004363E-3</v>
      </c>
    </row>
    <row r="73" spans="2:13" x14ac:dyDescent="0.25">
      <c r="B73" s="162" t="s">
        <v>123</v>
      </c>
      <c r="C73" s="163">
        <v>2344</v>
      </c>
      <c r="D73" s="163">
        <v>1784</v>
      </c>
      <c r="E73" s="163">
        <v>468</v>
      </c>
      <c r="F73" s="163">
        <v>3396</v>
      </c>
      <c r="G73" s="163">
        <v>3947</v>
      </c>
      <c r="H73" s="163">
        <v>6454</v>
      </c>
      <c r="I73" s="165">
        <f t="shared" si="34"/>
        <v>0.63516594882189015</v>
      </c>
      <c r="J73" s="164">
        <f t="shared" si="31"/>
        <v>2.6177130044843051</v>
      </c>
      <c r="K73" s="163">
        <f t="shared" si="32"/>
        <v>2507</v>
      </c>
      <c r="L73" s="163">
        <f t="shared" si="33"/>
        <v>4670</v>
      </c>
      <c r="M73" s="164">
        <f t="shared" si="30"/>
        <v>1.1776770529972921E-3</v>
      </c>
    </row>
    <row r="74" spans="2:13" x14ac:dyDescent="0.25">
      <c r="B74" s="162" t="s">
        <v>119</v>
      </c>
      <c r="C74" s="163">
        <v>2944</v>
      </c>
      <c r="D74" s="163">
        <v>2469</v>
      </c>
      <c r="E74" s="163">
        <v>1224</v>
      </c>
      <c r="F74" s="163">
        <v>3248</v>
      </c>
      <c r="G74" s="163">
        <v>2699</v>
      </c>
      <c r="H74" s="163">
        <v>4219</v>
      </c>
      <c r="I74" s="165">
        <f t="shared" si="34"/>
        <v>0.56317154501667277</v>
      </c>
      <c r="J74" s="164">
        <f t="shared" si="31"/>
        <v>0.70878898339408658</v>
      </c>
      <c r="K74" s="163">
        <f t="shared" si="32"/>
        <v>1520</v>
      </c>
      <c r="L74" s="163">
        <f t="shared" si="33"/>
        <v>1750</v>
      </c>
      <c r="M74" s="164">
        <f t="shared" si="30"/>
        <v>7.6985117548738385E-4</v>
      </c>
    </row>
    <row r="75" spans="2:13" x14ac:dyDescent="0.25">
      <c r="B75" s="162" t="s">
        <v>128</v>
      </c>
      <c r="C75" s="163">
        <v>1326</v>
      </c>
      <c r="D75" s="163">
        <v>2202</v>
      </c>
      <c r="E75" s="163">
        <v>683</v>
      </c>
      <c r="F75" s="163">
        <v>2875</v>
      </c>
      <c r="G75" s="163">
        <v>3786</v>
      </c>
      <c r="H75" s="163">
        <v>3186</v>
      </c>
      <c r="I75" s="165">
        <f t="shared" si="34"/>
        <v>-0.15847860538827263</v>
      </c>
      <c r="J75" s="164">
        <f t="shared" si="31"/>
        <v>0.44686648501362392</v>
      </c>
      <c r="K75" s="163">
        <f t="shared" si="32"/>
        <v>-600</v>
      </c>
      <c r="L75" s="163">
        <f t="shared" si="33"/>
        <v>984</v>
      </c>
      <c r="M75" s="164">
        <f t="shared" si="30"/>
        <v>5.8135715693358734E-4</v>
      </c>
    </row>
    <row r="76" spans="2:13" x14ac:dyDescent="0.25">
      <c r="B76" s="162" t="s">
        <v>131</v>
      </c>
      <c r="C76" s="163">
        <v>2597</v>
      </c>
      <c r="D76" s="163">
        <v>2302</v>
      </c>
      <c r="E76" s="163">
        <v>925</v>
      </c>
      <c r="F76" s="163">
        <v>967</v>
      </c>
      <c r="G76" s="163">
        <v>1128</v>
      </c>
      <c r="H76" s="163">
        <v>3135</v>
      </c>
      <c r="I76" s="165">
        <f t="shared" si="34"/>
        <v>1.7792553191489362</v>
      </c>
      <c r="J76" s="164">
        <f t="shared" si="31"/>
        <v>0.36185925282363152</v>
      </c>
      <c r="K76" s="163">
        <f t="shared" si="32"/>
        <v>2007</v>
      </c>
      <c r="L76" s="163">
        <f t="shared" si="33"/>
        <v>833</v>
      </c>
      <c r="M76" s="164">
        <f t="shared" si="30"/>
        <v>5.7205106308436799E-4</v>
      </c>
    </row>
    <row r="77" spans="2:13" x14ac:dyDescent="0.25">
      <c r="B77" s="168" t="s">
        <v>144</v>
      </c>
      <c r="C77" s="169">
        <f t="shared" ref="C77:H77" si="35">C69-SUM(C70:C76)</f>
        <v>25725</v>
      </c>
      <c r="D77" s="169">
        <f t="shared" si="35"/>
        <v>23025</v>
      </c>
      <c r="E77" s="169">
        <f t="shared" si="35"/>
        <v>6774</v>
      </c>
      <c r="F77" s="169">
        <f t="shared" si="35"/>
        <v>36343</v>
      </c>
      <c r="G77" s="169">
        <f t="shared" si="35"/>
        <v>43960</v>
      </c>
      <c r="H77" s="169">
        <f t="shared" si="35"/>
        <v>50454</v>
      </c>
      <c r="I77" s="171">
        <f t="shared" si="34"/>
        <v>0.14772520473157424</v>
      </c>
      <c r="J77" s="170">
        <f t="shared" si="31"/>
        <v>1.191270358306189</v>
      </c>
      <c r="K77" s="169">
        <f>H77-G77</f>
        <v>6494</v>
      </c>
      <c r="L77" s="169">
        <f t="shared" si="33"/>
        <v>27429</v>
      </c>
      <c r="M77" s="170">
        <f t="shared" si="30"/>
        <v>9.2064639033042107E-3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816835</v>
      </c>
      <c r="D79" s="176">
        <v>791721</v>
      </c>
      <c r="E79" s="176">
        <v>211451</v>
      </c>
      <c r="F79" s="176">
        <v>710225</v>
      </c>
      <c r="G79" s="176">
        <v>797848</v>
      </c>
      <c r="H79" s="176">
        <v>914356</v>
      </c>
      <c r="I79" s="177">
        <f>IFERROR(H79/G79-1,"-")</f>
        <v>0.14602781482187077</v>
      </c>
      <c r="J79" s="177">
        <f>IFERROR(H79/D79-1,"-")</f>
        <v>0.15489673761337652</v>
      </c>
      <c r="K79" s="176">
        <f>H79-G79</f>
        <v>116508</v>
      </c>
      <c r="L79" s="176">
        <f>H79-D79</f>
        <v>122635</v>
      </c>
      <c r="M79" s="177">
        <f t="shared" ref="M79:M91" si="36">H79/H$9</f>
        <v>0.16684475975680074</v>
      </c>
    </row>
    <row r="80" spans="2:13" x14ac:dyDescent="0.25">
      <c r="B80" s="157" t="s">
        <v>97</v>
      </c>
      <c r="C80" s="158">
        <v>356304</v>
      </c>
      <c r="D80" s="158">
        <v>356283</v>
      </c>
      <c r="E80" s="158">
        <v>94044</v>
      </c>
      <c r="F80" s="158">
        <v>342343</v>
      </c>
      <c r="G80" s="158">
        <v>341923</v>
      </c>
      <c r="H80" s="158">
        <v>382237</v>
      </c>
      <c r="I80" s="160">
        <f>IFERROR(H80/G80-1,"-")</f>
        <v>0.1179037385610211</v>
      </c>
      <c r="J80" s="159">
        <f t="shared" ref="J80:J91" si="37">IFERROR(H80/D80-1,"-")</f>
        <v>7.2846585439103162E-2</v>
      </c>
      <c r="K80" s="158">
        <f t="shared" ref="K80:K90" si="38">H80-G80</f>
        <v>40314</v>
      </c>
      <c r="L80" s="158">
        <f t="shared" ref="L80:L91" si="39">H80-D80</f>
        <v>25954</v>
      </c>
      <c r="M80" s="159">
        <f t="shared" si="36"/>
        <v>6.9747713620471941E-2</v>
      </c>
    </row>
    <row r="81" spans="2:13" x14ac:dyDescent="0.25">
      <c r="B81" s="162" t="s">
        <v>103</v>
      </c>
      <c r="C81" s="163">
        <v>89648</v>
      </c>
      <c r="D81" s="163">
        <v>72064</v>
      </c>
      <c r="E81" s="163">
        <v>25393</v>
      </c>
      <c r="F81" s="163">
        <v>97391</v>
      </c>
      <c r="G81" s="163">
        <v>92103</v>
      </c>
      <c r="H81" s="163">
        <v>106284</v>
      </c>
      <c r="I81" s="165">
        <f>IFERROR(H81/G81-1,"-")</f>
        <v>0.15396892609361257</v>
      </c>
      <c r="J81" s="164">
        <f t="shared" si="37"/>
        <v>0.4748556838365896</v>
      </c>
      <c r="K81" s="163">
        <f t="shared" si="38"/>
        <v>14181</v>
      </c>
      <c r="L81" s="163">
        <f t="shared" si="39"/>
        <v>34220</v>
      </c>
      <c r="M81" s="164">
        <f t="shared" si="36"/>
        <v>1.9393899581773195E-2</v>
      </c>
    </row>
    <row r="82" spans="2:13" x14ac:dyDescent="0.25">
      <c r="B82" s="162" t="s">
        <v>100</v>
      </c>
      <c r="C82" s="163">
        <v>266656</v>
      </c>
      <c r="D82" s="163">
        <v>284219</v>
      </c>
      <c r="E82" s="163">
        <v>68651</v>
      </c>
      <c r="F82" s="163">
        <v>244952</v>
      </c>
      <c r="G82" s="163">
        <v>249820</v>
      </c>
      <c r="H82" s="163">
        <v>275953</v>
      </c>
      <c r="I82" s="165">
        <f>IFERROR(H82/G82-1,"-")</f>
        <v>0.1046073172684332</v>
      </c>
      <c r="J82" s="164">
        <f t="shared" si="37"/>
        <v>-2.9083206963644193E-2</v>
      </c>
      <c r="K82" s="163">
        <f t="shared" si="38"/>
        <v>26133</v>
      </c>
      <c r="L82" s="163">
        <f t="shared" si="39"/>
        <v>-8266</v>
      </c>
      <c r="M82" s="164">
        <f t="shared" si="36"/>
        <v>5.0353814038698749E-2</v>
      </c>
    </row>
    <row r="83" spans="2:13" x14ac:dyDescent="0.25">
      <c r="B83" s="157" t="s">
        <v>107</v>
      </c>
      <c r="C83" s="158">
        <v>460531</v>
      </c>
      <c r="D83" s="158">
        <v>435438</v>
      </c>
      <c r="E83" s="158">
        <v>117407</v>
      </c>
      <c r="F83" s="158">
        <v>367882</v>
      </c>
      <c r="G83" s="158">
        <v>455925</v>
      </c>
      <c r="H83" s="158">
        <v>532119</v>
      </c>
      <c r="I83" s="160">
        <f>IFERROR(H83/G83-1,"-")</f>
        <v>0.16711959203816407</v>
      </c>
      <c r="J83" s="159">
        <f t="shared" si="37"/>
        <v>0.2220316095517616</v>
      </c>
      <c r="K83" s="158">
        <f t="shared" si="38"/>
        <v>76194</v>
      </c>
      <c r="L83" s="158">
        <f t="shared" si="39"/>
        <v>96681</v>
      </c>
      <c r="M83" s="159">
        <f t="shared" si="36"/>
        <v>9.7097046136328802E-2</v>
      </c>
    </row>
    <row r="84" spans="2:13" x14ac:dyDescent="0.25">
      <c r="B84" s="162" t="s">
        <v>110</v>
      </c>
      <c r="C84" s="163">
        <v>69266</v>
      </c>
      <c r="D84" s="163">
        <v>75049</v>
      </c>
      <c r="E84" s="163">
        <v>19977</v>
      </c>
      <c r="F84" s="163">
        <v>71554</v>
      </c>
      <c r="G84" s="163">
        <v>93860</v>
      </c>
      <c r="H84" s="163">
        <v>110313</v>
      </c>
      <c r="I84" s="165">
        <f t="shared" ref="I84:I91" si="40">IFERROR(H84/G84-1,"-")</f>
        <v>0.17529298955891748</v>
      </c>
      <c r="J84" s="164">
        <f t="shared" si="37"/>
        <v>0.46987967860997482</v>
      </c>
      <c r="K84" s="163">
        <f t="shared" si="38"/>
        <v>16453</v>
      </c>
      <c r="L84" s="163">
        <f t="shared" si="39"/>
        <v>35264</v>
      </c>
      <c r="M84" s="164">
        <f t="shared" si="36"/>
        <v>2.0129080995861526E-2</v>
      </c>
    </row>
    <row r="85" spans="2:13" x14ac:dyDescent="0.25">
      <c r="B85" s="162" t="s">
        <v>113</v>
      </c>
      <c r="C85" s="163">
        <v>194919</v>
      </c>
      <c r="D85" s="163">
        <v>159354</v>
      </c>
      <c r="E85" s="163">
        <v>38015</v>
      </c>
      <c r="F85" s="163">
        <v>113120</v>
      </c>
      <c r="G85" s="163">
        <v>127349</v>
      </c>
      <c r="H85" s="163">
        <v>141364</v>
      </c>
      <c r="I85" s="165">
        <f t="shared" si="40"/>
        <v>0.11005190460859526</v>
      </c>
      <c r="J85" s="164">
        <f t="shared" si="37"/>
        <v>-0.11289330672590581</v>
      </c>
      <c r="K85" s="163">
        <f t="shared" si="38"/>
        <v>14015</v>
      </c>
      <c r="L85" s="163">
        <f t="shared" si="39"/>
        <v>-17990</v>
      </c>
      <c r="M85" s="164">
        <f t="shared" si="36"/>
        <v>2.57950323706088E-2</v>
      </c>
    </row>
    <row r="86" spans="2:13" x14ac:dyDescent="0.25">
      <c r="B86" s="162" t="s">
        <v>116</v>
      </c>
      <c r="C86" s="163">
        <v>22836</v>
      </c>
      <c r="D86" s="163">
        <v>25447</v>
      </c>
      <c r="E86" s="163">
        <v>8127</v>
      </c>
      <c r="F86" s="163">
        <v>30758</v>
      </c>
      <c r="G86" s="163">
        <v>42539</v>
      </c>
      <c r="H86" s="163">
        <v>57925</v>
      </c>
      <c r="I86" s="165">
        <f t="shared" si="40"/>
        <v>0.36169162415665634</v>
      </c>
      <c r="J86" s="164">
        <f t="shared" si="37"/>
        <v>1.2762997602860846</v>
      </c>
      <c r="K86" s="163">
        <f t="shared" si="38"/>
        <v>15386</v>
      </c>
      <c r="L86" s="163">
        <f t="shared" si="39"/>
        <v>32478</v>
      </c>
      <c r="M86" s="164">
        <f t="shared" si="36"/>
        <v>1.0569715416000642E-2</v>
      </c>
    </row>
    <row r="87" spans="2:13" x14ac:dyDescent="0.25">
      <c r="B87" s="162" t="s">
        <v>123</v>
      </c>
      <c r="C87" s="163">
        <v>11686</v>
      </c>
      <c r="D87" s="163">
        <v>9296</v>
      </c>
      <c r="E87" s="163">
        <v>1893</v>
      </c>
      <c r="F87" s="163">
        <v>10713</v>
      </c>
      <c r="G87" s="163">
        <v>12911</v>
      </c>
      <c r="H87" s="163">
        <v>18498</v>
      </c>
      <c r="I87" s="165">
        <f t="shared" si="40"/>
        <v>0.43273177910309046</v>
      </c>
      <c r="J87" s="164">
        <f t="shared" si="37"/>
        <v>0.9898881239242685</v>
      </c>
      <c r="K87" s="163">
        <f t="shared" si="38"/>
        <v>5587</v>
      </c>
      <c r="L87" s="163">
        <f t="shared" si="39"/>
        <v>9202</v>
      </c>
      <c r="M87" s="164">
        <f t="shared" si="36"/>
        <v>3.375374980840395E-3</v>
      </c>
    </row>
    <row r="88" spans="2:13" x14ac:dyDescent="0.25">
      <c r="B88" s="162" t="s">
        <v>119</v>
      </c>
      <c r="C88" s="163">
        <v>6503</v>
      </c>
      <c r="D88" s="163">
        <v>6249</v>
      </c>
      <c r="E88" s="163">
        <v>2041</v>
      </c>
      <c r="F88" s="163">
        <v>5872</v>
      </c>
      <c r="G88" s="163">
        <v>6968</v>
      </c>
      <c r="H88" s="163">
        <v>8896</v>
      </c>
      <c r="I88" s="165">
        <f t="shared" si="40"/>
        <v>0.27669345579793347</v>
      </c>
      <c r="J88" s="164">
        <f t="shared" si="37"/>
        <v>0.42358777404384695</v>
      </c>
      <c r="K88" s="163">
        <f t="shared" si="38"/>
        <v>1928</v>
      </c>
      <c r="L88" s="163">
        <f t="shared" si="39"/>
        <v>2647</v>
      </c>
      <c r="M88" s="164">
        <f t="shared" si="36"/>
        <v>1.623274723189326E-3</v>
      </c>
    </row>
    <row r="89" spans="2:13" x14ac:dyDescent="0.25">
      <c r="B89" s="162" t="s">
        <v>128</v>
      </c>
      <c r="C89" s="163">
        <v>7425</v>
      </c>
      <c r="D89" s="163">
        <v>8520</v>
      </c>
      <c r="E89" s="163">
        <v>3044</v>
      </c>
      <c r="F89" s="163">
        <v>7581</v>
      </c>
      <c r="G89" s="163">
        <v>8524</v>
      </c>
      <c r="H89" s="163">
        <v>7383</v>
      </c>
      <c r="I89" s="165">
        <f t="shared" si="40"/>
        <v>-0.13385734396996718</v>
      </c>
      <c r="J89" s="164">
        <f t="shared" si="37"/>
        <v>-0.1334507042253521</v>
      </c>
      <c r="K89" s="163">
        <f t="shared" si="38"/>
        <v>-1141</v>
      </c>
      <c r="L89" s="163">
        <f t="shared" si="39"/>
        <v>-1137</v>
      </c>
      <c r="M89" s="164">
        <f t="shared" si="36"/>
        <v>1.3471939389958177E-3</v>
      </c>
    </row>
    <row r="90" spans="2:13" x14ac:dyDescent="0.25">
      <c r="B90" s="162" t="s">
        <v>131</v>
      </c>
      <c r="C90" s="163">
        <v>13371</v>
      </c>
      <c r="D90" s="163">
        <v>13181</v>
      </c>
      <c r="E90" s="163">
        <v>4830</v>
      </c>
      <c r="F90" s="163">
        <v>7599</v>
      </c>
      <c r="G90" s="163">
        <v>9961</v>
      </c>
      <c r="H90" s="163">
        <v>9541</v>
      </c>
      <c r="I90" s="165">
        <f t="shared" si="40"/>
        <v>-4.216444132115249E-2</v>
      </c>
      <c r="J90" s="164">
        <f t="shared" si="37"/>
        <v>-0.27615507169410514</v>
      </c>
      <c r="K90" s="163">
        <f t="shared" si="38"/>
        <v>-420</v>
      </c>
      <c r="L90" s="163">
        <f t="shared" si="39"/>
        <v>-3640</v>
      </c>
      <c r="M90" s="164">
        <f t="shared" si="36"/>
        <v>1.7409694395176889E-3</v>
      </c>
    </row>
    <row r="91" spans="2:13" x14ac:dyDescent="0.25">
      <c r="B91" s="168" t="s">
        <v>144</v>
      </c>
      <c r="C91" s="169">
        <f t="shared" ref="C91:H91" si="41">C83-SUM(C84:C90)</f>
        <v>134525</v>
      </c>
      <c r="D91" s="169">
        <f t="shared" si="41"/>
        <v>138342</v>
      </c>
      <c r="E91" s="169">
        <f t="shared" si="41"/>
        <v>39480</v>
      </c>
      <c r="F91" s="169">
        <f t="shared" si="41"/>
        <v>120685</v>
      </c>
      <c r="G91" s="169">
        <f t="shared" si="41"/>
        <v>153813</v>
      </c>
      <c r="H91" s="169">
        <f t="shared" si="41"/>
        <v>178199</v>
      </c>
      <c r="I91" s="171">
        <f t="shared" si="40"/>
        <v>0.15854316605228425</v>
      </c>
      <c r="J91" s="170">
        <f t="shared" si="37"/>
        <v>0.2881048416243801</v>
      </c>
      <c r="K91" s="169">
        <f>H91-G91</f>
        <v>24386</v>
      </c>
      <c r="L91" s="169">
        <f t="shared" si="39"/>
        <v>39857</v>
      </c>
      <c r="M91" s="170">
        <f t="shared" si="36"/>
        <v>3.2516404271314601E-2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53986</v>
      </c>
      <c r="D93" s="176">
        <v>55887</v>
      </c>
      <c r="E93" s="176">
        <v>22616</v>
      </c>
      <c r="F93" s="176">
        <v>51485</v>
      </c>
      <c r="G93" s="176">
        <v>58157</v>
      </c>
      <c r="H93" s="176">
        <v>57388</v>
      </c>
      <c r="I93" s="177">
        <f>IFERROR(H93/G93-1,"-")</f>
        <v>-1.3222827862510056E-2</v>
      </c>
      <c r="J93" s="177">
        <f>IFERROR(H93/D93-1,"-")</f>
        <v>2.6857766564675201E-2</v>
      </c>
      <c r="K93" s="176">
        <f>H93-G93</f>
        <v>-769</v>
      </c>
      <c r="L93" s="176">
        <f>H93-D93</f>
        <v>1501</v>
      </c>
      <c r="M93" s="177">
        <f t="shared" ref="M93:M105" si="42">H93/H$9</f>
        <v>1.0471727721941215E-2</v>
      </c>
    </row>
    <row r="94" spans="2:13" x14ac:dyDescent="0.25">
      <c r="B94" s="157" t="s">
        <v>97</v>
      </c>
      <c r="C94" s="158">
        <v>34282</v>
      </c>
      <c r="D94" s="158">
        <v>37119</v>
      </c>
      <c r="E94" s="158">
        <v>14777</v>
      </c>
      <c r="F94" s="158">
        <v>33809</v>
      </c>
      <c r="G94" s="158">
        <v>37722</v>
      </c>
      <c r="H94" s="158">
        <v>35821</v>
      </c>
      <c r="I94" s="160">
        <f>IFERROR(H94/G94-1,"-")</f>
        <v>-5.0394994963151474E-2</v>
      </c>
      <c r="J94" s="159">
        <f t="shared" ref="J94:J105" si="43">IFERROR(H94/D94-1,"-")</f>
        <v>-3.4968614456208358E-2</v>
      </c>
      <c r="K94" s="158">
        <f t="shared" ref="K94:K104" si="44">H94-G94</f>
        <v>-1901</v>
      </c>
      <c r="L94" s="158">
        <f t="shared" ref="L94:L105" si="45">H94-D94</f>
        <v>-1298</v>
      </c>
      <c r="M94" s="159">
        <f t="shared" si="42"/>
        <v>6.5363448582919119E-3</v>
      </c>
    </row>
    <row r="95" spans="2:13" x14ac:dyDescent="0.25">
      <c r="B95" s="162" t="s">
        <v>103</v>
      </c>
      <c r="C95" s="163">
        <v>16764</v>
      </c>
      <c r="D95" s="163">
        <v>19153</v>
      </c>
      <c r="E95" s="163">
        <v>8025</v>
      </c>
      <c r="F95" s="163">
        <v>16289</v>
      </c>
      <c r="G95" s="163">
        <v>12024</v>
      </c>
      <c r="H95" s="163">
        <v>11877</v>
      </c>
      <c r="I95" s="165">
        <f>IFERROR(H95/G95-1,"-")</f>
        <v>-1.2225548902195627E-2</v>
      </c>
      <c r="J95" s="164">
        <f t="shared" si="43"/>
        <v>-0.37988826815642462</v>
      </c>
      <c r="K95" s="163">
        <f t="shared" si="44"/>
        <v>-147</v>
      </c>
      <c r="L95" s="163">
        <f t="shared" si="45"/>
        <v>-7276</v>
      </c>
      <c r="M95" s="164">
        <f t="shared" si="42"/>
        <v>2.1672250322976199E-3</v>
      </c>
    </row>
    <row r="96" spans="2:13" x14ac:dyDescent="0.25">
      <c r="B96" s="162" t="s">
        <v>100</v>
      </c>
      <c r="C96" s="163">
        <v>17518</v>
      </c>
      <c r="D96" s="163">
        <v>17966</v>
      </c>
      <c r="E96" s="163">
        <v>6752</v>
      </c>
      <c r="F96" s="163">
        <v>17520</v>
      </c>
      <c r="G96" s="163">
        <v>25698</v>
      </c>
      <c r="H96" s="163">
        <v>23944</v>
      </c>
      <c r="I96" s="165">
        <f>IFERROR(H96/G96-1,"-")</f>
        <v>-6.8254338859055186E-2</v>
      </c>
      <c r="J96" s="164">
        <f t="shared" si="43"/>
        <v>0.33273961928086382</v>
      </c>
      <c r="K96" s="163">
        <f t="shared" si="44"/>
        <v>-1754</v>
      </c>
      <c r="L96" s="163">
        <f t="shared" si="45"/>
        <v>5978</v>
      </c>
      <c r="M96" s="164">
        <f t="shared" si="42"/>
        <v>4.3691198259942924E-3</v>
      </c>
    </row>
    <row r="97" spans="2:13" x14ac:dyDescent="0.25">
      <c r="B97" s="157" t="s">
        <v>107</v>
      </c>
      <c r="C97" s="158">
        <v>19704</v>
      </c>
      <c r="D97" s="158">
        <v>18768</v>
      </c>
      <c r="E97" s="158">
        <v>7839</v>
      </c>
      <c r="F97" s="158">
        <v>17676</v>
      </c>
      <c r="G97" s="158">
        <v>20435</v>
      </c>
      <c r="H97" s="158">
        <v>21567</v>
      </c>
      <c r="I97" s="160">
        <f>IFERROR(H97/G97-1,"-")</f>
        <v>5.539515537068751E-2</v>
      </c>
      <c r="J97" s="159">
        <f t="shared" si="43"/>
        <v>0.14913682864450117</v>
      </c>
      <c r="K97" s="158">
        <f t="shared" si="44"/>
        <v>1132</v>
      </c>
      <c r="L97" s="158">
        <f t="shared" si="45"/>
        <v>2799</v>
      </c>
      <c r="M97" s="159">
        <f t="shared" si="42"/>
        <v>3.9353828636493025E-3</v>
      </c>
    </row>
    <row r="98" spans="2:13" x14ac:dyDescent="0.25">
      <c r="B98" s="162" t="s">
        <v>110</v>
      </c>
      <c r="C98" s="163">
        <v>2265</v>
      </c>
      <c r="D98" s="163">
        <v>2421</v>
      </c>
      <c r="E98" s="163">
        <v>1262</v>
      </c>
      <c r="F98" s="163">
        <v>2403</v>
      </c>
      <c r="G98" s="163">
        <v>2795</v>
      </c>
      <c r="H98" s="163">
        <v>3030</v>
      </c>
      <c r="I98" s="165">
        <f t="shared" ref="I98:I105" si="46">IFERROR(H98/G98-1,"-")</f>
        <v>8.4078711985688726E-2</v>
      </c>
      <c r="J98" s="164">
        <f t="shared" si="43"/>
        <v>0.25154894671623307</v>
      </c>
      <c r="K98" s="163">
        <f t="shared" si="44"/>
        <v>235</v>
      </c>
      <c r="L98" s="163">
        <f t="shared" si="45"/>
        <v>609</v>
      </c>
      <c r="M98" s="164">
        <f t="shared" si="42"/>
        <v>5.5289145810068099E-4</v>
      </c>
    </row>
    <row r="99" spans="2:13" x14ac:dyDescent="0.25">
      <c r="B99" s="162" t="s">
        <v>113</v>
      </c>
      <c r="C99" s="163">
        <v>4527</v>
      </c>
      <c r="D99" s="163">
        <v>3905</v>
      </c>
      <c r="E99" s="163">
        <v>1429</v>
      </c>
      <c r="F99" s="163">
        <v>3482</v>
      </c>
      <c r="G99" s="163">
        <v>3814</v>
      </c>
      <c r="H99" s="163">
        <v>4234</v>
      </c>
      <c r="I99" s="165">
        <f t="shared" si="46"/>
        <v>0.11012060828526482</v>
      </c>
      <c r="J99" s="164">
        <f t="shared" si="43"/>
        <v>8.4250960307298284E-2</v>
      </c>
      <c r="K99" s="163">
        <f t="shared" si="44"/>
        <v>420</v>
      </c>
      <c r="L99" s="163">
        <f t="shared" si="45"/>
        <v>329</v>
      </c>
      <c r="M99" s="164">
        <f t="shared" si="42"/>
        <v>7.7258826191362485E-4</v>
      </c>
    </row>
    <row r="100" spans="2:13" x14ac:dyDescent="0.25">
      <c r="B100" s="162" t="s">
        <v>116</v>
      </c>
      <c r="C100" s="163">
        <v>4157</v>
      </c>
      <c r="D100" s="163">
        <v>3854</v>
      </c>
      <c r="E100" s="163">
        <v>1899</v>
      </c>
      <c r="F100" s="163">
        <v>3412</v>
      </c>
      <c r="G100" s="163">
        <v>3885</v>
      </c>
      <c r="H100" s="163">
        <v>3685</v>
      </c>
      <c r="I100" s="165">
        <f t="shared" si="46"/>
        <v>-5.1480051480051525E-2</v>
      </c>
      <c r="J100" s="164">
        <f t="shared" si="43"/>
        <v>-4.3850544888427656E-2</v>
      </c>
      <c r="K100" s="163">
        <f t="shared" si="44"/>
        <v>-200</v>
      </c>
      <c r="L100" s="163">
        <f t="shared" si="45"/>
        <v>-169</v>
      </c>
      <c r="M100" s="164">
        <f t="shared" si="42"/>
        <v>6.7241089871320446E-4</v>
      </c>
    </row>
    <row r="101" spans="2:13" x14ac:dyDescent="0.25">
      <c r="B101" s="162" t="s">
        <v>123</v>
      </c>
      <c r="C101" s="163">
        <v>535</v>
      </c>
      <c r="D101" s="163">
        <v>699</v>
      </c>
      <c r="E101" s="163">
        <v>316</v>
      </c>
      <c r="F101" s="163">
        <v>1172</v>
      </c>
      <c r="G101" s="163">
        <v>938</v>
      </c>
      <c r="H101" s="163">
        <v>933</v>
      </c>
      <c r="I101" s="165">
        <f t="shared" si="46"/>
        <v>-5.3304904051172386E-3</v>
      </c>
      <c r="J101" s="164">
        <f t="shared" si="43"/>
        <v>0.33476394849785418</v>
      </c>
      <c r="K101" s="163">
        <f t="shared" si="44"/>
        <v>-5</v>
      </c>
      <c r="L101" s="163">
        <f t="shared" si="45"/>
        <v>234</v>
      </c>
      <c r="M101" s="164">
        <f t="shared" si="42"/>
        <v>1.7024677571218989E-4</v>
      </c>
    </row>
    <row r="102" spans="2:13" x14ac:dyDescent="0.25">
      <c r="B102" s="162" t="s">
        <v>119</v>
      </c>
      <c r="C102" s="163">
        <v>534</v>
      </c>
      <c r="D102" s="163">
        <v>519</v>
      </c>
      <c r="E102" s="163">
        <v>327</v>
      </c>
      <c r="F102" s="163">
        <v>682</v>
      </c>
      <c r="G102" s="163">
        <v>650</v>
      </c>
      <c r="H102" s="163">
        <v>903</v>
      </c>
      <c r="I102" s="165">
        <f t="shared" si="46"/>
        <v>0.38923076923076927</v>
      </c>
      <c r="J102" s="164">
        <f t="shared" si="43"/>
        <v>0.73988439306358389</v>
      </c>
      <c r="K102" s="163">
        <f t="shared" si="44"/>
        <v>253</v>
      </c>
      <c r="L102" s="163">
        <f t="shared" si="45"/>
        <v>384</v>
      </c>
      <c r="M102" s="164">
        <f t="shared" si="42"/>
        <v>1.6477260285970789E-4</v>
      </c>
    </row>
    <row r="103" spans="2:13" x14ac:dyDescent="0.25">
      <c r="B103" s="162" t="s">
        <v>128</v>
      </c>
      <c r="C103" s="163">
        <v>176</v>
      </c>
      <c r="D103" s="163">
        <v>155</v>
      </c>
      <c r="E103" s="163">
        <v>120</v>
      </c>
      <c r="F103" s="163">
        <v>270</v>
      </c>
      <c r="G103" s="163">
        <v>153</v>
      </c>
      <c r="H103" s="163">
        <v>230</v>
      </c>
      <c r="I103" s="165">
        <f t="shared" si="46"/>
        <v>0.50326797385620914</v>
      </c>
      <c r="J103" s="164">
        <f t="shared" si="43"/>
        <v>0.4838709677419355</v>
      </c>
      <c r="K103" s="163">
        <f t="shared" si="44"/>
        <v>77</v>
      </c>
      <c r="L103" s="163">
        <f t="shared" si="45"/>
        <v>75</v>
      </c>
      <c r="M103" s="164">
        <f t="shared" si="42"/>
        <v>4.1968658535695256E-5</v>
      </c>
    </row>
    <row r="104" spans="2:13" x14ac:dyDescent="0.25">
      <c r="B104" s="162" t="s">
        <v>131</v>
      </c>
      <c r="C104" s="163">
        <v>383</v>
      </c>
      <c r="D104" s="163">
        <v>271</v>
      </c>
      <c r="E104" s="163">
        <v>87</v>
      </c>
      <c r="F104" s="163">
        <v>168</v>
      </c>
      <c r="G104" s="163">
        <v>270</v>
      </c>
      <c r="H104" s="163">
        <v>384</v>
      </c>
      <c r="I104" s="165">
        <f t="shared" si="46"/>
        <v>0.42222222222222228</v>
      </c>
      <c r="J104" s="164">
        <f t="shared" si="43"/>
        <v>0.41697416974169732</v>
      </c>
      <c r="K104" s="163">
        <f t="shared" si="44"/>
        <v>114</v>
      </c>
      <c r="L104" s="163">
        <f t="shared" si="45"/>
        <v>113</v>
      </c>
      <c r="M104" s="164">
        <f t="shared" si="42"/>
        <v>7.0069412511769477E-5</v>
      </c>
    </row>
    <row r="105" spans="2:13" x14ac:dyDescent="0.25">
      <c r="B105" s="168" t="s">
        <v>144</v>
      </c>
      <c r="C105" s="169">
        <f t="shared" ref="C105:H105" si="47">C97-SUM(C98:C104)</f>
        <v>7127</v>
      </c>
      <c r="D105" s="169">
        <f t="shared" si="47"/>
        <v>6944</v>
      </c>
      <c r="E105" s="169">
        <f t="shared" si="47"/>
        <v>2399</v>
      </c>
      <c r="F105" s="169">
        <f t="shared" si="47"/>
        <v>6087</v>
      </c>
      <c r="G105" s="169">
        <f t="shared" si="47"/>
        <v>7930</v>
      </c>
      <c r="H105" s="169">
        <f t="shared" si="47"/>
        <v>8168</v>
      </c>
      <c r="I105" s="171">
        <f t="shared" si="46"/>
        <v>3.0012610340479196E-2</v>
      </c>
      <c r="J105" s="170">
        <f t="shared" si="43"/>
        <v>0.17626728110599088</v>
      </c>
      <c r="K105" s="169">
        <f>H105-G105</f>
        <v>238</v>
      </c>
      <c r="L105" s="169">
        <f t="shared" si="45"/>
        <v>1224</v>
      </c>
      <c r="M105" s="170">
        <f t="shared" si="42"/>
        <v>1.4904347953024297E-3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146797</v>
      </c>
      <c r="D107" s="176">
        <v>142901</v>
      </c>
      <c r="E107" s="176">
        <v>76081</v>
      </c>
      <c r="F107" s="176">
        <v>198873</v>
      </c>
      <c r="G107" s="176">
        <v>252588</v>
      </c>
      <c r="H107" s="176">
        <v>239146</v>
      </c>
      <c r="I107" s="177">
        <f>IFERROR(H107/G107-1,"-")</f>
        <v>-5.3217096615832848E-2</v>
      </c>
      <c r="J107" s="177">
        <f>IFERROR(H107/D107-1,"-")</f>
        <v>0.67350823297247753</v>
      </c>
      <c r="K107" s="176">
        <f>H107-G107</f>
        <v>-13442</v>
      </c>
      <c r="L107" s="176">
        <f>H107-D107</f>
        <v>96245</v>
      </c>
      <c r="M107" s="177">
        <f t="shared" ref="M107:M119" si="48">H107/H$9</f>
        <v>4.3637551365988597E-2</v>
      </c>
    </row>
    <row r="108" spans="2:13" x14ac:dyDescent="0.25">
      <c r="B108" s="157" t="s">
        <v>97</v>
      </c>
      <c r="C108" s="158">
        <v>30125</v>
      </c>
      <c r="D108" s="158">
        <v>31009</v>
      </c>
      <c r="E108" s="158">
        <v>30342</v>
      </c>
      <c r="F108" s="158">
        <v>48630</v>
      </c>
      <c r="G108" s="158">
        <v>55684</v>
      </c>
      <c r="H108" s="158">
        <v>49807</v>
      </c>
      <c r="I108" s="160">
        <f>IFERROR(H108/G108-1,"-")</f>
        <v>-0.10554198692622652</v>
      </c>
      <c r="J108" s="159">
        <f t="shared" ref="J108:J119" si="49">IFERROR(H108/D108-1,"-")</f>
        <v>0.60621110000322487</v>
      </c>
      <c r="K108" s="158">
        <f t="shared" ref="K108:K118" si="50">H108-G108</f>
        <v>-5877</v>
      </c>
      <c r="L108" s="158">
        <f t="shared" ref="L108:L119" si="51">H108-D108</f>
        <v>18798</v>
      </c>
      <c r="M108" s="159">
        <f t="shared" si="48"/>
        <v>9.0884042421190154E-3</v>
      </c>
    </row>
    <row r="109" spans="2:13" x14ac:dyDescent="0.25">
      <c r="B109" s="162" t="s">
        <v>103</v>
      </c>
      <c r="C109" s="163">
        <v>13639</v>
      </c>
      <c r="D109" s="163">
        <v>11886</v>
      </c>
      <c r="E109" s="163">
        <v>4832</v>
      </c>
      <c r="F109" s="163">
        <v>16359</v>
      </c>
      <c r="G109" s="163">
        <v>19520</v>
      </c>
      <c r="H109" s="163">
        <v>16099</v>
      </c>
      <c r="I109" s="165">
        <f>IFERROR(H109/G109-1,"-")</f>
        <v>-0.17525614754098362</v>
      </c>
      <c r="J109" s="164">
        <f t="shared" si="49"/>
        <v>0.35445061416792867</v>
      </c>
      <c r="K109" s="163">
        <f t="shared" si="50"/>
        <v>-3421</v>
      </c>
      <c r="L109" s="163">
        <f t="shared" si="51"/>
        <v>4213</v>
      </c>
      <c r="M109" s="164">
        <f t="shared" si="48"/>
        <v>2.937623625070252E-3</v>
      </c>
    </row>
    <row r="110" spans="2:13" x14ac:dyDescent="0.25">
      <c r="B110" s="162" t="s">
        <v>100</v>
      </c>
      <c r="C110" s="163">
        <v>16486</v>
      </c>
      <c r="D110" s="163">
        <v>19123</v>
      </c>
      <c r="E110" s="163">
        <v>25510</v>
      </c>
      <c r="F110" s="163">
        <v>32271</v>
      </c>
      <c r="G110" s="163">
        <v>36164</v>
      </c>
      <c r="H110" s="163">
        <v>33708</v>
      </c>
      <c r="I110" s="165">
        <f>IFERROR(H110/G110-1,"-")</f>
        <v>-6.791284149983412E-2</v>
      </c>
      <c r="J110" s="164">
        <f t="shared" si="49"/>
        <v>0.7626941379490666</v>
      </c>
      <c r="K110" s="163">
        <f t="shared" si="50"/>
        <v>-2456</v>
      </c>
      <c r="L110" s="163">
        <f t="shared" si="51"/>
        <v>14585</v>
      </c>
      <c r="M110" s="164">
        <f t="shared" si="48"/>
        <v>6.1507806170487643E-3</v>
      </c>
    </row>
    <row r="111" spans="2:13" x14ac:dyDescent="0.25">
      <c r="B111" s="157" t="s">
        <v>107</v>
      </c>
      <c r="C111" s="158">
        <v>116672</v>
      </c>
      <c r="D111" s="158">
        <v>111892</v>
      </c>
      <c r="E111" s="158">
        <v>45739</v>
      </c>
      <c r="F111" s="158">
        <v>150243</v>
      </c>
      <c r="G111" s="158">
        <v>196904</v>
      </c>
      <c r="H111" s="158">
        <v>189339</v>
      </c>
      <c r="I111" s="160">
        <f>IFERROR(H111/G111-1,"-")</f>
        <v>-3.841973753707395E-2</v>
      </c>
      <c r="J111" s="159">
        <f t="shared" si="49"/>
        <v>0.69215850999177775</v>
      </c>
      <c r="K111" s="158">
        <f t="shared" si="50"/>
        <v>-7565</v>
      </c>
      <c r="L111" s="158">
        <f t="shared" si="51"/>
        <v>77447</v>
      </c>
      <c r="M111" s="159">
        <f t="shared" si="48"/>
        <v>3.4549147123869584E-2</v>
      </c>
    </row>
    <row r="112" spans="2:13" x14ac:dyDescent="0.25">
      <c r="B112" s="162" t="s">
        <v>110</v>
      </c>
      <c r="C112" s="163">
        <v>63356</v>
      </c>
      <c r="D112" s="163">
        <v>61414</v>
      </c>
      <c r="E112" s="163">
        <v>25534</v>
      </c>
      <c r="F112" s="163">
        <v>90804</v>
      </c>
      <c r="G112" s="163">
        <v>128108</v>
      </c>
      <c r="H112" s="163">
        <v>116734</v>
      </c>
      <c r="I112" s="165">
        <f t="shared" ref="I112:I119" si="52">IFERROR(H112/G112-1,"-")</f>
        <v>-8.8784463109251588E-2</v>
      </c>
      <c r="J112" s="164">
        <f t="shared" si="49"/>
        <v>0.90077181098772274</v>
      </c>
      <c r="K112" s="163">
        <f t="shared" si="50"/>
        <v>-11374</v>
      </c>
      <c r="L112" s="163">
        <f t="shared" si="51"/>
        <v>55320</v>
      </c>
      <c r="M112" s="164">
        <f t="shared" si="48"/>
        <v>2.1300736458721086E-2</v>
      </c>
    </row>
    <row r="113" spans="2:13" x14ac:dyDescent="0.25">
      <c r="B113" s="162" t="s">
        <v>113</v>
      </c>
      <c r="C113" s="163">
        <v>12662</v>
      </c>
      <c r="D113" s="163">
        <v>9783</v>
      </c>
      <c r="E113" s="163">
        <v>3175</v>
      </c>
      <c r="F113" s="163">
        <v>6944</v>
      </c>
      <c r="G113" s="163">
        <v>8880</v>
      </c>
      <c r="H113" s="163">
        <v>8516</v>
      </c>
      <c r="I113" s="165">
        <f t="shared" si="52"/>
        <v>-4.0990990990991016E-2</v>
      </c>
      <c r="J113" s="164">
        <f t="shared" si="49"/>
        <v>-0.12951037514054997</v>
      </c>
      <c r="K113" s="163">
        <f t="shared" si="50"/>
        <v>-364</v>
      </c>
      <c r="L113" s="163">
        <f t="shared" si="51"/>
        <v>-1267</v>
      </c>
      <c r="M113" s="164">
        <f t="shared" si="48"/>
        <v>1.553935200391221E-3</v>
      </c>
    </row>
    <row r="114" spans="2:13" x14ac:dyDescent="0.25">
      <c r="B114" s="162" t="s">
        <v>116</v>
      </c>
      <c r="C114" s="163">
        <v>13476</v>
      </c>
      <c r="D114" s="163">
        <v>11371</v>
      </c>
      <c r="E114" s="163">
        <v>2482</v>
      </c>
      <c r="F114" s="163">
        <v>9830</v>
      </c>
      <c r="G114" s="163">
        <v>13414</v>
      </c>
      <c r="H114" s="163">
        <v>14245</v>
      </c>
      <c r="I114" s="165">
        <f t="shared" si="52"/>
        <v>6.1950201282242379E-2</v>
      </c>
      <c r="J114" s="164">
        <f t="shared" si="49"/>
        <v>0.25274821915398826</v>
      </c>
      <c r="K114" s="163">
        <f t="shared" si="50"/>
        <v>831</v>
      </c>
      <c r="L114" s="163">
        <f t="shared" si="51"/>
        <v>2874</v>
      </c>
      <c r="M114" s="164">
        <f t="shared" si="48"/>
        <v>2.5993197427868651E-3</v>
      </c>
    </row>
    <row r="115" spans="2:13" x14ac:dyDescent="0.25">
      <c r="B115" s="162" t="s">
        <v>123</v>
      </c>
      <c r="C115" s="163">
        <v>2503</v>
      </c>
      <c r="D115" s="163">
        <v>2496</v>
      </c>
      <c r="E115" s="163">
        <v>1262</v>
      </c>
      <c r="F115" s="163">
        <v>6290</v>
      </c>
      <c r="G115" s="163">
        <v>6514</v>
      </c>
      <c r="H115" s="163">
        <v>6482</v>
      </c>
      <c r="I115" s="165">
        <f t="shared" si="52"/>
        <v>-4.912496162112423E-3</v>
      </c>
      <c r="J115" s="164">
        <f t="shared" si="49"/>
        <v>1.5969551282051282</v>
      </c>
      <c r="K115" s="163">
        <f t="shared" si="50"/>
        <v>-32</v>
      </c>
      <c r="L115" s="163">
        <f t="shared" si="51"/>
        <v>3986</v>
      </c>
      <c r="M115" s="164">
        <f t="shared" si="48"/>
        <v>1.1827862809929419E-3</v>
      </c>
    </row>
    <row r="116" spans="2:13" x14ac:dyDescent="0.25">
      <c r="B116" s="162" t="s">
        <v>119</v>
      </c>
      <c r="C116" s="163">
        <v>3813</v>
      </c>
      <c r="D116" s="163">
        <v>3749</v>
      </c>
      <c r="E116" s="163">
        <v>2813</v>
      </c>
      <c r="F116" s="163">
        <v>4750</v>
      </c>
      <c r="G116" s="163">
        <v>5340</v>
      </c>
      <c r="H116" s="163">
        <v>5146</v>
      </c>
      <c r="I116" s="165">
        <f t="shared" si="52"/>
        <v>-3.6329588014981318E-2</v>
      </c>
      <c r="J116" s="164">
        <f t="shared" si="49"/>
        <v>0.3726327020538811</v>
      </c>
      <c r="K116" s="163">
        <f t="shared" si="50"/>
        <v>-194</v>
      </c>
      <c r="L116" s="163">
        <f t="shared" si="51"/>
        <v>1397</v>
      </c>
      <c r="M116" s="164">
        <f t="shared" si="48"/>
        <v>9.3900311662907738E-4</v>
      </c>
    </row>
    <row r="117" spans="2:13" x14ac:dyDescent="0.25">
      <c r="B117" s="162" t="s">
        <v>128</v>
      </c>
      <c r="C117" s="163">
        <v>742</v>
      </c>
      <c r="D117" s="163">
        <v>826</v>
      </c>
      <c r="E117" s="163">
        <v>406</v>
      </c>
      <c r="F117" s="163">
        <v>1261</v>
      </c>
      <c r="G117" s="163">
        <v>1457</v>
      </c>
      <c r="H117" s="163">
        <v>1177</v>
      </c>
      <c r="I117" s="165">
        <f t="shared" si="52"/>
        <v>-0.19217570350034319</v>
      </c>
      <c r="J117" s="164">
        <f t="shared" si="49"/>
        <v>0.42493946731234877</v>
      </c>
      <c r="K117" s="163">
        <f t="shared" si="50"/>
        <v>-280</v>
      </c>
      <c r="L117" s="163">
        <f t="shared" si="51"/>
        <v>351</v>
      </c>
      <c r="M117" s="164">
        <f t="shared" si="48"/>
        <v>2.1477004824571009E-4</v>
      </c>
    </row>
    <row r="118" spans="2:13" x14ac:dyDescent="0.25">
      <c r="B118" s="162" t="s">
        <v>131</v>
      </c>
      <c r="C118" s="163">
        <v>1872</v>
      </c>
      <c r="D118" s="163">
        <v>1664</v>
      </c>
      <c r="E118" s="163">
        <v>932</v>
      </c>
      <c r="F118" s="163">
        <v>980</v>
      </c>
      <c r="G118" s="163">
        <v>944</v>
      </c>
      <c r="H118" s="163">
        <v>1508</v>
      </c>
      <c r="I118" s="165">
        <f t="shared" si="52"/>
        <v>0.59745762711864403</v>
      </c>
      <c r="J118" s="164">
        <f t="shared" si="49"/>
        <v>-9.375E-2</v>
      </c>
      <c r="K118" s="163">
        <f t="shared" si="50"/>
        <v>564</v>
      </c>
      <c r="L118" s="163">
        <f t="shared" si="51"/>
        <v>-156</v>
      </c>
      <c r="M118" s="164">
        <f t="shared" si="48"/>
        <v>2.7516842205142805E-4</v>
      </c>
    </row>
    <row r="119" spans="2:13" x14ac:dyDescent="0.25">
      <c r="B119" s="168" t="s">
        <v>144</v>
      </c>
      <c r="C119" s="169">
        <f t="shared" ref="C119:H119" si="53">C111-SUM(C112:C118)</f>
        <v>18248</v>
      </c>
      <c r="D119" s="169">
        <f t="shared" si="53"/>
        <v>20589</v>
      </c>
      <c r="E119" s="169">
        <f t="shared" si="53"/>
        <v>9135</v>
      </c>
      <c r="F119" s="169">
        <f t="shared" si="53"/>
        <v>29384</v>
      </c>
      <c r="G119" s="169">
        <f t="shared" si="53"/>
        <v>32247</v>
      </c>
      <c r="H119" s="169">
        <f t="shared" si="53"/>
        <v>35531</v>
      </c>
      <c r="I119" s="171">
        <f t="shared" si="52"/>
        <v>0.10183893075324835</v>
      </c>
      <c r="J119" s="170">
        <f t="shared" si="49"/>
        <v>0.72572733012773805</v>
      </c>
      <c r="K119" s="169">
        <f>H119-G119</f>
        <v>3284</v>
      </c>
      <c r="L119" s="169">
        <f t="shared" si="51"/>
        <v>14942</v>
      </c>
      <c r="M119" s="170">
        <f t="shared" si="48"/>
        <v>6.4834278540512533E-3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232309</v>
      </c>
      <c r="D121" s="176">
        <v>220415</v>
      </c>
      <c r="E121" s="176">
        <v>91416</v>
      </c>
      <c r="F121" s="176">
        <v>229131</v>
      </c>
      <c r="G121" s="176">
        <v>239109</v>
      </c>
      <c r="H121" s="176">
        <v>250871</v>
      </c>
      <c r="I121" s="177">
        <f>IFERROR(H121/G121-1,"-")</f>
        <v>4.9190954752853289E-2</v>
      </c>
      <c r="J121" s="177">
        <f>IFERROR(H121/D121-1,"-")</f>
        <v>0.1381757139940567</v>
      </c>
      <c r="K121" s="176">
        <f>H121-G121</f>
        <v>11762</v>
      </c>
      <c r="L121" s="176">
        <f>H121-D121</f>
        <v>30456</v>
      </c>
      <c r="M121" s="177">
        <f t="shared" ref="M121:M133" si="54">H121/H$9</f>
        <v>4.5777040589166977E-2</v>
      </c>
    </row>
    <row r="122" spans="2:13" x14ac:dyDescent="0.25">
      <c r="B122" s="157" t="s">
        <v>97</v>
      </c>
      <c r="C122" s="158">
        <v>135043</v>
      </c>
      <c r="D122" s="158">
        <v>120142</v>
      </c>
      <c r="E122" s="158">
        <v>52879</v>
      </c>
      <c r="F122" s="158">
        <v>134886</v>
      </c>
      <c r="G122" s="158">
        <v>146430</v>
      </c>
      <c r="H122" s="158">
        <v>156566</v>
      </c>
      <c r="I122" s="160">
        <f>IFERROR(H122/G122-1,"-")</f>
        <v>6.9220788089872309E-2</v>
      </c>
      <c r="J122" s="159">
        <f t="shared" ref="J122:J133" si="55">IFERROR(H122/D122-1,"-")</f>
        <v>0.30317457675084492</v>
      </c>
      <c r="K122" s="158">
        <f t="shared" ref="K122:K132" si="56">H122-G122</f>
        <v>10136</v>
      </c>
      <c r="L122" s="158">
        <f t="shared" ref="L122:L133" si="57">H122-D122</f>
        <v>36424</v>
      </c>
      <c r="M122" s="159">
        <f t="shared" si="54"/>
        <v>2.8568978227389841E-2</v>
      </c>
    </row>
    <row r="123" spans="2:13" x14ac:dyDescent="0.25">
      <c r="B123" s="162" t="s">
        <v>103</v>
      </c>
      <c r="C123" s="163">
        <v>75241</v>
      </c>
      <c r="D123" s="163">
        <v>61076</v>
      </c>
      <c r="E123" s="163">
        <v>24076</v>
      </c>
      <c r="F123" s="163">
        <v>69865</v>
      </c>
      <c r="G123" s="163">
        <v>66121</v>
      </c>
      <c r="H123" s="163">
        <v>75793</v>
      </c>
      <c r="I123" s="165">
        <f>IFERROR(H123/G123-1,"-")</f>
        <v>0.14627727953297742</v>
      </c>
      <c r="J123" s="164">
        <f t="shared" si="55"/>
        <v>0.24096208003143627</v>
      </c>
      <c r="K123" s="163">
        <f t="shared" si="56"/>
        <v>9672</v>
      </c>
      <c r="L123" s="163">
        <f t="shared" si="57"/>
        <v>14717</v>
      </c>
      <c r="M123" s="164">
        <f t="shared" si="54"/>
        <v>1.3830132766938915E-2</v>
      </c>
    </row>
    <row r="124" spans="2:13" x14ac:dyDescent="0.25">
      <c r="B124" s="162" t="s">
        <v>100</v>
      </c>
      <c r="C124" s="163">
        <v>59802</v>
      </c>
      <c r="D124" s="163">
        <v>59066</v>
      </c>
      <c r="E124" s="163">
        <v>28803</v>
      </c>
      <c r="F124" s="163">
        <v>65021</v>
      </c>
      <c r="G124" s="163">
        <v>80309</v>
      </c>
      <c r="H124" s="163">
        <v>80773</v>
      </c>
      <c r="I124" s="165">
        <f>IFERROR(H124/G124-1,"-")</f>
        <v>5.7776836967213807E-3</v>
      </c>
      <c r="J124" s="164">
        <f t="shared" si="55"/>
        <v>0.36750414790234642</v>
      </c>
      <c r="K124" s="163">
        <f t="shared" si="56"/>
        <v>464</v>
      </c>
      <c r="L124" s="163">
        <f t="shared" si="57"/>
        <v>21707</v>
      </c>
      <c r="M124" s="164">
        <f t="shared" si="54"/>
        <v>1.4738845460450926E-2</v>
      </c>
    </row>
    <row r="125" spans="2:13" x14ac:dyDescent="0.25">
      <c r="B125" s="157" t="s">
        <v>107</v>
      </c>
      <c r="C125" s="158">
        <v>97266</v>
      </c>
      <c r="D125" s="158">
        <v>100273</v>
      </c>
      <c r="E125" s="158">
        <v>38537</v>
      </c>
      <c r="F125" s="158">
        <v>94245</v>
      </c>
      <c r="G125" s="158">
        <v>92679</v>
      </c>
      <c r="H125" s="158">
        <v>94305</v>
      </c>
      <c r="I125" s="160">
        <f>IFERROR(H125/G125-1,"-")</f>
        <v>1.7544427540219454E-2</v>
      </c>
      <c r="J125" s="159">
        <f t="shared" si="55"/>
        <v>-5.9517517178103829E-2</v>
      </c>
      <c r="K125" s="158">
        <f t="shared" si="56"/>
        <v>1626</v>
      </c>
      <c r="L125" s="158">
        <f t="shared" si="57"/>
        <v>-5968</v>
      </c>
      <c r="M125" s="159">
        <f t="shared" si="54"/>
        <v>1.7208062361777136E-2</v>
      </c>
    </row>
    <row r="126" spans="2:13" x14ac:dyDescent="0.25">
      <c r="B126" s="162" t="s">
        <v>110</v>
      </c>
      <c r="C126" s="163">
        <v>11864</v>
      </c>
      <c r="D126" s="163">
        <v>10460</v>
      </c>
      <c r="E126" s="163">
        <v>3706</v>
      </c>
      <c r="F126" s="163">
        <v>9917</v>
      </c>
      <c r="G126" s="163">
        <v>11646</v>
      </c>
      <c r="H126" s="163">
        <v>10656</v>
      </c>
      <c r="I126" s="165">
        <f t="shared" ref="I126:I133" si="58">IFERROR(H126/G126-1,"-")</f>
        <v>-8.5007727975270453E-2</v>
      </c>
      <c r="J126" s="164">
        <f t="shared" si="55"/>
        <v>1.8738049713193039E-2</v>
      </c>
      <c r="K126" s="163">
        <f t="shared" si="56"/>
        <v>-990</v>
      </c>
      <c r="L126" s="163">
        <f t="shared" si="57"/>
        <v>196</v>
      </c>
      <c r="M126" s="164">
        <f t="shared" si="54"/>
        <v>1.9444261972016029E-3</v>
      </c>
    </row>
    <row r="127" spans="2:13" x14ac:dyDescent="0.25">
      <c r="B127" s="162" t="s">
        <v>113</v>
      </c>
      <c r="C127" s="163">
        <v>10977</v>
      </c>
      <c r="D127" s="163">
        <v>9550</v>
      </c>
      <c r="E127" s="163">
        <v>3876</v>
      </c>
      <c r="F127" s="163">
        <v>11261</v>
      </c>
      <c r="G127" s="163">
        <v>13316</v>
      </c>
      <c r="H127" s="163">
        <v>13127</v>
      </c>
      <c r="I127" s="165">
        <f t="shared" si="58"/>
        <v>-1.4193451486932962E-2</v>
      </c>
      <c r="J127" s="164">
        <f t="shared" si="55"/>
        <v>0.37455497382198955</v>
      </c>
      <c r="K127" s="163">
        <f t="shared" si="56"/>
        <v>-189</v>
      </c>
      <c r="L127" s="163">
        <f t="shared" si="57"/>
        <v>3577</v>
      </c>
      <c r="M127" s="164">
        <f t="shared" si="54"/>
        <v>2.3953155678177029E-3</v>
      </c>
    </row>
    <row r="128" spans="2:13" x14ac:dyDescent="0.25">
      <c r="B128" s="162" t="s">
        <v>116</v>
      </c>
      <c r="C128" s="163">
        <v>6539</v>
      </c>
      <c r="D128" s="163">
        <v>6709</v>
      </c>
      <c r="E128" s="163">
        <v>2774</v>
      </c>
      <c r="F128" s="163">
        <v>8524</v>
      </c>
      <c r="G128" s="163">
        <v>8756</v>
      </c>
      <c r="H128" s="163">
        <v>8567</v>
      </c>
      <c r="I128" s="165">
        <f t="shared" si="58"/>
        <v>-2.1585198720877163E-2</v>
      </c>
      <c r="J128" s="164">
        <f t="shared" si="55"/>
        <v>0.27694142197048732</v>
      </c>
      <c r="K128" s="163">
        <f t="shared" si="56"/>
        <v>-189</v>
      </c>
      <c r="L128" s="163">
        <f t="shared" si="57"/>
        <v>1858</v>
      </c>
      <c r="M128" s="164">
        <f t="shared" si="54"/>
        <v>1.5632412942404403E-3</v>
      </c>
    </row>
    <row r="129" spans="2:13" x14ac:dyDescent="0.25">
      <c r="B129" s="162" t="s">
        <v>123</v>
      </c>
      <c r="C129" s="163">
        <v>1654</v>
      </c>
      <c r="D129" s="163">
        <v>1866</v>
      </c>
      <c r="E129" s="163">
        <v>715</v>
      </c>
      <c r="F129" s="163">
        <v>2573</v>
      </c>
      <c r="G129" s="163">
        <v>2637</v>
      </c>
      <c r="H129" s="163">
        <v>2356</v>
      </c>
      <c r="I129" s="165">
        <f t="shared" si="58"/>
        <v>-0.10656048540007579</v>
      </c>
      <c r="J129" s="164">
        <f t="shared" si="55"/>
        <v>0.262593783494105</v>
      </c>
      <c r="K129" s="163">
        <f t="shared" si="56"/>
        <v>-281</v>
      </c>
      <c r="L129" s="163">
        <f t="shared" si="57"/>
        <v>490</v>
      </c>
      <c r="M129" s="164">
        <f t="shared" si="54"/>
        <v>4.2990504134825225E-4</v>
      </c>
    </row>
    <row r="130" spans="2:13" x14ac:dyDescent="0.25">
      <c r="B130" s="162" t="s">
        <v>119</v>
      </c>
      <c r="C130" s="163">
        <v>1793</v>
      </c>
      <c r="D130" s="163">
        <v>1484</v>
      </c>
      <c r="E130" s="163">
        <v>756</v>
      </c>
      <c r="F130" s="163">
        <v>1836</v>
      </c>
      <c r="G130" s="163">
        <v>1934</v>
      </c>
      <c r="H130" s="163">
        <v>2091</v>
      </c>
      <c r="I130" s="165">
        <f t="shared" si="58"/>
        <v>8.1178903826266913E-2</v>
      </c>
      <c r="J130" s="164">
        <f t="shared" si="55"/>
        <v>0.40902964959568733</v>
      </c>
      <c r="K130" s="163">
        <f t="shared" si="56"/>
        <v>157</v>
      </c>
      <c r="L130" s="163">
        <f t="shared" si="57"/>
        <v>607</v>
      </c>
      <c r="M130" s="164">
        <f t="shared" si="54"/>
        <v>3.815498478179947E-4</v>
      </c>
    </row>
    <row r="131" spans="2:13" x14ac:dyDescent="0.25">
      <c r="B131" s="162" t="s">
        <v>128</v>
      </c>
      <c r="C131" s="163">
        <v>1802</v>
      </c>
      <c r="D131" s="163">
        <v>1623</v>
      </c>
      <c r="E131" s="163">
        <v>671</v>
      </c>
      <c r="F131" s="163">
        <v>1075</v>
      </c>
      <c r="G131" s="163">
        <v>1341</v>
      </c>
      <c r="H131" s="163">
        <v>1334</v>
      </c>
      <c r="I131" s="165">
        <f t="shared" si="58"/>
        <v>-5.2199850857569396E-3</v>
      </c>
      <c r="J131" s="164">
        <f t="shared" si="55"/>
        <v>-0.17806531115218727</v>
      </c>
      <c r="K131" s="163">
        <f t="shared" si="56"/>
        <v>-7</v>
      </c>
      <c r="L131" s="163">
        <f t="shared" si="57"/>
        <v>-289</v>
      </c>
      <c r="M131" s="164">
        <f t="shared" si="54"/>
        <v>2.434182195070325E-4</v>
      </c>
    </row>
    <row r="132" spans="2:13" x14ac:dyDescent="0.25">
      <c r="B132" s="162" t="s">
        <v>131</v>
      </c>
      <c r="C132" s="163">
        <v>3139</v>
      </c>
      <c r="D132" s="163">
        <v>2681</v>
      </c>
      <c r="E132" s="163">
        <v>1081</v>
      </c>
      <c r="F132" s="163">
        <v>1885</v>
      </c>
      <c r="G132" s="163">
        <v>2455</v>
      </c>
      <c r="H132" s="163">
        <v>2493</v>
      </c>
      <c r="I132" s="165">
        <f t="shared" si="58"/>
        <v>1.5478615071283119E-2</v>
      </c>
      <c r="J132" s="164">
        <f t="shared" si="55"/>
        <v>-7.0123088399850819E-2</v>
      </c>
      <c r="K132" s="163">
        <f t="shared" si="56"/>
        <v>38</v>
      </c>
      <c r="L132" s="163">
        <f t="shared" si="57"/>
        <v>-188</v>
      </c>
      <c r="M132" s="164">
        <f t="shared" si="54"/>
        <v>4.5490376404125338E-4</v>
      </c>
    </row>
    <row r="133" spans="2:13" x14ac:dyDescent="0.25">
      <c r="B133" s="168" t="s">
        <v>144</v>
      </c>
      <c r="C133" s="169">
        <f t="shared" ref="C133:H133" si="59">C125-SUM(C126:C132)</f>
        <v>59498</v>
      </c>
      <c r="D133" s="169">
        <f t="shared" si="59"/>
        <v>65900</v>
      </c>
      <c r="E133" s="169">
        <f t="shared" si="59"/>
        <v>24958</v>
      </c>
      <c r="F133" s="169">
        <f t="shared" si="59"/>
        <v>57174</v>
      </c>
      <c r="G133" s="169">
        <f t="shared" si="59"/>
        <v>50594</v>
      </c>
      <c r="H133" s="169">
        <f t="shared" si="59"/>
        <v>53681</v>
      </c>
      <c r="I133" s="171">
        <f t="shared" si="58"/>
        <v>6.1015140135193935E-2</v>
      </c>
      <c r="J133" s="170">
        <f t="shared" si="55"/>
        <v>-0.18541729893778447</v>
      </c>
      <c r="K133" s="169">
        <f>H133-G133</f>
        <v>3087</v>
      </c>
      <c r="L133" s="169">
        <f t="shared" si="57"/>
        <v>-12219</v>
      </c>
      <c r="M133" s="170">
        <f t="shared" si="54"/>
        <v>9.795302429802857E-3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272428</v>
      </c>
      <c r="D135" s="176">
        <v>250224</v>
      </c>
      <c r="E135" s="176">
        <v>89173</v>
      </c>
      <c r="F135" s="176">
        <v>257117</v>
      </c>
      <c r="G135" s="176">
        <v>278594</v>
      </c>
      <c r="H135" s="176">
        <v>287810</v>
      </c>
      <c r="I135" s="177">
        <f>IFERROR(H135/G135-1,"-")</f>
        <v>3.3080396562739978E-2</v>
      </c>
      <c r="J135" s="177">
        <f>IFERROR(H135/D135-1,"-")</f>
        <v>0.15020941236651963</v>
      </c>
      <c r="K135" s="176">
        <f>H135-G135</f>
        <v>9216</v>
      </c>
      <c r="L135" s="176">
        <f>H135-D135</f>
        <v>37586</v>
      </c>
      <c r="M135" s="177">
        <f t="shared" ref="M135:M147" si="60">H135/H$9</f>
        <v>5.2517389622428051E-2</v>
      </c>
    </row>
    <row r="136" spans="2:13" x14ac:dyDescent="0.25">
      <c r="B136" s="157" t="s">
        <v>97</v>
      </c>
      <c r="C136" s="158">
        <v>51968</v>
      </c>
      <c r="D136" s="158">
        <v>45577</v>
      </c>
      <c r="E136" s="158">
        <v>21825</v>
      </c>
      <c r="F136" s="158">
        <v>29061</v>
      </c>
      <c r="G136" s="158">
        <v>32018</v>
      </c>
      <c r="H136" s="158">
        <v>29188</v>
      </c>
      <c r="I136" s="160">
        <f>IFERROR(H136/G136-1,"-")</f>
        <v>-8.838778187269658E-2</v>
      </c>
      <c r="J136" s="159">
        <f t="shared" ref="J136:J147" si="61">IFERROR(H136/D136-1,"-")</f>
        <v>-0.35958926651600587</v>
      </c>
      <c r="K136" s="158">
        <f t="shared" ref="K136:K146" si="62">H136-G136</f>
        <v>-2830</v>
      </c>
      <c r="L136" s="158">
        <f t="shared" ref="L136:L147" si="63">H136-D136</f>
        <v>-16389</v>
      </c>
      <c r="M136" s="159">
        <f t="shared" si="60"/>
        <v>5.3260052406081445E-3</v>
      </c>
    </row>
    <row r="137" spans="2:13" x14ac:dyDescent="0.25">
      <c r="B137" s="162" t="s">
        <v>103</v>
      </c>
      <c r="C137" s="163">
        <v>36715</v>
      </c>
      <c r="D137" s="163">
        <v>24890</v>
      </c>
      <c r="E137" s="163">
        <v>16209</v>
      </c>
      <c r="F137" s="163">
        <v>19943</v>
      </c>
      <c r="G137" s="163">
        <v>20738</v>
      </c>
      <c r="H137" s="163">
        <v>18376</v>
      </c>
      <c r="I137" s="165">
        <f>IFERROR(H137/G137-1,"-")</f>
        <v>-0.1138971935577201</v>
      </c>
      <c r="J137" s="164">
        <f t="shared" si="61"/>
        <v>-0.26171153073523501</v>
      </c>
      <c r="K137" s="163">
        <f t="shared" si="62"/>
        <v>-2362</v>
      </c>
      <c r="L137" s="163">
        <f t="shared" si="63"/>
        <v>-6514</v>
      </c>
      <c r="M137" s="164">
        <f t="shared" si="60"/>
        <v>3.3531133445736348E-3</v>
      </c>
    </row>
    <row r="138" spans="2:13" x14ac:dyDescent="0.25">
      <c r="B138" s="162" t="s">
        <v>100</v>
      </c>
      <c r="C138" s="163">
        <v>15253</v>
      </c>
      <c r="D138" s="163">
        <v>20687</v>
      </c>
      <c r="E138" s="163">
        <v>5616</v>
      </c>
      <c r="F138" s="163">
        <v>9118</v>
      </c>
      <c r="G138" s="163">
        <v>11280</v>
      </c>
      <c r="H138" s="163">
        <v>10812</v>
      </c>
      <c r="I138" s="165">
        <f>IFERROR(H138/G138-1,"-")</f>
        <v>-4.1489361702127692E-2</v>
      </c>
      <c r="J138" s="164">
        <f t="shared" si="61"/>
        <v>-0.4773529269589597</v>
      </c>
      <c r="K138" s="163">
        <f t="shared" si="62"/>
        <v>-468</v>
      </c>
      <c r="L138" s="163">
        <f t="shared" si="63"/>
        <v>-9875</v>
      </c>
      <c r="M138" s="164">
        <f t="shared" si="60"/>
        <v>1.9728918960345092E-3</v>
      </c>
    </row>
    <row r="139" spans="2:13" x14ac:dyDescent="0.25">
      <c r="B139" s="157" t="s">
        <v>107</v>
      </c>
      <c r="C139" s="158">
        <v>220460</v>
      </c>
      <c r="D139" s="158">
        <v>204647</v>
      </c>
      <c r="E139" s="158">
        <v>67348</v>
      </c>
      <c r="F139" s="158">
        <v>228056</v>
      </c>
      <c r="G139" s="158">
        <v>246576</v>
      </c>
      <c r="H139" s="158">
        <v>258622</v>
      </c>
      <c r="I139" s="160">
        <f>IFERROR(H139/G139-1,"-")</f>
        <v>4.8853091947310467E-2</v>
      </c>
      <c r="J139" s="159">
        <f t="shared" si="61"/>
        <v>0.26374684212326582</v>
      </c>
      <c r="K139" s="158">
        <f t="shared" si="62"/>
        <v>12046</v>
      </c>
      <c r="L139" s="158">
        <f t="shared" si="63"/>
        <v>53975</v>
      </c>
      <c r="M139" s="159">
        <f t="shared" si="60"/>
        <v>4.7191384381819905E-2</v>
      </c>
    </row>
    <row r="140" spans="2:13" x14ac:dyDescent="0.25">
      <c r="B140" s="162" t="s">
        <v>110</v>
      </c>
      <c r="C140" s="163">
        <v>111248</v>
      </c>
      <c r="D140" s="163">
        <v>100583</v>
      </c>
      <c r="E140" s="163">
        <v>25577</v>
      </c>
      <c r="F140" s="163">
        <v>96562</v>
      </c>
      <c r="G140" s="163">
        <v>105830</v>
      </c>
      <c r="H140" s="163">
        <v>116159</v>
      </c>
      <c r="I140" s="165">
        <f t="shared" ref="I140:I147" si="64">IFERROR(H140/G140-1,"-")</f>
        <v>9.7599924407067995E-2</v>
      </c>
      <c r="J140" s="164">
        <f t="shared" si="61"/>
        <v>0.15485718262529446</v>
      </c>
      <c r="K140" s="163">
        <f t="shared" si="62"/>
        <v>10329</v>
      </c>
      <c r="L140" s="163">
        <f t="shared" si="63"/>
        <v>15576</v>
      </c>
      <c r="M140" s="164">
        <f t="shared" si="60"/>
        <v>2.119581481238185E-2</v>
      </c>
    </row>
    <row r="141" spans="2:13" x14ac:dyDescent="0.25">
      <c r="B141" s="162" t="s">
        <v>113</v>
      </c>
      <c r="C141" s="163">
        <v>15410</v>
      </c>
      <c r="D141" s="163">
        <v>15093</v>
      </c>
      <c r="E141" s="163">
        <v>5557</v>
      </c>
      <c r="F141" s="163">
        <v>16587</v>
      </c>
      <c r="G141" s="163">
        <v>20785</v>
      </c>
      <c r="H141" s="163">
        <v>21459</v>
      </c>
      <c r="I141" s="165">
        <f t="shared" si="64"/>
        <v>3.2427231176329174E-2</v>
      </c>
      <c r="J141" s="164">
        <f t="shared" si="61"/>
        <v>0.42178493341284029</v>
      </c>
      <c r="K141" s="163">
        <f t="shared" si="62"/>
        <v>674</v>
      </c>
      <c r="L141" s="163">
        <f t="shared" si="63"/>
        <v>6366</v>
      </c>
      <c r="M141" s="164">
        <f t="shared" si="60"/>
        <v>3.9156758413803677E-3</v>
      </c>
    </row>
    <row r="142" spans="2:13" x14ac:dyDescent="0.25">
      <c r="B142" s="162" t="s">
        <v>116</v>
      </c>
      <c r="C142" s="163">
        <v>24474</v>
      </c>
      <c r="D142" s="163">
        <v>19622</v>
      </c>
      <c r="E142" s="163">
        <v>6364</v>
      </c>
      <c r="F142" s="163">
        <v>26940</v>
      </c>
      <c r="G142" s="163">
        <v>25089</v>
      </c>
      <c r="H142" s="163">
        <v>24579</v>
      </c>
      <c r="I142" s="165">
        <f t="shared" si="64"/>
        <v>-2.0327633624297459E-2</v>
      </c>
      <c r="J142" s="164">
        <f t="shared" si="61"/>
        <v>0.2526246050351646</v>
      </c>
      <c r="K142" s="163">
        <f t="shared" si="62"/>
        <v>-510</v>
      </c>
      <c r="L142" s="163">
        <f t="shared" si="63"/>
        <v>4957</v>
      </c>
      <c r="M142" s="164">
        <f t="shared" si="60"/>
        <v>4.4849898180384946E-3</v>
      </c>
    </row>
    <row r="143" spans="2:13" x14ac:dyDescent="0.25">
      <c r="B143" s="162" t="s">
        <v>123</v>
      </c>
      <c r="C143" s="163">
        <v>4413</v>
      </c>
      <c r="D143" s="163">
        <v>3955</v>
      </c>
      <c r="E143" s="163">
        <v>1150</v>
      </c>
      <c r="F143" s="163">
        <v>9965</v>
      </c>
      <c r="G143" s="163">
        <v>8878</v>
      </c>
      <c r="H143" s="163">
        <v>6534</v>
      </c>
      <c r="I143" s="165">
        <f t="shared" si="64"/>
        <v>-0.26402342870015771</v>
      </c>
      <c r="J143" s="164">
        <f t="shared" si="61"/>
        <v>0.65208596713021483</v>
      </c>
      <c r="K143" s="163">
        <f t="shared" si="62"/>
        <v>-2344</v>
      </c>
      <c r="L143" s="163">
        <f t="shared" si="63"/>
        <v>2579</v>
      </c>
      <c r="M143" s="164">
        <f t="shared" si="60"/>
        <v>1.1922748472705774E-3</v>
      </c>
    </row>
    <row r="144" spans="2:13" x14ac:dyDescent="0.25">
      <c r="B144" s="162" t="s">
        <v>119</v>
      </c>
      <c r="C144" s="163">
        <v>4348</v>
      </c>
      <c r="D144" s="163">
        <v>4225</v>
      </c>
      <c r="E144" s="163">
        <v>1849</v>
      </c>
      <c r="F144" s="163">
        <v>4569</v>
      </c>
      <c r="G144" s="163">
        <v>5490</v>
      </c>
      <c r="H144" s="163">
        <v>5563</v>
      </c>
      <c r="I144" s="165">
        <f t="shared" si="64"/>
        <v>1.3296903460837894E-2</v>
      </c>
      <c r="J144" s="164">
        <f t="shared" si="61"/>
        <v>0.31668639053254433</v>
      </c>
      <c r="K144" s="163">
        <f t="shared" si="62"/>
        <v>73</v>
      </c>
      <c r="L144" s="163">
        <f t="shared" si="63"/>
        <v>1338</v>
      </c>
      <c r="M144" s="164">
        <f t="shared" si="60"/>
        <v>1.0150941192785771E-3</v>
      </c>
    </row>
    <row r="145" spans="2:13" x14ac:dyDescent="0.25">
      <c r="B145" s="162" t="s">
        <v>128</v>
      </c>
      <c r="C145" s="163">
        <v>2096</v>
      </c>
      <c r="D145" s="163">
        <v>2428</v>
      </c>
      <c r="E145" s="163">
        <v>1974</v>
      </c>
      <c r="F145" s="163">
        <v>3324</v>
      </c>
      <c r="G145" s="163">
        <v>3691</v>
      </c>
      <c r="H145" s="163">
        <v>3402</v>
      </c>
      <c r="I145" s="165">
        <f t="shared" si="64"/>
        <v>-7.8298564074776533E-2</v>
      </c>
      <c r="J145" s="164">
        <f t="shared" si="61"/>
        <v>0.40115321252059299</v>
      </c>
      <c r="K145" s="163">
        <f t="shared" si="62"/>
        <v>-289</v>
      </c>
      <c r="L145" s="163">
        <f t="shared" si="63"/>
        <v>974</v>
      </c>
      <c r="M145" s="164">
        <f t="shared" si="60"/>
        <v>6.2077120147145768E-4</v>
      </c>
    </row>
    <row r="146" spans="2:13" x14ac:dyDescent="0.25">
      <c r="B146" s="162" t="s">
        <v>131</v>
      </c>
      <c r="C146" s="163">
        <v>10395</v>
      </c>
      <c r="D146" s="163">
        <v>6221</v>
      </c>
      <c r="E146" s="163">
        <v>4040</v>
      </c>
      <c r="F146" s="163">
        <v>2079</v>
      </c>
      <c r="G146" s="163">
        <v>2885</v>
      </c>
      <c r="H146" s="163">
        <v>2731</v>
      </c>
      <c r="I146" s="165">
        <f t="shared" si="64"/>
        <v>-5.3379549393414161E-2</v>
      </c>
      <c r="J146" s="164">
        <f t="shared" si="61"/>
        <v>-0.5610030541713551</v>
      </c>
      <c r="K146" s="163">
        <f t="shared" si="62"/>
        <v>-154</v>
      </c>
      <c r="L146" s="163">
        <f t="shared" si="63"/>
        <v>-3490</v>
      </c>
      <c r="M146" s="164">
        <f t="shared" si="60"/>
        <v>4.9833220200427711E-4</v>
      </c>
    </row>
    <row r="147" spans="2:13" x14ac:dyDescent="0.25">
      <c r="B147" s="168" t="s">
        <v>144</v>
      </c>
      <c r="C147" s="169">
        <f t="shared" ref="C147:H147" si="65">C139-SUM(C140:C146)</f>
        <v>48076</v>
      </c>
      <c r="D147" s="169">
        <f t="shared" si="65"/>
        <v>52520</v>
      </c>
      <c r="E147" s="169">
        <f t="shared" si="65"/>
        <v>20837</v>
      </c>
      <c r="F147" s="169">
        <f t="shared" si="65"/>
        <v>68030</v>
      </c>
      <c r="G147" s="169">
        <f t="shared" si="65"/>
        <v>73928</v>
      </c>
      <c r="H147" s="169">
        <f t="shared" si="65"/>
        <v>78195</v>
      </c>
      <c r="I147" s="171">
        <f t="shared" si="64"/>
        <v>5.7718320528081346E-2</v>
      </c>
      <c r="J147" s="170">
        <f t="shared" si="61"/>
        <v>0.48886138613861396</v>
      </c>
      <c r="K147" s="169">
        <f>H147-G147</f>
        <v>4267</v>
      </c>
      <c r="L147" s="169">
        <f t="shared" si="63"/>
        <v>25675</v>
      </c>
      <c r="M147" s="170">
        <f t="shared" si="60"/>
        <v>1.4268431539994306E-2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128565</v>
      </c>
      <c r="D149" s="176">
        <v>126097</v>
      </c>
      <c r="E149" s="176">
        <v>39372</v>
      </c>
      <c r="F149" s="176">
        <v>111437</v>
      </c>
      <c r="G149" s="176">
        <v>123198</v>
      </c>
      <c r="H149" s="176">
        <v>128395</v>
      </c>
      <c r="I149" s="177">
        <f>IFERROR(H149/G149-1,"-")</f>
        <v>4.2184126365687691E-2</v>
      </c>
      <c r="J149" s="177">
        <f>IFERROR(H149/D149-1,"-")</f>
        <v>1.8224065600291883E-2</v>
      </c>
      <c r="K149" s="176">
        <f>H149-G149</f>
        <v>5197</v>
      </c>
      <c r="L149" s="176">
        <f>H149-D149</f>
        <v>2298</v>
      </c>
      <c r="M149" s="177">
        <f t="shared" ref="M149:M161" si="66">H149/H$9</f>
        <v>2.3428547446480836E-2</v>
      </c>
    </row>
    <row r="150" spans="2:13" x14ac:dyDescent="0.25">
      <c r="B150" s="157" t="s">
        <v>97</v>
      </c>
      <c r="C150" s="158">
        <v>52082</v>
      </c>
      <c r="D150" s="158">
        <v>54208</v>
      </c>
      <c r="E150" s="158">
        <v>19465</v>
      </c>
      <c r="F150" s="158">
        <v>57756</v>
      </c>
      <c r="G150" s="158">
        <v>59696</v>
      </c>
      <c r="H150" s="158">
        <v>55970</v>
      </c>
      <c r="I150" s="160">
        <f>IFERROR(H150/G150-1,"-")</f>
        <v>-6.2416242294291102E-2</v>
      </c>
      <c r="J150" s="159">
        <f t="shared" ref="J150:J161" si="67">IFERROR(H150/D150-1,"-")</f>
        <v>3.2504427390791069E-2</v>
      </c>
      <c r="K150" s="158">
        <f t="shared" ref="K150:K160" si="68">H150-G150</f>
        <v>-3726</v>
      </c>
      <c r="L150" s="158">
        <f t="shared" ref="L150:L161" si="69">H150-D150</f>
        <v>1762</v>
      </c>
      <c r="M150" s="159">
        <f t="shared" si="66"/>
        <v>1.0212981818447233E-2</v>
      </c>
    </row>
    <row r="151" spans="2:13" x14ac:dyDescent="0.25">
      <c r="B151" s="162" t="s">
        <v>103</v>
      </c>
      <c r="C151" s="163">
        <v>31773</v>
      </c>
      <c r="D151" s="163">
        <v>32990</v>
      </c>
      <c r="E151" s="163">
        <v>12209</v>
      </c>
      <c r="F151" s="163">
        <v>41603</v>
      </c>
      <c r="G151" s="163">
        <v>44199</v>
      </c>
      <c r="H151" s="163">
        <v>37836</v>
      </c>
      <c r="I151" s="165">
        <f>IFERROR(H151/G151-1,"-")</f>
        <v>-0.14396253308898388</v>
      </c>
      <c r="J151" s="164">
        <f t="shared" si="67"/>
        <v>0.1468929978781448</v>
      </c>
      <c r="K151" s="163">
        <f t="shared" si="68"/>
        <v>-6363</v>
      </c>
      <c r="L151" s="163">
        <f t="shared" si="69"/>
        <v>4846</v>
      </c>
      <c r="M151" s="164">
        <f t="shared" si="66"/>
        <v>6.904026801550286E-3</v>
      </c>
    </row>
    <row r="152" spans="2:13" x14ac:dyDescent="0.25">
      <c r="B152" s="162" t="s">
        <v>100</v>
      </c>
      <c r="C152" s="163">
        <v>20309</v>
      </c>
      <c r="D152" s="163">
        <v>21218</v>
      </c>
      <c r="E152" s="163">
        <v>7256</v>
      </c>
      <c r="F152" s="163">
        <v>16153</v>
      </c>
      <c r="G152" s="163">
        <v>15497</v>
      </c>
      <c r="H152" s="163">
        <v>18134</v>
      </c>
      <c r="I152" s="165">
        <f>IFERROR(H152/G152-1,"-")</f>
        <v>0.17016196683229001</v>
      </c>
      <c r="J152" s="164">
        <f t="shared" si="67"/>
        <v>-0.14534828918842491</v>
      </c>
      <c r="K152" s="163">
        <f t="shared" si="68"/>
        <v>2637</v>
      </c>
      <c r="L152" s="163">
        <f t="shared" si="69"/>
        <v>-3084</v>
      </c>
      <c r="M152" s="164">
        <f t="shared" si="66"/>
        <v>3.3089550168969467E-3</v>
      </c>
    </row>
    <row r="153" spans="2:13" x14ac:dyDescent="0.25">
      <c r="B153" s="157" t="s">
        <v>107</v>
      </c>
      <c r="C153" s="158">
        <v>76483</v>
      </c>
      <c r="D153" s="158">
        <v>71889</v>
      </c>
      <c r="E153" s="158">
        <v>19907</v>
      </c>
      <c r="F153" s="158">
        <v>53681</v>
      </c>
      <c r="G153" s="158">
        <v>63502</v>
      </c>
      <c r="H153" s="158">
        <v>72425</v>
      </c>
      <c r="I153" s="160">
        <f>IFERROR(H153/G153-1,"-")</f>
        <v>0.14051525936190989</v>
      </c>
      <c r="J153" s="159">
        <f t="shared" si="67"/>
        <v>7.4559390170958473E-3</v>
      </c>
      <c r="K153" s="158">
        <f t="shared" si="68"/>
        <v>8923</v>
      </c>
      <c r="L153" s="158">
        <f t="shared" si="69"/>
        <v>536</v>
      </c>
      <c r="M153" s="159">
        <f t="shared" si="66"/>
        <v>1.3215565628033605E-2</v>
      </c>
    </row>
    <row r="154" spans="2:13" x14ac:dyDescent="0.25">
      <c r="B154" s="162" t="s">
        <v>110</v>
      </c>
      <c r="C154" s="163">
        <v>22776</v>
      </c>
      <c r="D154" s="163">
        <v>21798</v>
      </c>
      <c r="E154" s="163">
        <v>5535</v>
      </c>
      <c r="F154" s="163">
        <v>19238</v>
      </c>
      <c r="G154" s="163">
        <v>18996</v>
      </c>
      <c r="H154" s="163">
        <v>20085</v>
      </c>
      <c r="I154" s="165">
        <f t="shared" ref="I154:I161" si="70">IFERROR(H154/G154-1,"-")</f>
        <v>5.7327858496525552E-2</v>
      </c>
      <c r="J154" s="164">
        <f t="shared" si="67"/>
        <v>-7.8585191301954294E-2</v>
      </c>
      <c r="K154" s="163">
        <f t="shared" si="68"/>
        <v>1089</v>
      </c>
      <c r="L154" s="163">
        <f t="shared" si="69"/>
        <v>-1713</v>
      </c>
      <c r="M154" s="164">
        <f t="shared" si="66"/>
        <v>3.6649587247366924E-3</v>
      </c>
    </row>
    <row r="155" spans="2:13" x14ac:dyDescent="0.25">
      <c r="B155" s="162" t="s">
        <v>113</v>
      </c>
      <c r="C155" s="163">
        <v>22752</v>
      </c>
      <c r="D155" s="163">
        <v>18523</v>
      </c>
      <c r="E155" s="163">
        <v>4949</v>
      </c>
      <c r="F155" s="163">
        <v>11385</v>
      </c>
      <c r="G155" s="163">
        <v>12605</v>
      </c>
      <c r="H155" s="163">
        <v>13027</v>
      </c>
      <c r="I155" s="165">
        <f t="shared" si="70"/>
        <v>3.3478778262594266E-2</v>
      </c>
      <c r="J155" s="164">
        <f t="shared" si="67"/>
        <v>-0.29671219564865303</v>
      </c>
      <c r="K155" s="163">
        <f t="shared" si="68"/>
        <v>422</v>
      </c>
      <c r="L155" s="163">
        <f t="shared" si="69"/>
        <v>-5496</v>
      </c>
      <c r="M155" s="164">
        <f t="shared" si="66"/>
        <v>2.3770683249760959E-3</v>
      </c>
    </row>
    <row r="156" spans="2:13" x14ac:dyDescent="0.25">
      <c r="B156" s="162" t="s">
        <v>116</v>
      </c>
      <c r="C156" s="163">
        <v>11086</v>
      </c>
      <c r="D156" s="163">
        <v>9905</v>
      </c>
      <c r="E156" s="163">
        <v>2264</v>
      </c>
      <c r="F156" s="163">
        <v>6579</v>
      </c>
      <c r="G156" s="163">
        <v>10130</v>
      </c>
      <c r="H156" s="163">
        <v>12879</v>
      </c>
      <c r="I156" s="165">
        <f t="shared" si="70"/>
        <v>0.2713721618953604</v>
      </c>
      <c r="J156" s="164">
        <f t="shared" si="67"/>
        <v>0.30025239777889956</v>
      </c>
      <c r="K156" s="163">
        <f t="shared" si="68"/>
        <v>2749</v>
      </c>
      <c r="L156" s="163">
        <f t="shared" si="69"/>
        <v>2974</v>
      </c>
      <c r="M156" s="164">
        <f t="shared" si="66"/>
        <v>2.3500624055705181E-3</v>
      </c>
    </row>
    <row r="157" spans="2:13" x14ac:dyDescent="0.25">
      <c r="B157" s="162" t="s">
        <v>123</v>
      </c>
      <c r="C157" s="163">
        <v>1463</v>
      </c>
      <c r="D157" s="163">
        <v>1673</v>
      </c>
      <c r="E157" s="163">
        <v>592</v>
      </c>
      <c r="F157" s="163">
        <v>1690</v>
      </c>
      <c r="G157" s="163">
        <v>2031</v>
      </c>
      <c r="H157" s="163">
        <v>2829</v>
      </c>
      <c r="I157" s="165">
        <f t="shared" si="70"/>
        <v>0.39290989660265874</v>
      </c>
      <c r="J157" s="164">
        <f t="shared" si="67"/>
        <v>0.69097429766885843</v>
      </c>
      <c r="K157" s="163">
        <f t="shared" si="68"/>
        <v>798</v>
      </c>
      <c r="L157" s="163">
        <f t="shared" si="69"/>
        <v>1156</v>
      </c>
      <c r="M157" s="164">
        <f t="shared" si="66"/>
        <v>5.1621449998905165E-4</v>
      </c>
    </row>
    <row r="158" spans="2:13" x14ac:dyDescent="0.25">
      <c r="B158" s="162" t="s">
        <v>119</v>
      </c>
      <c r="C158" s="163">
        <v>2483</v>
      </c>
      <c r="D158" s="163">
        <v>3007</v>
      </c>
      <c r="E158" s="163">
        <v>1199</v>
      </c>
      <c r="F158" s="163">
        <v>2959</v>
      </c>
      <c r="G158" s="163">
        <v>3062</v>
      </c>
      <c r="H158" s="163">
        <v>3505</v>
      </c>
      <c r="I158" s="165">
        <f t="shared" si="70"/>
        <v>0.14467668190725025</v>
      </c>
      <c r="J158" s="164">
        <f t="shared" si="67"/>
        <v>0.16561356834053864</v>
      </c>
      <c r="K158" s="163">
        <f t="shared" si="68"/>
        <v>443</v>
      </c>
      <c r="L158" s="163">
        <f t="shared" si="69"/>
        <v>498</v>
      </c>
      <c r="M158" s="164">
        <f t="shared" si="66"/>
        <v>6.3956586159831248E-4</v>
      </c>
    </row>
    <row r="159" spans="2:13" x14ac:dyDescent="0.25">
      <c r="B159" s="162" t="s">
        <v>128</v>
      </c>
      <c r="C159" s="163">
        <v>443</v>
      </c>
      <c r="D159" s="163">
        <v>472</v>
      </c>
      <c r="E159" s="163">
        <v>352</v>
      </c>
      <c r="F159" s="163">
        <v>497</v>
      </c>
      <c r="G159" s="163">
        <v>676</v>
      </c>
      <c r="H159" s="163">
        <v>484</v>
      </c>
      <c r="I159" s="165">
        <f t="shared" si="70"/>
        <v>-0.28402366863905326</v>
      </c>
      <c r="J159" s="164">
        <f t="shared" si="67"/>
        <v>2.5423728813559254E-2</v>
      </c>
      <c r="K159" s="163">
        <f t="shared" si="68"/>
        <v>-192</v>
      </c>
      <c r="L159" s="163">
        <f t="shared" si="69"/>
        <v>12</v>
      </c>
      <c r="M159" s="164">
        <f t="shared" si="66"/>
        <v>8.8316655353376099E-5</v>
      </c>
    </row>
    <row r="160" spans="2:13" x14ac:dyDescent="0.25">
      <c r="B160" s="162" t="s">
        <v>131</v>
      </c>
      <c r="C160" s="163">
        <v>1135</v>
      </c>
      <c r="D160" s="163">
        <v>1062</v>
      </c>
      <c r="E160" s="163">
        <v>438</v>
      </c>
      <c r="F160" s="163">
        <v>656</v>
      </c>
      <c r="G160" s="163">
        <v>941</v>
      </c>
      <c r="H160" s="163">
        <v>796</v>
      </c>
      <c r="I160" s="165">
        <f t="shared" si="70"/>
        <v>-0.15409139213602552</v>
      </c>
      <c r="J160" s="164">
        <f t="shared" si="67"/>
        <v>-0.25047080979284364</v>
      </c>
      <c r="K160" s="163">
        <f t="shared" si="68"/>
        <v>-145</v>
      </c>
      <c r="L160" s="163">
        <f t="shared" si="69"/>
        <v>-266</v>
      </c>
      <c r="M160" s="164">
        <f t="shared" si="66"/>
        <v>1.4524805301918881E-4</v>
      </c>
    </row>
    <row r="161" spans="2:13" x14ac:dyDescent="0.25">
      <c r="B161" s="168" t="s">
        <v>144</v>
      </c>
      <c r="C161" s="169">
        <f t="shared" ref="C161:H161" si="71">C153-SUM(C154:C160)</f>
        <v>14345</v>
      </c>
      <c r="D161" s="169">
        <f t="shared" si="71"/>
        <v>15449</v>
      </c>
      <c r="E161" s="169">
        <f t="shared" si="71"/>
        <v>4578</v>
      </c>
      <c r="F161" s="169">
        <f t="shared" si="71"/>
        <v>10677</v>
      </c>
      <c r="G161" s="169">
        <f t="shared" si="71"/>
        <v>15061</v>
      </c>
      <c r="H161" s="169">
        <f t="shared" si="71"/>
        <v>18820</v>
      </c>
      <c r="I161" s="171">
        <f t="shared" si="70"/>
        <v>0.24958502091494594</v>
      </c>
      <c r="J161" s="170">
        <f t="shared" si="67"/>
        <v>0.21820182536086485</v>
      </c>
      <c r="K161" s="169">
        <f>H161-G161</f>
        <v>3759</v>
      </c>
      <c r="L161" s="169">
        <f t="shared" si="69"/>
        <v>3371</v>
      </c>
      <c r="M161" s="170">
        <f t="shared" si="66"/>
        <v>3.4341311027903682E-3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F572-48C4-4B71-923F-FFB4C055668A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254</v>
      </c>
      <c r="D7" s="172" t="s">
        <v>255</v>
      </c>
      <c r="E7" s="172" t="s">
        <v>256</v>
      </c>
      <c r="F7" s="172" t="s">
        <v>257</v>
      </c>
      <c r="G7" s="172" t="s">
        <v>258</v>
      </c>
      <c r="H7" s="172" t="s">
        <v>259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254</v>
      </c>
      <c r="R7" s="172" t="s">
        <v>255</v>
      </c>
      <c r="S7" s="172" t="s">
        <v>256</v>
      </c>
      <c r="T7" s="172" t="s">
        <v>257</v>
      </c>
      <c r="U7" s="172" t="s">
        <v>258</v>
      </c>
      <c r="V7" s="172" t="s">
        <v>259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46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3534922</v>
      </c>
      <c r="D9" s="176">
        <f t="shared" ref="D9:H9" si="0">D10+D13</f>
        <v>3568188</v>
      </c>
      <c r="E9" s="176">
        <f t="shared" si="0"/>
        <v>1195819</v>
      </c>
      <c r="F9" s="176">
        <f t="shared" si="0"/>
        <v>3776873</v>
      </c>
      <c r="G9" s="176">
        <f t="shared" si="0"/>
        <v>4088558</v>
      </c>
      <c r="H9" s="176">
        <f t="shared" si="0"/>
        <v>4279640</v>
      </c>
      <c r="I9" s="177">
        <f>IFERROR(H9/G9-1,"-")</f>
        <v>4.6735792912806939E-2</v>
      </c>
      <c r="J9" s="177">
        <f>IFERROR(H9/D9-1,"-")</f>
        <v>0.1993874762204233</v>
      </c>
      <c r="K9" s="176">
        <f>H9-G9</f>
        <v>191082</v>
      </c>
      <c r="L9" s="176">
        <f>H9-D9</f>
        <v>711452</v>
      </c>
      <c r="M9" s="177">
        <f t="shared" ref="M9:M21" si="1">H9/H$9</f>
        <v>1</v>
      </c>
      <c r="P9" s="154" t="s">
        <v>68</v>
      </c>
      <c r="Q9" s="176">
        <f>Q10+Q13</f>
        <v>40967</v>
      </c>
      <c r="R9" s="176">
        <f t="shared" ref="R9:V9" si="2">R10+R13</f>
        <v>38821</v>
      </c>
      <c r="S9" s="176">
        <f t="shared" si="2"/>
        <v>10671</v>
      </c>
      <c r="T9" s="176">
        <f t="shared" si="2"/>
        <v>37638</v>
      </c>
      <c r="U9" s="176">
        <f t="shared" si="2"/>
        <v>50521</v>
      </c>
      <c r="V9" s="176">
        <f t="shared" si="2"/>
        <v>43075</v>
      </c>
      <c r="W9" s="177">
        <f>IFERROR(V9/U9-1,"-")</f>
        <v>-0.14738425605193883</v>
      </c>
      <c r="X9" s="177">
        <f>IFERROR(V9/R9-1,"-")</f>
        <v>0.1095798665670642</v>
      </c>
      <c r="Y9" s="176">
        <f>V9-U9</f>
        <v>-7446</v>
      </c>
      <c r="Z9" s="176">
        <f>V9-R9</f>
        <v>4254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831525</v>
      </c>
      <c r="D10" s="158">
        <v>862819</v>
      </c>
      <c r="E10" s="158">
        <v>373041</v>
      </c>
      <c r="F10" s="158">
        <v>862070</v>
      </c>
      <c r="G10" s="158">
        <v>881295</v>
      </c>
      <c r="H10" s="158">
        <v>888603</v>
      </c>
      <c r="I10" s="160">
        <f>IFERROR(H10/G10-1,"-")</f>
        <v>8.2923425186798294E-3</v>
      </c>
      <c r="J10" s="159">
        <f t="shared" ref="J10:J21" si="4">IFERROR(H10/D10-1,"-")</f>
        <v>2.9883440211678325E-2</v>
      </c>
      <c r="K10" s="157">
        <f t="shared" ref="K10:K20" si="5">H10-G10</f>
        <v>7308</v>
      </c>
      <c r="L10" s="158">
        <f t="shared" ref="L10:L21" si="6">H10-D10</f>
        <v>25784</v>
      </c>
      <c r="M10" s="159">
        <f t="shared" si="1"/>
        <v>0.207634987989644</v>
      </c>
      <c r="P10" s="157" t="s">
        <v>97</v>
      </c>
      <c r="Q10" s="158">
        <v>10199</v>
      </c>
      <c r="R10" s="158">
        <v>8657</v>
      </c>
      <c r="S10" s="158">
        <v>1985</v>
      </c>
      <c r="T10" s="158">
        <v>6738</v>
      </c>
      <c r="U10" s="158">
        <v>20078</v>
      </c>
      <c r="V10" s="158">
        <v>10886</v>
      </c>
      <c r="W10" s="160">
        <f>IFERROR(V10/U10-1,"-")</f>
        <v>-0.45781452335890027</v>
      </c>
      <c r="X10" s="159">
        <f t="shared" ref="X10:X21" si="7">IFERROR(V10/R10-1,"-")</f>
        <v>0.25747949636132605</v>
      </c>
      <c r="Y10" s="157">
        <f t="shared" ref="Y10:Y20" si="8">V10-U10</f>
        <v>-9192</v>
      </c>
      <c r="Z10" s="158">
        <f t="shared" ref="Z10:Z21" si="9">V10-R10</f>
        <v>2229</v>
      </c>
      <c r="AA10" s="159">
        <f t="shared" si="3"/>
        <v>0.25272199651770166</v>
      </c>
    </row>
    <row r="11" spans="1:27" x14ac:dyDescent="0.25">
      <c r="A11" s="161" t="s">
        <v>100</v>
      </c>
      <c r="B11" s="162" t="s">
        <v>103</v>
      </c>
      <c r="C11" s="163">
        <v>318204</v>
      </c>
      <c r="D11" s="163">
        <v>312414</v>
      </c>
      <c r="E11" s="163">
        <v>148750</v>
      </c>
      <c r="F11" s="163">
        <v>332869</v>
      </c>
      <c r="G11" s="163">
        <v>340070</v>
      </c>
      <c r="H11" s="163">
        <v>339331</v>
      </c>
      <c r="I11" s="165">
        <f>IFERROR(H11/G11-1,"-")</f>
        <v>-2.1730820125268613E-3</v>
      </c>
      <c r="J11" s="164">
        <f t="shared" si="4"/>
        <v>8.6158110712067915E-2</v>
      </c>
      <c r="K11" s="162">
        <f t="shared" si="5"/>
        <v>-739</v>
      </c>
      <c r="L11" s="163">
        <f t="shared" si="6"/>
        <v>26917</v>
      </c>
      <c r="M11" s="164">
        <f t="shared" si="1"/>
        <v>7.9289613145030885E-2</v>
      </c>
      <c r="P11" s="162" t="s">
        <v>103</v>
      </c>
      <c r="Q11" s="163">
        <v>6087</v>
      </c>
      <c r="R11" s="163">
        <v>4791</v>
      </c>
      <c r="S11" s="163">
        <v>1483</v>
      </c>
      <c r="T11" s="163">
        <v>3508</v>
      </c>
      <c r="U11" s="163">
        <v>14700</v>
      </c>
      <c r="V11" s="163">
        <v>7147</v>
      </c>
      <c r="W11" s="165">
        <f>IFERROR(V11/U11-1,"-")</f>
        <v>-0.51380952380952383</v>
      </c>
      <c r="X11" s="164">
        <f t="shared" si="7"/>
        <v>0.49175537466082231</v>
      </c>
      <c r="Y11" s="162">
        <f t="shared" si="8"/>
        <v>-7553</v>
      </c>
      <c r="Z11" s="163">
        <f t="shared" si="9"/>
        <v>2356</v>
      </c>
      <c r="AA11" s="164">
        <f>V11/V$9</f>
        <v>0.16591990713871155</v>
      </c>
    </row>
    <row r="12" spans="1:27" x14ac:dyDescent="0.25">
      <c r="A12" s="1"/>
      <c r="B12" s="162" t="s">
        <v>100</v>
      </c>
      <c r="C12" s="163">
        <v>513321</v>
      </c>
      <c r="D12" s="163">
        <v>550405</v>
      </c>
      <c r="E12" s="163">
        <v>224291</v>
      </c>
      <c r="F12" s="163">
        <v>529201</v>
      </c>
      <c r="G12" s="163">
        <v>541225</v>
      </c>
      <c r="H12" s="163">
        <v>549272</v>
      </c>
      <c r="I12" s="165">
        <f>IFERROR(H12/G12-1,"-")</f>
        <v>1.4868123238948705E-2</v>
      </c>
      <c r="J12" s="164">
        <f t="shared" si="4"/>
        <v>-2.0584842070838771E-3</v>
      </c>
      <c r="K12" s="162">
        <f t="shared" si="5"/>
        <v>8047</v>
      </c>
      <c r="L12" s="163">
        <f t="shared" si="6"/>
        <v>-1133</v>
      </c>
      <c r="M12" s="164">
        <f t="shared" si="1"/>
        <v>0.12834537484461309</v>
      </c>
      <c r="P12" s="162" t="s">
        <v>100</v>
      </c>
      <c r="Q12" s="163">
        <v>4112</v>
      </c>
      <c r="R12" s="163">
        <v>3866</v>
      </c>
      <c r="S12" s="163">
        <v>502</v>
      </c>
      <c r="T12" s="163">
        <v>3230</v>
      </c>
      <c r="U12" s="163">
        <v>5378</v>
      </c>
      <c r="V12" s="163">
        <v>3739</v>
      </c>
      <c r="W12" s="165">
        <f>IFERROR(V12/U12-1,"-")</f>
        <v>-0.30476013387876533</v>
      </c>
      <c r="X12" s="164">
        <f t="shared" si="7"/>
        <v>-3.2850491464045506E-2</v>
      </c>
      <c r="Y12" s="162">
        <f t="shared" si="8"/>
        <v>-1639</v>
      </c>
      <c r="Z12" s="163">
        <f t="shared" si="9"/>
        <v>-127</v>
      </c>
      <c r="AA12" s="164">
        <f t="shared" si="3"/>
        <v>8.680208937899013E-2</v>
      </c>
    </row>
    <row r="13" spans="1:27" s="56" customFormat="1" x14ac:dyDescent="0.25">
      <c r="B13" s="157" t="s">
        <v>107</v>
      </c>
      <c r="C13" s="158">
        <v>2703397</v>
      </c>
      <c r="D13" s="158">
        <v>2705369</v>
      </c>
      <c r="E13" s="158">
        <v>822778</v>
      </c>
      <c r="F13" s="158">
        <v>2914803</v>
      </c>
      <c r="G13" s="158">
        <v>3207263</v>
      </c>
      <c r="H13" s="158">
        <v>3391037</v>
      </c>
      <c r="I13" s="160">
        <f>IFERROR(H13/G13-1,"-")</f>
        <v>5.7299323441825534E-2</v>
      </c>
      <c r="J13" s="159">
        <f t="shared" si="4"/>
        <v>0.25344712680599213</v>
      </c>
      <c r="K13" s="157">
        <f t="shared" si="5"/>
        <v>183774</v>
      </c>
      <c r="L13" s="158">
        <f t="shared" si="6"/>
        <v>685668</v>
      </c>
      <c r="M13" s="159">
        <f t="shared" si="1"/>
        <v>0.79236501201035603</v>
      </c>
      <c r="P13" s="157" t="s">
        <v>107</v>
      </c>
      <c r="Q13" s="158">
        <v>30768</v>
      </c>
      <c r="R13" s="158">
        <v>30164</v>
      </c>
      <c r="S13" s="158">
        <v>8686</v>
      </c>
      <c r="T13" s="158">
        <v>30900</v>
      </c>
      <c r="U13" s="158">
        <v>30443</v>
      </c>
      <c r="V13" s="158">
        <v>32189</v>
      </c>
      <c r="W13" s="160">
        <f>IFERROR(V13/U13-1,"-")</f>
        <v>5.7353086095325745E-2</v>
      </c>
      <c r="X13" s="159">
        <f t="shared" si="7"/>
        <v>6.7133006232595216E-2</v>
      </c>
      <c r="Y13" s="157">
        <f t="shared" si="8"/>
        <v>1746</v>
      </c>
      <c r="Z13" s="158">
        <f t="shared" si="9"/>
        <v>2025</v>
      </c>
      <c r="AA13" s="159">
        <f t="shared" si="3"/>
        <v>0.74727800348229834</v>
      </c>
    </row>
    <row r="14" spans="1:27" s="56" customFormat="1" x14ac:dyDescent="0.25">
      <c r="B14" s="162" t="s">
        <v>110</v>
      </c>
      <c r="C14" s="163">
        <v>1096071</v>
      </c>
      <c r="D14" s="163">
        <v>1154096</v>
      </c>
      <c r="E14" s="163">
        <v>316348</v>
      </c>
      <c r="F14" s="163">
        <v>1318096</v>
      </c>
      <c r="G14" s="163">
        <v>1459760</v>
      </c>
      <c r="H14" s="163">
        <v>1531805</v>
      </c>
      <c r="I14" s="165">
        <f t="shared" ref="I14:I21" si="10">IFERROR(H14/G14-1,"-")</f>
        <v>4.9354003397818813E-2</v>
      </c>
      <c r="J14" s="164">
        <f t="shared" si="4"/>
        <v>0.32727693363463706</v>
      </c>
      <c r="K14" s="162">
        <f t="shared" si="5"/>
        <v>72045</v>
      </c>
      <c r="L14" s="163">
        <f t="shared" si="6"/>
        <v>377709</v>
      </c>
      <c r="M14" s="164">
        <f t="shared" si="1"/>
        <v>0.35792847061902405</v>
      </c>
      <c r="P14" s="162" t="s">
        <v>110</v>
      </c>
      <c r="Q14" s="163">
        <v>8535</v>
      </c>
      <c r="R14" s="163">
        <v>8594</v>
      </c>
      <c r="S14" s="163">
        <v>2447</v>
      </c>
      <c r="T14" s="163">
        <v>10329</v>
      </c>
      <c r="U14" s="163">
        <v>9247</v>
      </c>
      <c r="V14" s="163">
        <v>10942</v>
      </c>
      <c r="W14" s="165">
        <f t="shared" ref="W14:W21" si="11">IFERROR(V14/U14-1,"-")</f>
        <v>0.18330269276522104</v>
      </c>
      <c r="X14" s="164">
        <f t="shared" si="7"/>
        <v>0.27321387014195953</v>
      </c>
      <c r="Y14" s="162">
        <f t="shared" si="8"/>
        <v>1695</v>
      </c>
      <c r="Z14" s="163">
        <f t="shared" si="9"/>
        <v>2348</v>
      </c>
      <c r="AA14" s="164">
        <f t="shared" si="3"/>
        <v>0.25402205455600696</v>
      </c>
    </row>
    <row r="15" spans="1:27" x14ac:dyDescent="0.25">
      <c r="A15" s="1"/>
      <c r="B15" s="162" t="s">
        <v>113</v>
      </c>
      <c r="C15" s="163">
        <v>486325</v>
      </c>
      <c r="D15" s="163">
        <v>415961</v>
      </c>
      <c r="E15" s="163">
        <v>117027</v>
      </c>
      <c r="F15" s="163">
        <v>339027</v>
      </c>
      <c r="G15" s="163">
        <v>381795</v>
      </c>
      <c r="H15" s="163">
        <v>390913</v>
      </c>
      <c r="I15" s="165">
        <f t="shared" si="10"/>
        <v>2.388192616456486E-2</v>
      </c>
      <c r="J15" s="164">
        <f t="shared" si="4"/>
        <v>-6.0217183822521836E-2</v>
      </c>
      <c r="K15" s="162">
        <f t="shared" si="5"/>
        <v>9118</v>
      </c>
      <c r="L15" s="163">
        <f t="shared" si="6"/>
        <v>-25048</v>
      </c>
      <c r="M15" s="164">
        <f t="shared" si="1"/>
        <v>9.1342496097802622E-2</v>
      </c>
      <c r="P15" s="162" t="s">
        <v>113</v>
      </c>
      <c r="Q15" s="163">
        <v>9863</v>
      </c>
      <c r="R15" s="163">
        <v>9255</v>
      </c>
      <c r="S15" s="163">
        <v>2773</v>
      </c>
      <c r="T15" s="163">
        <v>6783</v>
      </c>
      <c r="U15" s="163">
        <v>6068</v>
      </c>
      <c r="V15" s="163">
        <v>6432</v>
      </c>
      <c r="W15" s="165">
        <f t="shared" si="11"/>
        <v>5.9986816084377059E-2</v>
      </c>
      <c r="X15" s="164">
        <f t="shared" si="7"/>
        <v>-0.30502431118314421</v>
      </c>
      <c r="Y15" s="162">
        <f t="shared" si="8"/>
        <v>364</v>
      </c>
      <c r="Z15" s="163">
        <f t="shared" si="9"/>
        <v>-2823</v>
      </c>
      <c r="AA15" s="164">
        <f t="shared" si="3"/>
        <v>0.14932095182820662</v>
      </c>
    </row>
    <row r="16" spans="1:27" x14ac:dyDescent="0.25">
      <c r="A16" s="1"/>
      <c r="B16" s="162" t="s">
        <v>116</v>
      </c>
      <c r="C16" s="163">
        <v>133143</v>
      </c>
      <c r="D16" s="163">
        <v>139070</v>
      </c>
      <c r="E16" s="163">
        <v>48758</v>
      </c>
      <c r="F16" s="163">
        <v>166430</v>
      </c>
      <c r="G16" s="163">
        <v>177305</v>
      </c>
      <c r="H16" s="163">
        <v>192525</v>
      </c>
      <c r="I16" s="165">
        <f t="shared" si="10"/>
        <v>8.5840782831843487E-2</v>
      </c>
      <c r="J16" s="164">
        <f t="shared" si="4"/>
        <v>0.384374775293018</v>
      </c>
      <c r="K16" s="162">
        <f t="shared" si="5"/>
        <v>15220</v>
      </c>
      <c r="L16" s="163">
        <f t="shared" si="6"/>
        <v>53455</v>
      </c>
      <c r="M16" s="164">
        <f t="shared" si="1"/>
        <v>4.4986260526586351E-2</v>
      </c>
      <c r="P16" s="162" t="s">
        <v>116</v>
      </c>
      <c r="Q16" s="163">
        <v>2031</v>
      </c>
      <c r="R16" s="163">
        <v>1959</v>
      </c>
      <c r="S16" s="163">
        <v>473</v>
      </c>
      <c r="T16" s="163">
        <v>2739</v>
      </c>
      <c r="U16" s="163">
        <v>2907</v>
      </c>
      <c r="V16" s="163">
        <v>2287</v>
      </c>
      <c r="W16" s="165">
        <f t="shared" si="11"/>
        <v>-0.21327829377364982</v>
      </c>
      <c r="X16" s="164">
        <f t="shared" si="7"/>
        <v>0.1674323634507402</v>
      </c>
      <c r="Y16" s="162">
        <f t="shared" si="8"/>
        <v>-620</v>
      </c>
      <c r="Z16" s="163">
        <f t="shared" si="9"/>
        <v>328</v>
      </c>
      <c r="AA16" s="164">
        <f t="shared" si="3"/>
        <v>5.3093441671503191E-2</v>
      </c>
    </row>
    <row r="17" spans="1:27" x14ac:dyDescent="0.25">
      <c r="A17" s="1"/>
      <c r="B17" s="162" t="s">
        <v>123</v>
      </c>
      <c r="C17" s="163">
        <v>100344</v>
      </c>
      <c r="D17" s="163">
        <v>91758</v>
      </c>
      <c r="E17" s="163">
        <v>27542</v>
      </c>
      <c r="F17" s="163">
        <v>123451</v>
      </c>
      <c r="G17" s="163">
        <v>117653</v>
      </c>
      <c r="H17" s="163">
        <v>127577</v>
      </c>
      <c r="I17" s="165">
        <f t="shared" si="10"/>
        <v>8.4349740338112822E-2</v>
      </c>
      <c r="J17" s="164">
        <f t="shared" si="4"/>
        <v>0.39036378299439822</v>
      </c>
      <c r="K17" s="162">
        <f t="shared" si="5"/>
        <v>9924</v>
      </c>
      <c r="L17" s="163">
        <f t="shared" si="6"/>
        <v>35819</v>
      </c>
      <c r="M17" s="164">
        <f t="shared" si="1"/>
        <v>2.9810217681861092E-2</v>
      </c>
      <c r="P17" s="162" t="s">
        <v>123</v>
      </c>
      <c r="Q17" s="163">
        <v>521</v>
      </c>
      <c r="R17" s="163">
        <v>546</v>
      </c>
      <c r="S17" s="163">
        <v>259</v>
      </c>
      <c r="T17" s="163">
        <v>866</v>
      </c>
      <c r="U17" s="163">
        <v>806</v>
      </c>
      <c r="V17" s="163">
        <v>1078</v>
      </c>
      <c r="W17" s="165">
        <f t="shared" si="11"/>
        <v>0.33746898263027303</v>
      </c>
      <c r="X17" s="164">
        <f t="shared" si="7"/>
        <v>0.97435897435897445</v>
      </c>
      <c r="Y17" s="162">
        <f t="shared" si="8"/>
        <v>272</v>
      </c>
      <c r="Z17" s="163">
        <f t="shared" si="9"/>
        <v>532</v>
      </c>
      <c r="AA17" s="164">
        <f t="shared" si="3"/>
        <v>2.5026117237376667E-2</v>
      </c>
    </row>
    <row r="18" spans="1:27" x14ac:dyDescent="0.25">
      <c r="A18" s="1"/>
      <c r="B18" s="162" t="s">
        <v>119</v>
      </c>
      <c r="C18" s="163">
        <v>120143</v>
      </c>
      <c r="D18" s="163">
        <v>118854</v>
      </c>
      <c r="E18" s="163">
        <v>48643</v>
      </c>
      <c r="F18" s="163">
        <v>130508</v>
      </c>
      <c r="G18" s="163">
        <v>134410</v>
      </c>
      <c r="H18" s="163">
        <v>140290</v>
      </c>
      <c r="I18" s="165">
        <f t="shared" si="10"/>
        <v>4.3746745033851564E-2</v>
      </c>
      <c r="J18" s="164">
        <f t="shared" si="4"/>
        <v>0.18035573056018306</v>
      </c>
      <c r="K18" s="162">
        <f t="shared" si="5"/>
        <v>5880</v>
      </c>
      <c r="L18" s="163">
        <f t="shared" si="6"/>
        <v>21436</v>
      </c>
      <c r="M18" s="164">
        <f t="shared" si="1"/>
        <v>3.2780794646278658E-2</v>
      </c>
      <c r="P18" s="162" t="s">
        <v>119</v>
      </c>
      <c r="Q18" s="163">
        <v>584</v>
      </c>
      <c r="R18" s="163">
        <v>636</v>
      </c>
      <c r="S18" s="163">
        <v>175</v>
      </c>
      <c r="T18" s="163">
        <v>649</v>
      </c>
      <c r="U18" s="163">
        <v>683</v>
      </c>
      <c r="V18" s="163">
        <v>802</v>
      </c>
      <c r="W18" s="165">
        <f t="shared" si="11"/>
        <v>0.17423133235724753</v>
      </c>
      <c r="X18" s="164">
        <f t="shared" si="7"/>
        <v>0.26100628930817615</v>
      </c>
      <c r="Y18" s="162">
        <f t="shared" si="8"/>
        <v>119</v>
      </c>
      <c r="Z18" s="163">
        <f t="shared" si="9"/>
        <v>166</v>
      </c>
      <c r="AA18" s="164">
        <f t="shared" si="3"/>
        <v>1.8618688334300637E-2</v>
      </c>
    </row>
    <row r="19" spans="1:27" x14ac:dyDescent="0.25">
      <c r="A19" s="161" t="s">
        <v>143</v>
      </c>
      <c r="B19" s="162" t="s">
        <v>128</v>
      </c>
      <c r="C19" s="163">
        <v>40543</v>
      </c>
      <c r="D19" s="163">
        <v>44463</v>
      </c>
      <c r="E19" s="163">
        <v>18278</v>
      </c>
      <c r="F19" s="163">
        <v>40935</v>
      </c>
      <c r="G19" s="163">
        <v>44457</v>
      </c>
      <c r="H19" s="163">
        <v>41551</v>
      </c>
      <c r="I19" s="165">
        <f t="shared" si="10"/>
        <v>-6.5366533954157924E-2</v>
      </c>
      <c r="J19" s="164">
        <f t="shared" si="4"/>
        <v>-6.5492656815779426E-2</v>
      </c>
      <c r="K19" s="162">
        <f t="shared" si="5"/>
        <v>-2906</v>
      </c>
      <c r="L19" s="163">
        <f t="shared" si="6"/>
        <v>-2912</v>
      </c>
      <c r="M19" s="164">
        <f t="shared" si="1"/>
        <v>9.7089942144666375E-3</v>
      </c>
      <c r="P19" s="162" t="s">
        <v>128</v>
      </c>
      <c r="Q19" s="163">
        <v>312</v>
      </c>
      <c r="R19" s="163">
        <v>160</v>
      </c>
      <c r="S19" s="163">
        <v>76</v>
      </c>
      <c r="T19" s="163">
        <v>132</v>
      </c>
      <c r="U19" s="163">
        <v>239</v>
      </c>
      <c r="V19" s="163">
        <v>141</v>
      </c>
      <c r="W19" s="165">
        <f t="shared" si="11"/>
        <v>-0.41004184100418406</v>
      </c>
      <c r="X19" s="164">
        <f t="shared" si="7"/>
        <v>-0.11875000000000002</v>
      </c>
      <c r="Y19" s="162">
        <f t="shared" si="8"/>
        <v>-98</v>
      </c>
      <c r="Z19" s="163">
        <f t="shared" si="9"/>
        <v>-19</v>
      </c>
      <c r="AA19" s="164">
        <f t="shared" si="3"/>
        <v>3.2733604178757981E-3</v>
      </c>
    </row>
    <row r="20" spans="1:27" x14ac:dyDescent="0.25">
      <c r="A20" s="167" t="s">
        <v>144</v>
      </c>
      <c r="B20" s="162" t="s">
        <v>131</v>
      </c>
      <c r="C20" s="163">
        <v>67559</v>
      </c>
      <c r="D20" s="163">
        <v>60101</v>
      </c>
      <c r="E20" s="163">
        <v>25539</v>
      </c>
      <c r="F20" s="163">
        <v>35274</v>
      </c>
      <c r="G20" s="163">
        <v>44718</v>
      </c>
      <c r="H20" s="163">
        <v>40773</v>
      </c>
      <c r="I20" s="165">
        <f t="shared" si="10"/>
        <v>-8.8219508922581458E-2</v>
      </c>
      <c r="J20" s="164">
        <f t="shared" si="4"/>
        <v>-0.32159198682218271</v>
      </c>
      <c r="K20" s="162">
        <f t="shared" si="5"/>
        <v>-3945</v>
      </c>
      <c r="L20" s="163">
        <f t="shared" si="6"/>
        <v>-19328</v>
      </c>
      <c r="M20" s="164">
        <f t="shared" si="1"/>
        <v>9.5272032227009754E-3</v>
      </c>
      <c r="P20" s="162" t="s">
        <v>131</v>
      </c>
      <c r="Q20" s="163">
        <v>380</v>
      </c>
      <c r="R20" s="163">
        <v>340</v>
      </c>
      <c r="S20" s="163">
        <v>119</v>
      </c>
      <c r="T20" s="163">
        <v>153</v>
      </c>
      <c r="U20" s="163">
        <v>195</v>
      </c>
      <c r="V20" s="163">
        <v>154</v>
      </c>
      <c r="W20" s="165">
        <f t="shared" si="11"/>
        <v>-0.21025641025641029</v>
      </c>
      <c r="X20" s="164">
        <f t="shared" si="7"/>
        <v>-0.54705882352941182</v>
      </c>
      <c r="Y20" s="162">
        <f t="shared" si="8"/>
        <v>-41</v>
      </c>
      <c r="Z20" s="163">
        <f t="shared" si="9"/>
        <v>-186</v>
      </c>
      <c r="AA20" s="164">
        <f t="shared" si="3"/>
        <v>3.5751596053395242E-3</v>
      </c>
    </row>
    <row r="21" spans="1:27" x14ac:dyDescent="0.25">
      <c r="B21" s="168" t="s">
        <v>144</v>
      </c>
      <c r="C21" s="169">
        <f t="shared" ref="C21:H21" si="12">C13-SUM(C14:C20)</f>
        <v>659269</v>
      </c>
      <c r="D21" s="169">
        <f t="shared" si="12"/>
        <v>681066</v>
      </c>
      <c r="E21" s="169">
        <f t="shared" si="12"/>
        <v>220643</v>
      </c>
      <c r="F21" s="169">
        <f t="shared" si="12"/>
        <v>761082</v>
      </c>
      <c r="G21" s="169">
        <f t="shared" si="12"/>
        <v>847165</v>
      </c>
      <c r="H21" s="169">
        <f t="shared" si="12"/>
        <v>925603</v>
      </c>
      <c r="I21" s="171">
        <f t="shared" si="10"/>
        <v>9.258881091640947E-2</v>
      </c>
      <c r="J21" s="170">
        <f t="shared" si="4"/>
        <v>0.35905037103599358</v>
      </c>
      <c r="K21" s="168">
        <f>H21-G21</f>
        <v>78438</v>
      </c>
      <c r="L21" s="169">
        <f t="shared" si="6"/>
        <v>244537</v>
      </c>
      <c r="M21" s="170">
        <f t="shared" si="1"/>
        <v>0.21628057500163564</v>
      </c>
      <c r="P21" s="168" t="s">
        <v>144</v>
      </c>
      <c r="Q21" s="169">
        <f t="shared" ref="Q21:V21" si="13">Q13-SUM(Q14:Q20)</f>
        <v>8542</v>
      </c>
      <c r="R21" s="169">
        <f t="shared" si="13"/>
        <v>8674</v>
      </c>
      <c r="S21" s="169">
        <f t="shared" si="13"/>
        <v>2364</v>
      </c>
      <c r="T21" s="169">
        <f t="shared" si="13"/>
        <v>9249</v>
      </c>
      <c r="U21" s="169">
        <f t="shared" si="13"/>
        <v>10298</v>
      </c>
      <c r="V21" s="169">
        <f t="shared" si="13"/>
        <v>10353</v>
      </c>
      <c r="W21" s="171">
        <f t="shared" si="11"/>
        <v>5.3408428821131171E-3</v>
      </c>
      <c r="X21" s="170">
        <f t="shared" si="7"/>
        <v>0.19356698178464371</v>
      </c>
      <c r="Y21" s="168">
        <f>V21-U21</f>
        <v>55</v>
      </c>
      <c r="Z21" s="169">
        <f t="shared" si="9"/>
        <v>1679</v>
      </c>
      <c r="AA21" s="170">
        <f t="shared" si="3"/>
        <v>0.24034822983168891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1336905</v>
      </c>
      <c r="D23" s="176">
        <f t="shared" ref="D23:H23" si="14">D24+D27</f>
        <v>1371352</v>
      </c>
      <c r="E23" s="176">
        <f t="shared" si="14"/>
        <v>414401</v>
      </c>
      <c r="F23" s="176">
        <f t="shared" si="14"/>
        <v>1490629</v>
      </c>
      <c r="G23" s="176">
        <f t="shared" si="14"/>
        <v>1543103</v>
      </c>
      <c r="H23" s="176">
        <f t="shared" si="14"/>
        <v>1573889</v>
      </c>
      <c r="I23" s="177">
        <f>IFERROR(H23/G23-1,"-")</f>
        <v>1.9950709706351377E-2</v>
      </c>
      <c r="J23" s="177">
        <f>IFERROR(H23/D23-1,"-")</f>
        <v>0.14769147527403614</v>
      </c>
      <c r="K23" s="176">
        <f>H23-G23</f>
        <v>30786</v>
      </c>
      <c r="L23" s="176">
        <f>H23-D23</f>
        <v>202537</v>
      </c>
      <c r="M23" s="177">
        <f t="shared" ref="M23:M35" si="15">H23/H$9</f>
        <v>0.36776200801936609</v>
      </c>
    </row>
    <row r="24" spans="1:27" x14ac:dyDescent="0.25">
      <c r="B24" s="157" t="s">
        <v>97</v>
      </c>
      <c r="C24" s="158">
        <v>161097</v>
      </c>
      <c r="D24" s="158">
        <v>182915</v>
      </c>
      <c r="E24" s="158">
        <v>81713</v>
      </c>
      <c r="F24" s="158">
        <v>174061</v>
      </c>
      <c r="G24" s="158">
        <v>142842</v>
      </c>
      <c r="H24" s="158">
        <v>128364</v>
      </c>
      <c r="I24" s="160">
        <f>IFERROR(H24/G24-1,"-")</f>
        <v>-0.10135674381484439</v>
      </c>
      <c r="J24" s="159">
        <f t="shared" ref="J24:J35" si="16">IFERROR(H24/D24-1,"-")</f>
        <v>-0.29823141896509309</v>
      </c>
      <c r="K24" s="157">
        <f t="shared" ref="K24:K34" si="17">H24-G24</f>
        <v>-14478</v>
      </c>
      <c r="L24" s="158">
        <f t="shared" ref="L24:L35" si="18">H24-D24</f>
        <v>-54551</v>
      </c>
      <c r="M24" s="159">
        <f t="shared" si="15"/>
        <v>2.9994111654251292E-2</v>
      </c>
    </row>
    <row r="25" spans="1:27" x14ac:dyDescent="0.25">
      <c r="B25" s="162" t="s">
        <v>103</v>
      </c>
      <c r="C25" s="163">
        <v>70692</v>
      </c>
      <c r="D25" s="163">
        <v>84229</v>
      </c>
      <c r="E25" s="163">
        <v>41419</v>
      </c>
      <c r="F25" s="163">
        <v>68469</v>
      </c>
      <c r="G25" s="163">
        <v>54932</v>
      </c>
      <c r="H25" s="163">
        <v>43983</v>
      </c>
      <c r="I25" s="165">
        <f>IFERROR(H25/G25-1,"-")</f>
        <v>-0.19931915823199597</v>
      </c>
      <c r="J25" s="164">
        <f t="shared" si="16"/>
        <v>-0.4778164290208835</v>
      </c>
      <c r="K25" s="162">
        <f t="shared" si="17"/>
        <v>-10949</v>
      </c>
      <c r="L25" s="163">
        <f t="shared" si="18"/>
        <v>-40246</v>
      </c>
      <c r="M25" s="164">
        <f t="shared" si="15"/>
        <v>1.027726631211971E-2</v>
      </c>
    </row>
    <row r="26" spans="1:27" x14ac:dyDescent="0.25">
      <c r="B26" s="162" t="s">
        <v>100</v>
      </c>
      <c r="C26" s="163">
        <v>90405</v>
      </c>
      <c r="D26" s="163">
        <v>98686</v>
      </c>
      <c r="E26" s="163">
        <v>40294</v>
      </c>
      <c r="F26" s="163">
        <v>105592</v>
      </c>
      <c r="G26" s="163">
        <v>87910</v>
      </c>
      <c r="H26" s="163">
        <v>84381</v>
      </c>
      <c r="I26" s="165">
        <f>IFERROR(H26/G26-1,"-")</f>
        <v>-4.014332840404955E-2</v>
      </c>
      <c r="J26" s="164">
        <f t="shared" si="16"/>
        <v>-0.14495470482135253</v>
      </c>
      <c r="K26" s="162">
        <f t="shared" si="17"/>
        <v>-3529</v>
      </c>
      <c r="L26" s="163">
        <f t="shared" si="18"/>
        <v>-14305</v>
      </c>
      <c r="M26" s="164">
        <f t="shared" si="15"/>
        <v>1.971684534213158E-2</v>
      </c>
    </row>
    <row r="27" spans="1:27" x14ac:dyDescent="0.25">
      <c r="B27" s="157" t="s">
        <v>107</v>
      </c>
      <c r="C27" s="158">
        <v>1175808</v>
      </c>
      <c r="D27" s="158">
        <v>1188437</v>
      </c>
      <c r="E27" s="158">
        <v>332688</v>
      </c>
      <c r="F27" s="158">
        <v>1316568</v>
      </c>
      <c r="G27" s="158">
        <v>1400261</v>
      </c>
      <c r="H27" s="158">
        <v>1445525</v>
      </c>
      <c r="I27" s="160">
        <f>IFERROR(H27/G27-1,"-")</f>
        <v>3.232540219287694E-2</v>
      </c>
      <c r="J27" s="159">
        <f t="shared" si="16"/>
        <v>0.21632446650516601</v>
      </c>
      <c r="K27" s="157">
        <f t="shared" si="17"/>
        <v>45264</v>
      </c>
      <c r="L27" s="158">
        <f t="shared" si="18"/>
        <v>257088</v>
      </c>
      <c r="M27" s="159">
        <f t="shared" si="15"/>
        <v>0.33776789636511484</v>
      </c>
    </row>
    <row r="28" spans="1:27" x14ac:dyDescent="0.25">
      <c r="B28" s="162" t="s">
        <v>110</v>
      </c>
      <c r="C28" s="163">
        <v>526508</v>
      </c>
      <c r="D28" s="163">
        <v>549781</v>
      </c>
      <c r="E28" s="163">
        <v>138327</v>
      </c>
      <c r="F28" s="163">
        <v>657205</v>
      </c>
      <c r="G28" s="163">
        <v>709893</v>
      </c>
      <c r="H28" s="163">
        <v>733382</v>
      </c>
      <c r="I28" s="165">
        <f t="shared" ref="I28:I35" si="19">IFERROR(H28/G28-1,"-")</f>
        <v>3.3088085105783538E-2</v>
      </c>
      <c r="J28" s="164">
        <f t="shared" si="16"/>
        <v>0.33395297400237545</v>
      </c>
      <c r="K28" s="162">
        <f t="shared" si="17"/>
        <v>23489</v>
      </c>
      <c r="L28" s="163">
        <f t="shared" si="18"/>
        <v>183601</v>
      </c>
      <c r="M28" s="164">
        <f t="shared" si="15"/>
        <v>0.17136534848725593</v>
      </c>
    </row>
    <row r="29" spans="1:27" x14ac:dyDescent="0.25">
      <c r="B29" s="162" t="s">
        <v>113</v>
      </c>
      <c r="C29" s="163">
        <v>189679</v>
      </c>
      <c r="D29" s="163">
        <v>172335</v>
      </c>
      <c r="E29" s="163">
        <v>45501</v>
      </c>
      <c r="F29" s="163">
        <v>155893</v>
      </c>
      <c r="G29" s="163">
        <v>167555</v>
      </c>
      <c r="H29" s="163">
        <v>166862</v>
      </c>
      <c r="I29" s="165">
        <f t="shared" si="19"/>
        <v>-4.1359553579422004E-3</v>
      </c>
      <c r="J29" s="164">
        <f t="shared" si="16"/>
        <v>-3.175791336640843E-2</v>
      </c>
      <c r="K29" s="162">
        <f t="shared" si="17"/>
        <v>-693</v>
      </c>
      <c r="L29" s="163">
        <f t="shared" si="18"/>
        <v>-5473</v>
      </c>
      <c r="M29" s="164">
        <f t="shared" si="15"/>
        <v>3.8989728107971695E-2</v>
      </c>
    </row>
    <row r="30" spans="1:27" x14ac:dyDescent="0.25">
      <c r="B30" s="162" t="s">
        <v>116</v>
      </c>
      <c r="C30" s="163">
        <v>41732</v>
      </c>
      <c r="D30" s="163">
        <v>43289</v>
      </c>
      <c r="E30" s="163">
        <v>16544</v>
      </c>
      <c r="F30" s="163">
        <v>52360</v>
      </c>
      <c r="G30" s="163">
        <v>46471</v>
      </c>
      <c r="H30" s="163">
        <v>42171</v>
      </c>
      <c r="I30" s="165">
        <f t="shared" si="19"/>
        <v>-9.2530825676228168E-2</v>
      </c>
      <c r="J30" s="164">
        <f t="shared" si="16"/>
        <v>-2.5826422416780237E-2</v>
      </c>
      <c r="K30" s="162">
        <f t="shared" si="17"/>
        <v>-4300</v>
      </c>
      <c r="L30" s="163">
        <f t="shared" si="18"/>
        <v>-1118</v>
      </c>
      <c r="M30" s="164">
        <f t="shared" si="15"/>
        <v>9.8538662130459569E-3</v>
      </c>
    </row>
    <row r="31" spans="1:27" x14ac:dyDescent="0.25">
      <c r="B31" s="162" t="s">
        <v>123</v>
      </c>
      <c r="C31" s="163">
        <v>53584</v>
      </c>
      <c r="D31" s="163">
        <v>48135</v>
      </c>
      <c r="E31" s="163">
        <v>13391</v>
      </c>
      <c r="F31" s="163">
        <v>64395</v>
      </c>
      <c r="G31" s="163">
        <v>57474</v>
      </c>
      <c r="H31" s="163">
        <v>61051</v>
      </c>
      <c r="I31" s="165">
        <f t="shared" si="19"/>
        <v>6.2236837526533639E-2</v>
      </c>
      <c r="J31" s="164">
        <f t="shared" si="16"/>
        <v>0.26832865897995228</v>
      </c>
      <c r="K31" s="162">
        <f t="shared" si="17"/>
        <v>3577</v>
      </c>
      <c r="L31" s="163">
        <f t="shared" si="18"/>
        <v>12916</v>
      </c>
      <c r="M31" s="164">
        <f t="shared" si="15"/>
        <v>1.4265452234300081E-2</v>
      </c>
    </row>
    <row r="32" spans="1:27" x14ac:dyDescent="0.25">
      <c r="B32" s="162" t="s">
        <v>119</v>
      </c>
      <c r="C32" s="163">
        <v>66617</v>
      </c>
      <c r="D32" s="163">
        <v>65068</v>
      </c>
      <c r="E32" s="163">
        <v>24404</v>
      </c>
      <c r="F32" s="163">
        <v>77679</v>
      </c>
      <c r="G32" s="163">
        <v>74613</v>
      </c>
      <c r="H32" s="163">
        <v>76395</v>
      </c>
      <c r="I32" s="165">
        <f t="shared" si="19"/>
        <v>2.3883237505528454E-2</v>
      </c>
      <c r="J32" s="164">
        <f t="shared" si="16"/>
        <v>0.1740794246019548</v>
      </c>
      <c r="K32" s="162">
        <f t="shared" si="17"/>
        <v>1782</v>
      </c>
      <c r="L32" s="163">
        <f t="shared" si="18"/>
        <v>11327</v>
      </c>
      <c r="M32" s="164">
        <f t="shared" si="15"/>
        <v>1.7850800534624407E-2</v>
      </c>
    </row>
    <row r="33" spans="2:13" x14ac:dyDescent="0.25">
      <c r="B33" s="162" t="s">
        <v>128</v>
      </c>
      <c r="C33" s="163">
        <v>22613</v>
      </c>
      <c r="D33" s="163">
        <v>26148</v>
      </c>
      <c r="E33" s="163">
        <v>9562</v>
      </c>
      <c r="F33" s="163">
        <v>20065</v>
      </c>
      <c r="G33" s="163">
        <v>20977</v>
      </c>
      <c r="H33" s="163">
        <v>20850</v>
      </c>
      <c r="I33" s="165">
        <f t="shared" si="19"/>
        <v>-6.054249892739616E-3</v>
      </c>
      <c r="J33" s="164">
        <f t="shared" si="16"/>
        <v>-0.20261587884350618</v>
      </c>
      <c r="K33" s="162">
        <f t="shared" si="17"/>
        <v>-127</v>
      </c>
      <c r="L33" s="163">
        <f t="shared" si="18"/>
        <v>-5298</v>
      </c>
      <c r="M33" s="164">
        <f t="shared" si="15"/>
        <v>4.8719051135142208E-3</v>
      </c>
    </row>
    <row r="34" spans="2:13" x14ac:dyDescent="0.25">
      <c r="B34" s="162" t="s">
        <v>131</v>
      </c>
      <c r="C34" s="163">
        <v>30555</v>
      </c>
      <c r="D34" s="163">
        <v>29275</v>
      </c>
      <c r="E34" s="163">
        <v>11542</v>
      </c>
      <c r="F34" s="163">
        <v>17276</v>
      </c>
      <c r="G34" s="163">
        <v>22032</v>
      </c>
      <c r="H34" s="163">
        <v>19998</v>
      </c>
      <c r="I34" s="165">
        <f t="shared" si="19"/>
        <v>-9.2320261437908502E-2</v>
      </c>
      <c r="J34" s="164">
        <f t="shared" si="16"/>
        <v>-0.3168915456874466</v>
      </c>
      <c r="K34" s="162">
        <f t="shared" si="17"/>
        <v>-2034</v>
      </c>
      <c r="L34" s="163">
        <f t="shared" si="18"/>
        <v>-9277</v>
      </c>
      <c r="M34" s="164">
        <f t="shared" si="15"/>
        <v>4.6728229477245751E-3</v>
      </c>
    </row>
    <row r="35" spans="2:13" x14ac:dyDescent="0.25">
      <c r="B35" s="168" t="s">
        <v>144</v>
      </c>
      <c r="C35" s="169">
        <f t="shared" ref="C35:H35" si="20">C27-SUM(C28:C34)</f>
        <v>244520</v>
      </c>
      <c r="D35" s="169">
        <f t="shared" si="20"/>
        <v>254406</v>
      </c>
      <c r="E35" s="169">
        <f t="shared" si="20"/>
        <v>73417</v>
      </c>
      <c r="F35" s="169">
        <f t="shared" si="20"/>
        <v>271695</v>
      </c>
      <c r="G35" s="169">
        <f t="shared" si="20"/>
        <v>301246</v>
      </c>
      <c r="H35" s="169">
        <f t="shared" si="20"/>
        <v>324816</v>
      </c>
      <c r="I35" s="171">
        <f t="shared" si="19"/>
        <v>7.8241702794394019E-2</v>
      </c>
      <c r="J35" s="170">
        <f t="shared" si="16"/>
        <v>0.27676234051083703</v>
      </c>
      <c r="K35" s="168">
        <f>H35-G35</f>
        <v>23570</v>
      </c>
      <c r="L35" s="169">
        <f t="shared" si="18"/>
        <v>70410</v>
      </c>
      <c r="M35" s="170">
        <f t="shared" si="15"/>
        <v>7.5897972726677948E-2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708603</v>
      </c>
      <c r="D37" s="176">
        <f t="shared" ref="D37:H37" si="21">D38+D41</f>
        <v>729995</v>
      </c>
      <c r="E37" s="176">
        <f t="shared" si="21"/>
        <v>195507</v>
      </c>
      <c r="F37" s="176">
        <f t="shared" si="21"/>
        <v>752557</v>
      </c>
      <c r="G37" s="176">
        <f t="shared" si="21"/>
        <v>810513</v>
      </c>
      <c r="H37" s="176">
        <f t="shared" si="21"/>
        <v>861467</v>
      </c>
      <c r="I37" s="177">
        <f>IFERROR(H37/G37-1,"-")</f>
        <v>6.2866357479768986E-2</v>
      </c>
      <c r="J37" s="177">
        <f>IFERROR(H37/D37-1,"-")</f>
        <v>0.18009986369769648</v>
      </c>
      <c r="K37" s="176">
        <f>H37-G37</f>
        <v>50954</v>
      </c>
      <c r="L37" s="176">
        <f>H37-D37</f>
        <v>131472</v>
      </c>
      <c r="M37" s="177">
        <f t="shared" ref="M37:M49" si="22">H37/H$9</f>
        <v>0.20129426774214654</v>
      </c>
    </row>
    <row r="38" spans="2:13" x14ac:dyDescent="0.25">
      <c r="B38" s="157" t="s">
        <v>97</v>
      </c>
      <c r="C38" s="158">
        <v>78119</v>
      </c>
      <c r="D38" s="158">
        <v>80952</v>
      </c>
      <c r="E38" s="158">
        <v>21989</v>
      </c>
      <c r="F38" s="158">
        <v>83088</v>
      </c>
      <c r="G38" s="158">
        <v>81141</v>
      </c>
      <c r="H38" s="158">
        <v>80807</v>
      </c>
      <c r="I38" s="160">
        <f>IFERROR(H38/G38-1,"-")</f>
        <v>-4.1162913939931656E-3</v>
      </c>
      <c r="J38" s="159">
        <f t="shared" ref="J38:J49" si="23">IFERROR(H38/D38-1,"-")</f>
        <v>-1.7911848996936541E-3</v>
      </c>
      <c r="K38" s="157">
        <f t="shared" ref="K38:K48" si="24">H38-G38</f>
        <v>-334</v>
      </c>
      <c r="L38" s="158">
        <f t="shared" ref="L38:L49" si="25">H38-D38</f>
        <v>-145</v>
      </c>
      <c r="M38" s="159">
        <f t="shared" si="22"/>
        <v>1.8881728369675953E-2</v>
      </c>
    </row>
    <row r="39" spans="2:13" x14ac:dyDescent="0.25">
      <c r="B39" s="162" t="s">
        <v>103</v>
      </c>
      <c r="C39" s="163">
        <v>11532</v>
      </c>
      <c r="D39" s="163">
        <v>18179</v>
      </c>
      <c r="E39" s="163">
        <v>3617</v>
      </c>
      <c r="F39" s="163">
        <v>18678</v>
      </c>
      <c r="G39" s="163">
        <v>28925</v>
      </c>
      <c r="H39" s="163">
        <v>31401</v>
      </c>
      <c r="I39" s="165">
        <f>IFERROR(H39/G39-1,"-")</f>
        <v>8.5600691443388E-2</v>
      </c>
      <c r="J39" s="164">
        <f t="shared" si="23"/>
        <v>0.72732273502392863</v>
      </c>
      <c r="K39" s="162">
        <f t="shared" si="24"/>
        <v>2476</v>
      </c>
      <c r="L39" s="163">
        <f t="shared" si="25"/>
        <v>13222</v>
      </c>
      <c r="M39" s="164">
        <f t="shared" si="22"/>
        <v>7.33729939901487E-3</v>
      </c>
    </row>
    <row r="40" spans="2:13" x14ac:dyDescent="0.25">
      <c r="B40" s="162" t="s">
        <v>100</v>
      </c>
      <c r="C40" s="163">
        <v>66587</v>
      </c>
      <c r="D40" s="163">
        <v>62773</v>
      </c>
      <c r="E40" s="163">
        <v>18372</v>
      </c>
      <c r="F40" s="163">
        <v>64410</v>
      </c>
      <c r="G40" s="163">
        <v>52216</v>
      </c>
      <c r="H40" s="163">
        <v>49406</v>
      </c>
      <c r="I40" s="165">
        <f>IFERROR(H40/G40-1,"-")</f>
        <v>-5.3814922629079165E-2</v>
      </c>
      <c r="J40" s="164">
        <f t="shared" si="23"/>
        <v>-0.21294186991222341</v>
      </c>
      <c r="K40" s="162">
        <f t="shared" si="24"/>
        <v>-2810</v>
      </c>
      <c r="L40" s="163">
        <f t="shared" si="25"/>
        <v>-13367</v>
      </c>
      <c r="M40" s="164">
        <f t="shared" si="22"/>
        <v>1.1544428970661083E-2</v>
      </c>
    </row>
    <row r="41" spans="2:13" x14ac:dyDescent="0.25">
      <c r="B41" s="157" t="s">
        <v>107</v>
      </c>
      <c r="C41" s="158">
        <v>630484</v>
      </c>
      <c r="D41" s="158">
        <v>649043</v>
      </c>
      <c r="E41" s="158">
        <v>173518</v>
      </c>
      <c r="F41" s="158">
        <v>669469</v>
      </c>
      <c r="G41" s="158">
        <v>729372</v>
      </c>
      <c r="H41" s="158">
        <v>780660</v>
      </c>
      <c r="I41" s="160">
        <f>IFERROR(H41/G41-1,"-")</f>
        <v>7.0318027015021212E-2</v>
      </c>
      <c r="J41" s="159">
        <f t="shared" si="23"/>
        <v>0.20278625607240208</v>
      </c>
      <c r="K41" s="157">
        <f t="shared" si="24"/>
        <v>51288</v>
      </c>
      <c r="L41" s="158">
        <f t="shared" si="25"/>
        <v>131617</v>
      </c>
      <c r="M41" s="159">
        <f t="shared" si="22"/>
        <v>0.18241253937247059</v>
      </c>
    </row>
    <row r="42" spans="2:13" x14ac:dyDescent="0.25">
      <c r="B42" s="162" t="s">
        <v>110</v>
      </c>
      <c r="C42" s="163">
        <v>317550</v>
      </c>
      <c r="D42" s="163">
        <v>349797</v>
      </c>
      <c r="E42" s="163">
        <v>84221</v>
      </c>
      <c r="F42" s="163">
        <v>344263</v>
      </c>
      <c r="G42" s="163">
        <v>374301</v>
      </c>
      <c r="H42" s="163">
        <v>413060</v>
      </c>
      <c r="I42" s="165">
        <f t="shared" ref="I42:I49" si="26">IFERROR(H42/G42-1,"-")</f>
        <v>0.10355035118794764</v>
      </c>
      <c r="J42" s="164">
        <f t="shared" si="23"/>
        <v>0.18085632524006789</v>
      </c>
      <c r="K42" s="162">
        <f t="shared" si="24"/>
        <v>38759</v>
      </c>
      <c r="L42" s="163">
        <f t="shared" si="25"/>
        <v>63263</v>
      </c>
      <c r="M42" s="164">
        <f t="shared" si="22"/>
        <v>9.6517464085764226E-2</v>
      </c>
    </row>
    <row r="43" spans="2:13" x14ac:dyDescent="0.25">
      <c r="B43" s="162" t="s">
        <v>113</v>
      </c>
      <c r="C43" s="163">
        <v>51756</v>
      </c>
      <c r="D43" s="163">
        <v>38261</v>
      </c>
      <c r="E43" s="163">
        <v>10355</v>
      </c>
      <c r="F43" s="163">
        <v>27794</v>
      </c>
      <c r="G43" s="163">
        <v>33428</v>
      </c>
      <c r="H43" s="163">
        <v>31460</v>
      </c>
      <c r="I43" s="165">
        <f t="shared" si="26"/>
        <v>-5.88728012444657E-2</v>
      </c>
      <c r="J43" s="164">
        <f t="shared" si="23"/>
        <v>-0.17775280311544395</v>
      </c>
      <c r="K43" s="162">
        <f t="shared" si="24"/>
        <v>-1968</v>
      </c>
      <c r="L43" s="163">
        <f t="shared" si="25"/>
        <v>-6801</v>
      </c>
      <c r="M43" s="164">
        <f t="shared" si="22"/>
        <v>7.3510856053312897E-3</v>
      </c>
    </row>
    <row r="44" spans="2:13" x14ac:dyDescent="0.25">
      <c r="B44" s="162" t="s">
        <v>116</v>
      </c>
      <c r="C44" s="163">
        <v>14831</v>
      </c>
      <c r="D44" s="163">
        <v>16617</v>
      </c>
      <c r="E44" s="163">
        <v>5814</v>
      </c>
      <c r="F44" s="163">
        <v>17707</v>
      </c>
      <c r="G44" s="163">
        <v>19751</v>
      </c>
      <c r="H44" s="163">
        <v>19612</v>
      </c>
      <c r="I44" s="165">
        <f t="shared" si="26"/>
        <v>-7.0376183484380794E-3</v>
      </c>
      <c r="J44" s="164">
        <f t="shared" si="23"/>
        <v>0.18023710657760117</v>
      </c>
      <c r="K44" s="162">
        <f t="shared" si="24"/>
        <v>-139</v>
      </c>
      <c r="L44" s="163">
        <f t="shared" si="25"/>
        <v>2995</v>
      </c>
      <c r="M44" s="164">
        <f t="shared" si="22"/>
        <v>4.5826284453832564E-3</v>
      </c>
    </row>
    <row r="45" spans="2:13" x14ac:dyDescent="0.25">
      <c r="B45" s="162" t="s">
        <v>123</v>
      </c>
      <c r="C45" s="163">
        <v>28557</v>
      </c>
      <c r="D45" s="163">
        <v>27447</v>
      </c>
      <c r="E45" s="163">
        <v>6711</v>
      </c>
      <c r="F45" s="163">
        <v>30594</v>
      </c>
      <c r="G45" s="163">
        <v>29642</v>
      </c>
      <c r="H45" s="163">
        <v>32178</v>
      </c>
      <c r="I45" s="165">
        <f t="shared" si="26"/>
        <v>8.5554281087645956E-2</v>
      </c>
      <c r="J45" s="164">
        <f t="shared" si="23"/>
        <v>0.17236856487047758</v>
      </c>
      <c r="K45" s="162">
        <f t="shared" si="24"/>
        <v>2536</v>
      </c>
      <c r="L45" s="163">
        <f t="shared" si="25"/>
        <v>4731</v>
      </c>
      <c r="M45" s="164">
        <f t="shared" si="22"/>
        <v>7.5188567262666952E-3</v>
      </c>
    </row>
    <row r="46" spans="2:13" x14ac:dyDescent="0.25">
      <c r="B46" s="162" t="s">
        <v>119</v>
      </c>
      <c r="C46" s="163">
        <v>32830</v>
      </c>
      <c r="D46" s="163">
        <v>33677</v>
      </c>
      <c r="E46" s="163">
        <v>11453</v>
      </c>
      <c r="F46" s="163">
        <v>30778</v>
      </c>
      <c r="G46" s="163">
        <v>35500</v>
      </c>
      <c r="H46" s="163">
        <v>35500</v>
      </c>
      <c r="I46" s="165">
        <f t="shared" si="26"/>
        <v>0</v>
      </c>
      <c r="J46" s="164">
        <f t="shared" si="23"/>
        <v>5.4131900109867237E-2</v>
      </c>
      <c r="K46" s="162">
        <f t="shared" si="24"/>
        <v>0</v>
      </c>
      <c r="L46" s="163">
        <f t="shared" si="25"/>
        <v>1823</v>
      </c>
      <c r="M46" s="164">
        <f t="shared" si="22"/>
        <v>8.2950902412352433E-3</v>
      </c>
    </row>
    <row r="47" spans="2:13" x14ac:dyDescent="0.25">
      <c r="B47" s="162" t="s">
        <v>128</v>
      </c>
      <c r="C47" s="163">
        <v>8639</v>
      </c>
      <c r="D47" s="163">
        <v>8042</v>
      </c>
      <c r="E47" s="163">
        <v>3389</v>
      </c>
      <c r="F47" s="163">
        <v>8823</v>
      </c>
      <c r="G47" s="163">
        <v>9220</v>
      </c>
      <c r="H47" s="163">
        <v>8633</v>
      </c>
      <c r="I47" s="165">
        <f t="shared" si="26"/>
        <v>-6.3665943600867636E-2</v>
      </c>
      <c r="J47" s="164">
        <f t="shared" si="23"/>
        <v>7.3489181795573177E-2</v>
      </c>
      <c r="K47" s="162">
        <f t="shared" si="24"/>
        <v>-587</v>
      </c>
      <c r="L47" s="163">
        <f t="shared" si="25"/>
        <v>591</v>
      </c>
      <c r="M47" s="164">
        <f t="shared" si="22"/>
        <v>2.0172257479601089E-3</v>
      </c>
    </row>
    <row r="48" spans="2:13" x14ac:dyDescent="0.25">
      <c r="B48" s="162" t="s">
        <v>131</v>
      </c>
      <c r="C48" s="163">
        <v>13655</v>
      </c>
      <c r="D48" s="163">
        <v>11903</v>
      </c>
      <c r="E48" s="163">
        <v>5209</v>
      </c>
      <c r="F48" s="163">
        <v>8115</v>
      </c>
      <c r="G48" s="163">
        <v>10413</v>
      </c>
      <c r="H48" s="163">
        <v>8431</v>
      </c>
      <c r="I48" s="165">
        <f t="shared" si="26"/>
        <v>-0.19033899932776333</v>
      </c>
      <c r="J48" s="164">
        <f t="shared" si="23"/>
        <v>-0.29169117029320335</v>
      </c>
      <c r="K48" s="162">
        <f t="shared" si="24"/>
        <v>-1982</v>
      </c>
      <c r="L48" s="163">
        <f t="shared" si="25"/>
        <v>-3472</v>
      </c>
      <c r="M48" s="164">
        <f t="shared" si="22"/>
        <v>1.970025516164911E-3</v>
      </c>
    </row>
    <row r="49" spans="2:13" x14ac:dyDescent="0.25">
      <c r="B49" s="168" t="s">
        <v>144</v>
      </c>
      <c r="C49" s="169">
        <f t="shared" ref="C49:H49" si="27">C41-SUM(C42:C48)</f>
        <v>162666</v>
      </c>
      <c r="D49" s="169">
        <f t="shared" si="27"/>
        <v>163299</v>
      </c>
      <c r="E49" s="169">
        <f t="shared" si="27"/>
        <v>46366</v>
      </c>
      <c r="F49" s="169">
        <f t="shared" si="27"/>
        <v>201395</v>
      </c>
      <c r="G49" s="169">
        <f t="shared" si="27"/>
        <v>217117</v>
      </c>
      <c r="H49" s="169">
        <f t="shared" si="27"/>
        <v>231786</v>
      </c>
      <c r="I49" s="171">
        <f t="shared" si="26"/>
        <v>6.7562650552467129E-2</v>
      </c>
      <c r="J49" s="170">
        <f t="shared" si="23"/>
        <v>0.41939632208402999</v>
      </c>
      <c r="K49" s="168">
        <f>H49-G49</f>
        <v>14669</v>
      </c>
      <c r="L49" s="169">
        <f t="shared" si="25"/>
        <v>68487</v>
      </c>
      <c r="M49" s="170">
        <f t="shared" si="22"/>
        <v>5.4160163004364853E-2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40967</v>
      </c>
      <c r="D51" s="176">
        <f t="shared" ref="D51:H51" si="28">D52+D55</f>
        <v>38821</v>
      </c>
      <c r="E51" s="176">
        <f t="shared" si="28"/>
        <v>10671</v>
      </c>
      <c r="F51" s="176">
        <f t="shared" si="28"/>
        <v>37638</v>
      </c>
      <c r="G51" s="176">
        <f t="shared" si="28"/>
        <v>50521</v>
      </c>
      <c r="H51" s="176">
        <f t="shared" si="28"/>
        <v>43075</v>
      </c>
      <c r="I51" s="177">
        <f>IFERROR(H51/G51-1,"-")</f>
        <v>-0.14738425605193883</v>
      </c>
      <c r="J51" s="177">
        <f>IFERROR(H51/D51-1,"-")</f>
        <v>0.1095798665670642</v>
      </c>
      <c r="K51" s="176">
        <f>H51-G51</f>
        <v>-7446</v>
      </c>
      <c r="L51" s="176">
        <f>H51-D51</f>
        <v>4254</v>
      </c>
      <c r="M51" s="177">
        <f t="shared" ref="M51:M63" si="29">H51/H$9</f>
        <v>1.0065098933555158E-2</v>
      </c>
    </row>
    <row r="52" spans="2:13" x14ac:dyDescent="0.25">
      <c r="B52" s="157" t="s">
        <v>97</v>
      </c>
      <c r="C52" s="158">
        <v>10199</v>
      </c>
      <c r="D52" s="158">
        <v>8657</v>
      </c>
      <c r="E52" s="158">
        <v>1985</v>
      </c>
      <c r="F52" s="158">
        <v>6738</v>
      </c>
      <c r="G52" s="158">
        <v>20078</v>
      </c>
      <c r="H52" s="158">
        <v>10886</v>
      </c>
      <c r="I52" s="160">
        <f>IFERROR(H52/G52-1,"-")</f>
        <v>-0.45781452335890027</v>
      </c>
      <c r="J52" s="159">
        <f t="shared" ref="J52:J63" si="30">IFERROR(H52/D52-1,"-")</f>
        <v>0.25747949636132605</v>
      </c>
      <c r="K52" s="157">
        <f t="shared" ref="K52:K62" si="31">H52-G52</f>
        <v>-9192</v>
      </c>
      <c r="L52" s="158">
        <f t="shared" ref="L52:L63" si="32">H52-D52</f>
        <v>2229</v>
      </c>
      <c r="M52" s="159">
        <f t="shared" si="29"/>
        <v>2.5436718976362496E-3</v>
      </c>
    </row>
    <row r="53" spans="2:13" x14ac:dyDescent="0.25">
      <c r="B53" s="162" t="s">
        <v>103</v>
      </c>
      <c r="C53" s="163">
        <v>6087</v>
      </c>
      <c r="D53" s="163">
        <v>4791</v>
      </c>
      <c r="E53" s="163">
        <v>1483</v>
      </c>
      <c r="F53" s="163">
        <v>3508</v>
      </c>
      <c r="G53" s="163">
        <v>14700</v>
      </c>
      <c r="H53" s="163">
        <v>7147</v>
      </c>
      <c r="I53" s="165">
        <f>IFERROR(H53/G53-1,"-")</f>
        <v>-0.51380952380952383</v>
      </c>
      <c r="J53" s="164">
        <f t="shared" si="30"/>
        <v>0.49175537466082231</v>
      </c>
      <c r="K53" s="162">
        <f t="shared" si="31"/>
        <v>-7553</v>
      </c>
      <c r="L53" s="163">
        <f t="shared" si="32"/>
        <v>2356</v>
      </c>
      <c r="M53" s="164">
        <f t="shared" si="29"/>
        <v>1.6700002803974167E-3</v>
      </c>
    </row>
    <row r="54" spans="2:13" x14ac:dyDescent="0.25">
      <c r="B54" s="162" t="s">
        <v>100</v>
      </c>
      <c r="C54" s="163">
        <v>4112</v>
      </c>
      <c r="D54" s="163">
        <v>3866</v>
      </c>
      <c r="E54" s="163">
        <v>502</v>
      </c>
      <c r="F54" s="163">
        <v>3230</v>
      </c>
      <c r="G54" s="163">
        <v>5378</v>
      </c>
      <c r="H54" s="163">
        <v>3739</v>
      </c>
      <c r="I54" s="165">
        <f>IFERROR(H54/G54-1,"-")</f>
        <v>-0.30476013387876533</v>
      </c>
      <c r="J54" s="164">
        <f t="shared" si="30"/>
        <v>-3.2850491464045506E-2</v>
      </c>
      <c r="K54" s="162">
        <f t="shared" si="31"/>
        <v>-1639</v>
      </c>
      <c r="L54" s="163">
        <f t="shared" si="32"/>
        <v>-127</v>
      </c>
      <c r="M54" s="164">
        <f t="shared" si="29"/>
        <v>8.736716172388332E-4</v>
      </c>
    </row>
    <row r="55" spans="2:13" x14ac:dyDescent="0.25">
      <c r="B55" s="157" t="s">
        <v>107</v>
      </c>
      <c r="C55" s="158">
        <v>30768</v>
      </c>
      <c r="D55" s="158">
        <v>30164</v>
      </c>
      <c r="E55" s="158">
        <v>8686</v>
      </c>
      <c r="F55" s="158">
        <v>30900</v>
      </c>
      <c r="G55" s="158">
        <v>30443</v>
      </c>
      <c r="H55" s="158">
        <v>32189</v>
      </c>
      <c r="I55" s="160">
        <f>IFERROR(H55/G55-1,"-")</f>
        <v>5.7353086095325745E-2</v>
      </c>
      <c r="J55" s="159">
        <f t="shared" si="30"/>
        <v>6.7133006232595216E-2</v>
      </c>
      <c r="K55" s="157">
        <f t="shared" si="31"/>
        <v>1746</v>
      </c>
      <c r="L55" s="158">
        <f t="shared" si="32"/>
        <v>2025</v>
      </c>
      <c r="M55" s="159">
        <f t="shared" si="29"/>
        <v>7.5214270359189091E-3</v>
      </c>
    </row>
    <row r="56" spans="2:13" x14ac:dyDescent="0.25">
      <c r="B56" s="162" t="s">
        <v>110</v>
      </c>
      <c r="C56" s="163">
        <v>8535</v>
      </c>
      <c r="D56" s="163">
        <v>8594</v>
      </c>
      <c r="E56" s="163">
        <v>2447</v>
      </c>
      <c r="F56" s="163">
        <v>10329</v>
      </c>
      <c r="G56" s="163">
        <v>9247</v>
      </c>
      <c r="H56" s="163">
        <v>10942</v>
      </c>
      <c r="I56" s="165">
        <f t="shared" ref="I56:I63" si="33">IFERROR(H56/G56-1,"-")</f>
        <v>0.18330269276522104</v>
      </c>
      <c r="J56" s="164">
        <f t="shared" si="30"/>
        <v>0.27321387014195953</v>
      </c>
      <c r="K56" s="162">
        <f t="shared" si="31"/>
        <v>1695</v>
      </c>
      <c r="L56" s="163">
        <f t="shared" si="32"/>
        <v>2348</v>
      </c>
      <c r="M56" s="164">
        <f t="shared" si="29"/>
        <v>2.5567571104111561E-3</v>
      </c>
    </row>
    <row r="57" spans="2:13" x14ac:dyDescent="0.25">
      <c r="B57" s="162" t="s">
        <v>113</v>
      </c>
      <c r="C57" s="163">
        <v>9863</v>
      </c>
      <c r="D57" s="163">
        <v>9255</v>
      </c>
      <c r="E57" s="163">
        <v>2773</v>
      </c>
      <c r="F57" s="163">
        <v>6783</v>
      </c>
      <c r="G57" s="163">
        <v>6068</v>
      </c>
      <c r="H57" s="163">
        <v>6432</v>
      </c>
      <c r="I57" s="165">
        <f t="shared" si="33"/>
        <v>5.9986816084377059E-2</v>
      </c>
      <c r="J57" s="164">
        <f t="shared" si="30"/>
        <v>-0.30502431118314421</v>
      </c>
      <c r="K57" s="162">
        <f t="shared" si="31"/>
        <v>364</v>
      </c>
      <c r="L57" s="163">
        <f t="shared" si="32"/>
        <v>-2823</v>
      </c>
      <c r="M57" s="164">
        <f t="shared" si="29"/>
        <v>1.5029301530035237E-3</v>
      </c>
    </row>
    <row r="58" spans="2:13" x14ac:dyDescent="0.25">
      <c r="B58" s="162" t="s">
        <v>116</v>
      </c>
      <c r="C58" s="163">
        <v>2031</v>
      </c>
      <c r="D58" s="163">
        <v>1959</v>
      </c>
      <c r="E58" s="163">
        <v>473</v>
      </c>
      <c r="F58" s="163">
        <v>2739</v>
      </c>
      <c r="G58" s="163">
        <v>2907</v>
      </c>
      <c r="H58" s="163">
        <v>2287</v>
      </c>
      <c r="I58" s="165">
        <f t="shared" si="33"/>
        <v>-0.21327829377364982</v>
      </c>
      <c r="J58" s="164">
        <f t="shared" si="30"/>
        <v>0.1674323634507402</v>
      </c>
      <c r="K58" s="162">
        <f t="shared" si="31"/>
        <v>-620</v>
      </c>
      <c r="L58" s="163">
        <f t="shared" si="32"/>
        <v>328</v>
      </c>
      <c r="M58" s="164">
        <f t="shared" si="29"/>
        <v>5.343907431466198E-4</v>
      </c>
    </row>
    <row r="59" spans="2:13" x14ac:dyDescent="0.25">
      <c r="B59" s="162" t="s">
        <v>123</v>
      </c>
      <c r="C59" s="163">
        <v>521</v>
      </c>
      <c r="D59" s="163">
        <v>546</v>
      </c>
      <c r="E59" s="163">
        <v>259</v>
      </c>
      <c r="F59" s="163">
        <v>866</v>
      </c>
      <c r="G59" s="163">
        <v>806</v>
      </c>
      <c r="H59" s="163">
        <v>1078</v>
      </c>
      <c r="I59" s="165">
        <f t="shared" si="33"/>
        <v>0.33746898263027303</v>
      </c>
      <c r="J59" s="164">
        <f t="shared" si="30"/>
        <v>0.97435897435897445</v>
      </c>
      <c r="K59" s="162">
        <f t="shared" si="31"/>
        <v>272</v>
      </c>
      <c r="L59" s="163">
        <f t="shared" si="32"/>
        <v>532</v>
      </c>
      <c r="M59" s="164">
        <f t="shared" si="29"/>
        <v>2.5189034591694629E-4</v>
      </c>
    </row>
    <row r="60" spans="2:13" x14ac:dyDescent="0.25">
      <c r="B60" s="162" t="s">
        <v>119</v>
      </c>
      <c r="C60" s="163">
        <v>584</v>
      </c>
      <c r="D60" s="163">
        <v>636</v>
      </c>
      <c r="E60" s="163">
        <v>175</v>
      </c>
      <c r="F60" s="163">
        <v>649</v>
      </c>
      <c r="G60" s="163">
        <v>683</v>
      </c>
      <c r="H60" s="163">
        <v>802</v>
      </c>
      <c r="I60" s="165">
        <f t="shared" si="33"/>
        <v>0.17423133235724753</v>
      </c>
      <c r="J60" s="164">
        <f t="shared" si="30"/>
        <v>0.26100628930817615</v>
      </c>
      <c r="K60" s="162">
        <f t="shared" si="31"/>
        <v>119</v>
      </c>
      <c r="L60" s="163">
        <f t="shared" si="32"/>
        <v>166</v>
      </c>
      <c r="M60" s="164">
        <f t="shared" si="29"/>
        <v>1.8739894009776523E-4</v>
      </c>
    </row>
    <row r="61" spans="2:13" x14ac:dyDescent="0.25">
      <c r="B61" s="162" t="s">
        <v>128</v>
      </c>
      <c r="C61" s="163">
        <v>312</v>
      </c>
      <c r="D61" s="163">
        <v>160</v>
      </c>
      <c r="E61" s="163">
        <v>76</v>
      </c>
      <c r="F61" s="163">
        <v>132</v>
      </c>
      <c r="G61" s="163">
        <v>239</v>
      </c>
      <c r="H61" s="163">
        <v>141</v>
      </c>
      <c r="I61" s="165">
        <f t="shared" si="33"/>
        <v>-0.41004184100418406</v>
      </c>
      <c r="J61" s="164">
        <f t="shared" si="30"/>
        <v>-0.11875000000000002</v>
      </c>
      <c r="K61" s="162">
        <f t="shared" si="31"/>
        <v>-98</v>
      </c>
      <c r="L61" s="163">
        <f t="shared" si="32"/>
        <v>-19</v>
      </c>
      <c r="M61" s="164">
        <f t="shared" si="29"/>
        <v>3.2946696451103364E-5</v>
      </c>
    </row>
    <row r="62" spans="2:13" x14ac:dyDescent="0.25">
      <c r="B62" s="162" t="s">
        <v>131</v>
      </c>
      <c r="C62" s="163">
        <v>380</v>
      </c>
      <c r="D62" s="163">
        <v>340</v>
      </c>
      <c r="E62" s="163">
        <v>119</v>
      </c>
      <c r="F62" s="163">
        <v>153</v>
      </c>
      <c r="G62" s="163">
        <v>195</v>
      </c>
      <c r="H62" s="163">
        <v>154</v>
      </c>
      <c r="I62" s="165">
        <f t="shared" si="33"/>
        <v>-0.21025641025641029</v>
      </c>
      <c r="J62" s="164">
        <f t="shared" si="30"/>
        <v>-0.54705882352941182</v>
      </c>
      <c r="K62" s="162">
        <f t="shared" si="31"/>
        <v>-41</v>
      </c>
      <c r="L62" s="163">
        <f t="shared" si="32"/>
        <v>-186</v>
      </c>
      <c r="M62" s="164">
        <f t="shared" si="29"/>
        <v>3.5984335130992327E-5</v>
      </c>
    </row>
    <row r="63" spans="2:13" x14ac:dyDescent="0.25">
      <c r="B63" s="168" t="s">
        <v>144</v>
      </c>
      <c r="C63" s="169">
        <f t="shared" ref="C63:H63" si="34">C55-SUM(C56:C62)</f>
        <v>8542</v>
      </c>
      <c r="D63" s="169">
        <f t="shared" si="34"/>
        <v>8674</v>
      </c>
      <c r="E63" s="169">
        <f t="shared" si="34"/>
        <v>2364</v>
      </c>
      <c r="F63" s="169">
        <f t="shared" si="34"/>
        <v>9249</v>
      </c>
      <c r="G63" s="169">
        <f t="shared" si="34"/>
        <v>10298</v>
      </c>
      <c r="H63" s="169">
        <f t="shared" si="34"/>
        <v>10353</v>
      </c>
      <c r="I63" s="171">
        <f t="shared" si="33"/>
        <v>5.3408428821131171E-3</v>
      </c>
      <c r="J63" s="170">
        <f t="shared" si="30"/>
        <v>0.19356698178464371</v>
      </c>
      <c r="K63" s="168">
        <f>H63-G63</f>
        <v>55</v>
      </c>
      <c r="L63" s="169">
        <f t="shared" si="32"/>
        <v>1679</v>
      </c>
      <c r="M63" s="170">
        <f t="shared" si="29"/>
        <v>2.4191287117608022E-3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134783</v>
      </c>
      <c r="D65" s="176">
        <f t="shared" ref="D65:H65" si="35">D66+D69</f>
        <v>135352</v>
      </c>
      <c r="E65" s="176">
        <f t="shared" si="35"/>
        <v>51640</v>
      </c>
      <c r="F65" s="176">
        <f t="shared" si="35"/>
        <v>151473</v>
      </c>
      <c r="G65" s="176">
        <f t="shared" si="35"/>
        <v>170958</v>
      </c>
      <c r="H65" s="176">
        <f t="shared" si="35"/>
        <v>191595</v>
      </c>
      <c r="I65" s="177">
        <f>IFERROR(H65/G65-1,"-")</f>
        <v>0.12071385954444946</v>
      </c>
      <c r="J65" s="177">
        <f>IFERROR(H65/D65-1,"-")</f>
        <v>0.4155313552810449</v>
      </c>
      <c r="K65" s="176">
        <f>H65-G65</f>
        <v>20637</v>
      </c>
      <c r="L65" s="176">
        <f>H65-D65</f>
        <v>56243</v>
      </c>
      <c r="M65" s="177">
        <f t="shared" ref="M65:M77" si="36">H65/H$9</f>
        <v>4.4768952528717369E-2</v>
      </c>
    </row>
    <row r="66" spans="2:13" x14ac:dyDescent="0.25">
      <c r="B66" s="157" t="s">
        <v>97</v>
      </c>
      <c r="C66" s="158">
        <v>34440</v>
      </c>
      <c r="D66" s="158">
        <v>41362</v>
      </c>
      <c r="E66" s="158">
        <v>22085</v>
      </c>
      <c r="F66" s="158">
        <v>30941</v>
      </c>
      <c r="G66" s="158">
        <v>45548</v>
      </c>
      <c r="H66" s="158">
        <v>58550</v>
      </c>
      <c r="I66" s="160">
        <f>IFERROR(H66/G66-1,"-")</f>
        <v>0.28545710020198478</v>
      </c>
      <c r="J66" s="159">
        <f t="shared" ref="J66:J77" si="37">IFERROR(H66/D66-1,"-")</f>
        <v>0.41555050529471504</v>
      </c>
      <c r="K66" s="157">
        <f t="shared" ref="K66:K76" si="38">H66-G66</f>
        <v>13002</v>
      </c>
      <c r="L66" s="158">
        <f t="shared" ref="L66:L77" si="39">H66-D66</f>
        <v>17188</v>
      </c>
      <c r="M66" s="159">
        <f t="shared" si="36"/>
        <v>1.3681057285192212E-2</v>
      </c>
    </row>
    <row r="67" spans="2:13" x14ac:dyDescent="0.25">
      <c r="B67" s="162" t="s">
        <v>103</v>
      </c>
      <c r="C67" s="163">
        <v>19155</v>
      </c>
      <c r="D67" s="163">
        <v>22237</v>
      </c>
      <c r="E67" s="163">
        <v>7922</v>
      </c>
      <c r="F67" s="163">
        <v>22920</v>
      </c>
      <c r="G67" s="163">
        <v>31464</v>
      </c>
      <c r="H67" s="163">
        <v>34800</v>
      </c>
      <c r="I67" s="165">
        <f>IFERROR(H67/G67-1,"-")</f>
        <v>0.10602593440122043</v>
      </c>
      <c r="J67" s="164">
        <f t="shared" si="37"/>
        <v>0.56495930206412726</v>
      </c>
      <c r="K67" s="162">
        <f t="shared" si="38"/>
        <v>3336</v>
      </c>
      <c r="L67" s="163">
        <f t="shared" si="39"/>
        <v>12563</v>
      </c>
      <c r="M67" s="164">
        <f t="shared" si="36"/>
        <v>8.1315250815489157E-3</v>
      </c>
    </row>
    <row r="68" spans="2:13" x14ac:dyDescent="0.25">
      <c r="B68" s="162" t="s">
        <v>100</v>
      </c>
      <c r="C68" s="163">
        <v>15285</v>
      </c>
      <c r="D68" s="163">
        <v>19125</v>
      </c>
      <c r="E68" s="163">
        <v>14163</v>
      </c>
      <c r="F68" s="163">
        <v>8021</v>
      </c>
      <c r="G68" s="163">
        <v>14084</v>
      </c>
      <c r="H68" s="163">
        <v>23750</v>
      </c>
      <c r="I68" s="165">
        <f>IFERROR(H68/G68-1,"-")</f>
        <v>0.68631070718545861</v>
      </c>
      <c r="J68" s="164">
        <f t="shared" si="37"/>
        <v>0.24183006535947715</v>
      </c>
      <c r="K68" s="162">
        <f t="shared" si="38"/>
        <v>9666</v>
      </c>
      <c r="L68" s="163">
        <f t="shared" si="39"/>
        <v>4625</v>
      </c>
      <c r="M68" s="164">
        <f t="shared" si="36"/>
        <v>5.5495322036432969E-3</v>
      </c>
    </row>
    <row r="69" spans="2:13" x14ac:dyDescent="0.25">
      <c r="B69" s="157" t="s">
        <v>107</v>
      </c>
      <c r="C69" s="158">
        <v>100343</v>
      </c>
      <c r="D69" s="158">
        <v>93990</v>
      </c>
      <c r="E69" s="158">
        <v>29555</v>
      </c>
      <c r="F69" s="158">
        <v>120532</v>
      </c>
      <c r="G69" s="158">
        <v>125410</v>
      </c>
      <c r="H69" s="158">
        <v>133045</v>
      </c>
      <c r="I69" s="160">
        <f>IFERROR(H69/G69-1,"-")</f>
        <v>6.0880312574754791E-2</v>
      </c>
      <c r="J69" s="159">
        <f t="shared" si="37"/>
        <v>0.41552292797106083</v>
      </c>
      <c r="K69" s="157">
        <f t="shared" si="38"/>
        <v>7635</v>
      </c>
      <c r="L69" s="158">
        <f t="shared" si="39"/>
        <v>39055</v>
      </c>
      <c r="M69" s="159">
        <f t="shared" si="36"/>
        <v>3.1087895243525156E-2</v>
      </c>
    </row>
    <row r="70" spans="2:13" x14ac:dyDescent="0.25">
      <c r="B70" s="162" t="s">
        <v>110</v>
      </c>
      <c r="C70" s="163">
        <v>46045</v>
      </c>
      <c r="D70" s="163">
        <v>40752</v>
      </c>
      <c r="E70" s="163">
        <v>13310</v>
      </c>
      <c r="F70" s="163">
        <v>52809</v>
      </c>
      <c r="G70" s="163">
        <v>48101</v>
      </c>
      <c r="H70" s="163">
        <v>45250</v>
      </c>
      <c r="I70" s="165">
        <f t="shared" ref="I70:I77" si="40">IFERROR(H70/G70-1,"-")</f>
        <v>-5.9271117024594089E-2</v>
      </c>
      <c r="J70" s="164">
        <f t="shared" si="37"/>
        <v>0.11037495092265415</v>
      </c>
      <c r="K70" s="162">
        <f t="shared" si="38"/>
        <v>-2851</v>
      </c>
      <c r="L70" s="163">
        <f t="shared" si="39"/>
        <v>4498</v>
      </c>
      <c r="M70" s="164">
        <f t="shared" si="36"/>
        <v>1.0573319251151967E-2</v>
      </c>
    </row>
    <row r="71" spans="2:13" x14ac:dyDescent="0.25">
      <c r="B71" s="162" t="s">
        <v>113</v>
      </c>
      <c r="C71" s="163">
        <v>13449</v>
      </c>
      <c r="D71" s="163">
        <v>11187</v>
      </c>
      <c r="E71" s="163">
        <v>3222</v>
      </c>
      <c r="F71" s="163">
        <v>7009</v>
      </c>
      <c r="G71" s="163">
        <v>9961</v>
      </c>
      <c r="H71" s="163">
        <v>9892</v>
      </c>
      <c r="I71" s="165">
        <f t="shared" si="40"/>
        <v>-6.9270153599035877E-3</v>
      </c>
      <c r="J71" s="164">
        <f t="shared" si="37"/>
        <v>-0.11575936354697414</v>
      </c>
      <c r="K71" s="162">
        <f t="shared" si="38"/>
        <v>-69</v>
      </c>
      <c r="L71" s="163">
        <f t="shared" si="39"/>
        <v>-1295</v>
      </c>
      <c r="M71" s="164">
        <f t="shared" si="36"/>
        <v>2.311409370881663E-3</v>
      </c>
    </row>
    <row r="72" spans="2:13" x14ac:dyDescent="0.25">
      <c r="B72" s="162" t="s">
        <v>116</v>
      </c>
      <c r="C72" s="163">
        <v>6479</v>
      </c>
      <c r="D72" s="163">
        <v>10780</v>
      </c>
      <c r="E72" s="163">
        <v>3375</v>
      </c>
      <c r="F72" s="163">
        <v>17604</v>
      </c>
      <c r="G72" s="163">
        <v>15357</v>
      </c>
      <c r="H72" s="163">
        <v>19078</v>
      </c>
      <c r="I72" s="165">
        <f t="shared" si="40"/>
        <v>0.24229992837142666</v>
      </c>
      <c r="J72" s="164">
        <f t="shared" si="37"/>
        <v>0.76975881261595558</v>
      </c>
      <c r="K72" s="162">
        <f t="shared" si="38"/>
        <v>3721</v>
      </c>
      <c r="L72" s="163">
        <f t="shared" si="39"/>
        <v>8298</v>
      </c>
      <c r="M72" s="164">
        <f t="shared" si="36"/>
        <v>4.4578515949939713E-3</v>
      </c>
    </row>
    <row r="73" spans="2:13" x14ac:dyDescent="0.25">
      <c r="B73" s="162" t="s">
        <v>123</v>
      </c>
      <c r="C73" s="163">
        <v>2259</v>
      </c>
      <c r="D73" s="163">
        <v>1719</v>
      </c>
      <c r="E73" s="163">
        <v>459</v>
      </c>
      <c r="F73" s="163">
        <v>2468</v>
      </c>
      <c r="G73" s="163">
        <v>3478</v>
      </c>
      <c r="H73" s="163">
        <v>4281</v>
      </c>
      <c r="I73" s="165">
        <f t="shared" si="40"/>
        <v>0.23087981598619889</v>
      </c>
      <c r="J73" s="164">
        <f t="shared" si="37"/>
        <v>1.4904013961605584</v>
      </c>
      <c r="K73" s="162">
        <f t="shared" si="38"/>
        <v>803</v>
      </c>
      <c r="L73" s="163">
        <f t="shared" si="39"/>
        <v>2562</v>
      </c>
      <c r="M73" s="164">
        <f t="shared" si="36"/>
        <v>1.0003177837388192E-3</v>
      </c>
    </row>
    <row r="74" spans="2:13" x14ac:dyDescent="0.25">
      <c r="B74" s="162" t="s">
        <v>119</v>
      </c>
      <c r="C74" s="163">
        <v>2914</v>
      </c>
      <c r="D74" s="163">
        <v>2455</v>
      </c>
      <c r="E74" s="163">
        <v>1163</v>
      </c>
      <c r="F74" s="163">
        <v>2853</v>
      </c>
      <c r="G74" s="163">
        <v>2272</v>
      </c>
      <c r="H74" s="163">
        <v>3870</v>
      </c>
      <c r="I74" s="165">
        <f t="shared" si="40"/>
        <v>0.70334507042253525</v>
      </c>
      <c r="J74" s="164">
        <f t="shared" si="37"/>
        <v>0.57637474541751521</v>
      </c>
      <c r="K74" s="162">
        <f t="shared" si="38"/>
        <v>1598</v>
      </c>
      <c r="L74" s="163">
        <f t="shared" si="39"/>
        <v>1415</v>
      </c>
      <c r="M74" s="164">
        <f t="shared" si="36"/>
        <v>9.0428166855156041E-4</v>
      </c>
    </row>
    <row r="75" spans="2:13" x14ac:dyDescent="0.25">
      <c r="B75" s="162" t="s">
        <v>128</v>
      </c>
      <c r="C75" s="163">
        <v>1304</v>
      </c>
      <c r="D75" s="163">
        <v>2180</v>
      </c>
      <c r="E75" s="163">
        <v>651</v>
      </c>
      <c r="F75" s="163">
        <v>2685</v>
      </c>
      <c r="G75" s="163">
        <v>3745</v>
      </c>
      <c r="H75" s="163">
        <v>2300</v>
      </c>
      <c r="I75" s="165">
        <f t="shared" si="40"/>
        <v>-0.3858477970627503</v>
      </c>
      <c r="J75" s="164">
        <f t="shared" si="37"/>
        <v>5.504587155963292E-2</v>
      </c>
      <c r="K75" s="162">
        <f t="shared" si="38"/>
        <v>-1445</v>
      </c>
      <c r="L75" s="163">
        <f t="shared" si="39"/>
        <v>120</v>
      </c>
      <c r="M75" s="164">
        <f t="shared" si="36"/>
        <v>5.3742838182650873E-4</v>
      </c>
    </row>
    <row r="76" spans="2:13" x14ac:dyDescent="0.25">
      <c r="B76" s="162" t="s">
        <v>131</v>
      </c>
      <c r="C76" s="163">
        <v>2586</v>
      </c>
      <c r="D76" s="163">
        <v>2290</v>
      </c>
      <c r="E76" s="163">
        <v>907</v>
      </c>
      <c r="F76" s="163">
        <v>799</v>
      </c>
      <c r="G76" s="163">
        <v>1039</v>
      </c>
      <c r="H76" s="163">
        <v>628</v>
      </c>
      <c r="I76" s="165">
        <f t="shared" si="40"/>
        <v>-0.39557266602502406</v>
      </c>
      <c r="J76" s="164">
        <f t="shared" si="37"/>
        <v>-0.72576419213973797</v>
      </c>
      <c r="K76" s="162">
        <f t="shared" si="38"/>
        <v>-411</v>
      </c>
      <c r="L76" s="163">
        <f t="shared" si="39"/>
        <v>-1662</v>
      </c>
      <c r="M76" s="164">
        <f t="shared" si="36"/>
        <v>1.4674131469002066E-4</v>
      </c>
    </row>
    <row r="77" spans="2:13" x14ac:dyDescent="0.25">
      <c r="B77" s="168" t="s">
        <v>144</v>
      </c>
      <c r="C77" s="169">
        <f t="shared" ref="C77:H77" si="41">C69-SUM(C70:C76)</f>
        <v>25307</v>
      </c>
      <c r="D77" s="169">
        <f t="shared" si="41"/>
        <v>22627</v>
      </c>
      <c r="E77" s="169">
        <f t="shared" si="41"/>
        <v>6468</v>
      </c>
      <c r="F77" s="169">
        <f t="shared" si="41"/>
        <v>34305</v>
      </c>
      <c r="G77" s="169">
        <f t="shared" si="41"/>
        <v>41457</v>
      </c>
      <c r="H77" s="169">
        <f t="shared" si="41"/>
        <v>47746</v>
      </c>
      <c r="I77" s="171">
        <f t="shared" si="40"/>
        <v>0.15169935113491095</v>
      </c>
      <c r="J77" s="170">
        <f t="shared" si="37"/>
        <v>1.1101339108145138</v>
      </c>
      <c r="K77" s="168">
        <f>H77-G77</f>
        <v>6289</v>
      </c>
      <c r="L77" s="169">
        <f t="shared" si="39"/>
        <v>25119</v>
      </c>
      <c r="M77" s="170">
        <f t="shared" si="36"/>
        <v>1.1156545877690646E-2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643249</v>
      </c>
      <c r="D79" s="176">
        <f t="shared" ref="D79:H79" si="42">D80+D83</f>
        <v>632559</v>
      </c>
      <c r="E79" s="176">
        <f t="shared" si="42"/>
        <v>167932</v>
      </c>
      <c r="F79" s="176">
        <f t="shared" si="42"/>
        <v>574800</v>
      </c>
      <c r="G79" s="176">
        <f t="shared" si="42"/>
        <v>652648</v>
      </c>
      <c r="H79" s="176">
        <f t="shared" si="42"/>
        <v>741051</v>
      </c>
      <c r="I79" s="177">
        <f>IFERROR(H79/G79-1,"-")</f>
        <v>0.13545280151015548</v>
      </c>
      <c r="J79" s="177">
        <f>IFERROR(H79/D79-1,"-")</f>
        <v>0.17151285492736656</v>
      </c>
      <c r="K79" s="176">
        <f>H79-G79</f>
        <v>88403</v>
      </c>
      <c r="L79" s="176">
        <f>H79-D79</f>
        <v>108492</v>
      </c>
      <c r="M79" s="177">
        <f t="shared" ref="M79:M91" si="43">H79/H$9</f>
        <v>0.17315732164387659</v>
      </c>
    </row>
    <row r="80" spans="2:13" x14ac:dyDescent="0.25">
      <c r="B80" s="157" t="s">
        <v>97</v>
      </c>
      <c r="C80" s="158">
        <v>278871</v>
      </c>
      <c r="D80" s="158">
        <v>285490</v>
      </c>
      <c r="E80" s="158">
        <v>76535</v>
      </c>
      <c r="F80" s="158">
        <v>279454</v>
      </c>
      <c r="G80" s="158">
        <v>279159</v>
      </c>
      <c r="H80" s="158">
        <v>299768</v>
      </c>
      <c r="I80" s="160">
        <f>IFERROR(H80/G80-1,"-")</f>
        <v>7.3825311023467011E-2</v>
      </c>
      <c r="J80" s="159">
        <f t="shared" ref="J80:J91" si="44">IFERROR(H80/D80-1,"-")</f>
        <v>5.0012259623804622E-2</v>
      </c>
      <c r="K80" s="157">
        <f t="shared" ref="K80:K90" si="45">H80-G80</f>
        <v>20609</v>
      </c>
      <c r="L80" s="158">
        <f t="shared" ref="L80:L91" si="46">H80-D80</f>
        <v>14278</v>
      </c>
      <c r="M80" s="159">
        <f t="shared" si="43"/>
        <v>7.0045143984073424E-2</v>
      </c>
    </row>
    <row r="81" spans="2:13" x14ac:dyDescent="0.25">
      <c r="B81" s="162" t="s">
        <v>103</v>
      </c>
      <c r="C81" s="163">
        <v>63882</v>
      </c>
      <c r="D81" s="163">
        <v>49926</v>
      </c>
      <c r="E81" s="163">
        <v>18128</v>
      </c>
      <c r="F81" s="163">
        <v>66206</v>
      </c>
      <c r="G81" s="163">
        <v>60189</v>
      </c>
      <c r="H81" s="163">
        <v>72329</v>
      </c>
      <c r="I81" s="165">
        <f>IFERROR(H81/G81-1,"-")</f>
        <v>0.20169798468158628</v>
      </c>
      <c r="J81" s="164">
        <f t="shared" si="44"/>
        <v>0.44872411168529425</v>
      </c>
      <c r="K81" s="162">
        <f t="shared" si="45"/>
        <v>12140</v>
      </c>
      <c r="L81" s="163">
        <f t="shared" si="46"/>
        <v>22403</v>
      </c>
      <c r="M81" s="164">
        <f t="shared" si="43"/>
        <v>1.6900720621360676E-2</v>
      </c>
    </row>
    <row r="82" spans="2:13" x14ac:dyDescent="0.25">
      <c r="B82" s="162" t="s">
        <v>100</v>
      </c>
      <c r="C82" s="163">
        <v>214989</v>
      </c>
      <c r="D82" s="163">
        <v>235564</v>
      </c>
      <c r="E82" s="163">
        <v>58407</v>
      </c>
      <c r="F82" s="163">
        <v>213248</v>
      </c>
      <c r="G82" s="163">
        <v>218970</v>
      </c>
      <c r="H82" s="163">
        <v>227439</v>
      </c>
      <c r="I82" s="165">
        <f>IFERROR(H82/G82-1,"-")</f>
        <v>3.8676531031648143E-2</v>
      </c>
      <c r="J82" s="164">
        <f t="shared" si="44"/>
        <v>-3.4491688033825185E-2</v>
      </c>
      <c r="K82" s="162">
        <f t="shared" si="45"/>
        <v>8469</v>
      </c>
      <c r="L82" s="163">
        <f t="shared" si="46"/>
        <v>-8125</v>
      </c>
      <c r="M82" s="164">
        <f t="shared" si="43"/>
        <v>5.3144423362712752E-2</v>
      </c>
    </row>
    <row r="83" spans="2:13" x14ac:dyDescent="0.25">
      <c r="B83" s="157" t="s">
        <v>107</v>
      </c>
      <c r="C83" s="158">
        <v>364378</v>
      </c>
      <c r="D83" s="158">
        <v>347069</v>
      </c>
      <c r="E83" s="158">
        <v>91397</v>
      </c>
      <c r="F83" s="158">
        <v>295346</v>
      </c>
      <c r="G83" s="158">
        <v>373489</v>
      </c>
      <c r="H83" s="158">
        <v>441283</v>
      </c>
      <c r="I83" s="160">
        <f>IFERROR(H83/G83-1,"-")</f>
        <v>0.18151538599530381</v>
      </c>
      <c r="J83" s="159">
        <f t="shared" si="44"/>
        <v>0.27145610815140508</v>
      </c>
      <c r="K83" s="157">
        <f t="shared" si="45"/>
        <v>67794</v>
      </c>
      <c r="L83" s="158">
        <f t="shared" si="46"/>
        <v>94214</v>
      </c>
      <c r="M83" s="159">
        <f t="shared" si="43"/>
        <v>0.10311217765980316</v>
      </c>
    </row>
    <row r="84" spans="2:13" x14ac:dyDescent="0.25">
      <c r="B84" s="162" t="s">
        <v>110</v>
      </c>
      <c r="C84" s="163">
        <v>56198</v>
      </c>
      <c r="D84" s="163">
        <v>63752</v>
      </c>
      <c r="E84" s="163">
        <v>17445</v>
      </c>
      <c r="F84" s="163">
        <v>62128</v>
      </c>
      <c r="G84" s="163">
        <v>82199</v>
      </c>
      <c r="H84" s="163">
        <v>96271</v>
      </c>
      <c r="I84" s="165">
        <f t="shared" ref="I84:I91" si="47">IFERROR(H84/G84-1,"-")</f>
        <v>0.17119429676760056</v>
      </c>
      <c r="J84" s="164">
        <f t="shared" si="44"/>
        <v>0.51008595808758939</v>
      </c>
      <c r="K84" s="162">
        <f t="shared" si="45"/>
        <v>14072</v>
      </c>
      <c r="L84" s="163">
        <f t="shared" si="46"/>
        <v>32519</v>
      </c>
      <c r="M84" s="164">
        <f t="shared" si="43"/>
        <v>2.2495116411660795E-2</v>
      </c>
    </row>
    <row r="85" spans="2:13" x14ac:dyDescent="0.25">
      <c r="B85" s="162" t="s">
        <v>113</v>
      </c>
      <c r="C85" s="163">
        <v>168368</v>
      </c>
      <c r="D85" s="163">
        <v>138191</v>
      </c>
      <c r="E85" s="163">
        <v>31930</v>
      </c>
      <c r="F85" s="163">
        <v>97434</v>
      </c>
      <c r="G85" s="163">
        <v>111666</v>
      </c>
      <c r="H85" s="163">
        <v>122981</v>
      </c>
      <c r="I85" s="165">
        <f t="shared" si="47"/>
        <v>0.101328963157989</v>
      </c>
      <c r="J85" s="164">
        <f t="shared" si="44"/>
        <v>-0.11006505488780027</v>
      </c>
      <c r="K85" s="162">
        <f t="shared" si="45"/>
        <v>11315</v>
      </c>
      <c r="L85" s="163">
        <f t="shared" si="46"/>
        <v>-15210</v>
      </c>
      <c r="M85" s="164">
        <f t="shared" si="43"/>
        <v>2.8736295576263424E-2</v>
      </c>
    </row>
    <row r="86" spans="2:13" x14ac:dyDescent="0.25">
      <c r="B86" s="162" t="s">
        <v>116</v>
      </c>
      <c r="C86" s="163">
        <v>17384</v>
      </c>
      <c r="D86" s="163">
        <v>21075</v>
      </c>
      <c r="E86" s="163">
        <v>6777</v>
      </c>
      <c r="F86" s="163">
        <v>26003</v>
      </c>
      <c r="G86" s="163">
        <v>37854</v>
      </c>
      <c r="H86" s="163">
        <v>52090</v>
      </c>
      <c r="I86" s="165">
        <f t="shared" si="47"/>
        <v>0.37607650446452157</v>
      </c>
      <c r="J86" s="164">
        <f t="shared" si="44"/>
        <v>1.4716488730723607</v>
      </c>
      <c r="K86" s="162">
        <f t="shared" si="45"/>
        <v>14236</v>
      </c>
      <c r="L86" s="163">
        <f t="shared" si="46"/>
        <v>31015</v>
      </c>
      <c r="M86" s="164">
        <f t="shared" si="43"/>
        <v>1.2171584525801235E-2</v>
      </c>
    </row>
    <row r="87" spans="2:13" x14ac:dyDescent="0.25">
      <c r="B87" s="162" t="s">
        <v>123</v>
      </c>
      <c r="C87" s="163">
        <v>7535</v>
      </c>
      <c r="D87" s="163">
        <v>6200</v>
      </c>
      <c r="E87" s="163">
        <v>1446</v>
      </c>
      <c r="F87" s="163">
        <v>5606</v>
      </c>
      <c r="G87" s="163">
        <v>7837</v>
      </c>
      <c r="H87" s="163">
        <v>12806</v>
      </c>
      <c r="I87" s="165">
        <f t="shared" si="47"/>
        <v>0.63404363914763295</v>
      </c>
      <c r="J87" s="164">
        <f t="shared" si="44"/>
        <v>1.0654838709677419</v>
      </c>
      <c r="K87" s="162">
        <f t="shared" si="45"/>
        <v>4969</v>
      </c>
      <c r="L87" s="163">
        <f t="shared" si="46"/>
        <v>6606</v>
      </c>
      <c r="M87" s="164">
        <f t="shared" si="43"/>
        <v>2.9923077642044658E-3</v>
      </c>
    </row>
    <row r="88" spans="2:13" x14ac:dyDescent="0.25">
      <c r="B88" s="162" t="s">
        <v>119</v>
      </c>
      <c r="C88" s="163">
        <v>5836</v>
      </c>
      <c r="D88" s="163">
        <v>5595</v>
      </c>
      <c r="E88" s="163">
        <v>1794</v>
      </c>
      <c r="F88" s="163">
        <v>5083</v>
      </c>
      <c r="G88" s="163">
        <v>6268</v>
      </c>
      <c r="H88" s="163">
        <v>8009</v>
      </c>
      <c r="I88" s="165">
        <f t="shared" si="47"/>
        <v>0.27776005105296742</v>
      </c>
      <c r="J88" s="164">
        <f t="shared" si="44"/>
        <v>0.43145665773011621</v>
      </c>
      <c r="K88" s="162">
        <f t="shared" si="45"/>
        <v>1741</v>
      </c>
      <c r="L88" s="163">
        <f t="shared" si="46"/>
        <v>2414</v>
      </c>
      <c r="M88" s="164">
        <f t="shared" si="43"/>
        <v>1.8714190913254386E-3</v>
      </c>
    </row>
    <row r="89" spans="2:13" x14ac:dyDescent="0.25">
      <c r="B89" s="162" t="s">
        <v>128</v>
      </c>
      <c r="C89" s="163">
        <v>3604</v>
      </c>
      <c r="D89" s="163">
        <v>3790</v>
      </c>
      <c r="E89" s="163">
        <v>1708</v>
      </c>
      <c r="F89" s="163">
        <v>3385</v>
      </c>
      <c r="G89" s="163">
        <v>3805</v>
      </c>
      <c r="H89" s="163">
        <v>3556</v>
      </c>
      <c r="I89" s="165">
        <f t="shared" si="47"/>
        <v>-6.5440210249671504E-2</v>
      </c>
      <c r="J89" s="164">
        <f t="shared" si="44"/>
        <v>-6.1741424802110867E-2</v>
      </c>
      <c r="K89" s="162">
        <f t="shared" si="45"/>
        <v>-249</v>
      </c>
      <c r="L89" s="163">
        <f t="shared" si="46"/>
        <v>-234</v>
      </c>
      <c r="M89" s="164">
        <f t="shared" si="43"/>
        <v>8.3091101120655005E-4</v>
      </c>
    </row>
    <row r="90" spans="2:13" x14ac:dyDescent="0.25">
      <c r="B90" s="162" t="s">
        <v>131</v>
      </c>
      <c r="C90" s="163">
        <v>7515</v>
      </c>
      <c r="D90" s="163">
        <v>6907</v>
      </c>
      <c r="E90" s="163">
        <v>2323</v>
      </c>
      <c r="F90" s="163">
        <v>3698</v>
      </c>
      <c r="G90" s="163">
        <v>4407</v>
      </c>
      <c r="H90" s="163">
        <v>4689</v>
      </c>
      <c r="I90" s="165">
        <f t="shared" si="47"/>
        <v>6.3989108236895742E-2</v>
      </c>
      <c r="J90" s="164">
        <f t="shared" si="44"/>
        <v>-0.32112349790068051</v>
      </c>
      <c r="K90" s="162">
        <f t="shared" si="45"/>
        <v>282</v>
      </c>
      <c r="L90" s="163">
        <f t="shared" si="46"/>
        <v>-2218</v>
      </c>
      <c r="M90" s="164">
        <f t="shared" si="43"/>
        <v>1.095652905384565E-3</v>
      </c>
    </row>
    <row r="91" spans="2:13" x14ac:dyDescent="0.25">
      <c r="B91" s="168" t="s">
        <v>144</v>
      </c>
      <c r="C91" s="169">
        <f t="shared" ref="C91:H91" si="48">C83-SUM(C84:C90)</f>
        <v>97938</v>
      </c>
      <c r="D91" s="169">
        <f t="shared" si="48"/>
        <v>101559</v>
      </c>
      <c r="E91" s="169">
        <f t="shared" si="48"/>
        <v>27974</v>
      </c>
      <c r="F91" s="169">
        <f t="shared" si="48"/>
        <v>92009</v>
      </c>
      <c r="G91" s="169">
        <f t="shared" si="48"/>
        <v>119453</v>
      </c>
      <c r="H91" s="169">
        <f t="shared" si="48"/>
        <v>140881</v>
      </c>
      <c r="I91" s="171">
        <f t="shared" si="47"/>
        <v>0.17938436037604744</v>
      </c>
      <c r="J91" s="170">
        <f t="shared" si="44"/>
        <v>0.38718380448803158</v>
      </c>
      <c r="K91" s="168">
        <f>H91-G91</f>
        <v>21428</v>
      </c>
      <c r="L91" s="169">
        <f t="shared" si="46"/>
        <v>39322</v>
      </c>
      <c r="M91" s="170">
        <f t="shared" si="43"/>
        <v>3.2918890373956691E-2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53986</v>
      </c>
      <c r="D93" s="176">
        <f t="shared" ref="D93:H93" si="49">D94+D97</f>
        <v>55887</v>
      </c>
      <c r="E93" s="176">
        <f t="shared" si="49"/>
        <v>22616</v>
      </c>
      <c r="F93" s="176">
        <f t="shared" si="49"/>
        <v>51485</v>
      </c>
      <c r="G93" s="176">
        <f t="shared" si="49"/>
        <v>58157</v>
      </c>
      <c r="H93" s="176">
        <f t="shared" si="49"/>
        <v>57388</v>
      </c>
      <c r="I93" s="177">
        <f>IFERROR(H93/G93-1,"-")</f>
        <v>-1.3222827862510056E-2</v>
      </c>
      <c r="J93" s="177">
        <f>IFERROR(H93/D93-1,"-")</f>
        <v>2.6857766564675201E-2</v>
      </c>
      <c r="K93" s="176">
        <f>H93-G93</f>
        <v>-769</v>
      </c>
      <c r="L93" s="176">
        <f>H93-D93</f>
        <v>1501</v>
      </c>
      <c r="M93" s="177">
        <f t="shared" ref="M93:M105" si="50">H93/H$9</f>
        <v>1.3409539120112907E-2</v>
      </c>
    </row>
    <row r="94" spans="2:13" x14ac:dyDescent="0.25">
      <c r="B94" s="157" t="s">
        <v>97</v>
      </c>
      <c r="C94" s="158">
        <v>34282</v>
      </c>
      <c r="D94" s="158">
        <v>37119</v>
      </c>
      <c r="E94" s="158">
        <v>14777</v>
      </c>
      <c r="F94" s="158">
        <v>33809</v>
      </c>
      <c r="G94" s="158">
        <v>37722</v>
      </c>
      <c r="H94" s="158">
        <v>35821</v>
      </c>
      <c r="I94" s="160">
        <f>IFERROR(H94/G94-1,"-")</f>
        <v>-5.0394994963151474E-2</v>
      </c>
      <c r="J94" s="159">
        <f t="shared" ref="J94:J105" si="51">IFERROR(H94/D94-1,"-")</f>
        <v>-3.4968614456208358E-2</v>
      </c>
      <c r="K94" s="157">
        <f t="shared" ref="K94:K104" si="52">H94-G94</f>
        <v>-1901</v>
      </c>
      <c r="L94" s="158">
        <f t="shared" ref="L94:L105" si="53">H94-D94</f>
        <v>-1298</v>
      </c>
      <c r="M94" s="159">
        <f t="shared" si="50"/>
        <v>8.3700965501771179E-3</v>
      </c>
    </row>
    <row r="95" spans="2:13" x14ac:dyDescent="0.25">
      <c r="B95" s="162" t="s">
        <v>103</v>
      </c>
      <c r="C95" s="163">
        <v>16764</v>
      </c>
      <c r="D95" s="163">
        <v>19153</v>
      </c>
      <c r="E95" s="163">
        <v>8025</v>
      </c>
      <c r="F95" s="163">
        <v>16289</v>
      </c>
      <c r="G95" s="163">
        <v>12024</v>
      </c>
      <c r="H95" s="163">
        <v>11877</v>
      </c>
      <c r="I95" s="165">
        <f>IFERROR(H95/G95-1,"-")</f>
        <v>-1.2225548902195627E-2</v>
      </c>
      <c r="J95" s="164">
        <f t="shared" si="51"/>
        <v>-0.37988826815642462</v>
      </c>
      <c r="K95" s="162">
        <f t="shared" si="52"/>
        <v>-147</v>
      </c>
      <c r="L95" s="163">
        <f t="shared" si="53"/>
        <v>-7276</v>
      </c>
      <c r="M95" s="164">
        <f t="shared" si="50"/>
        <v>2.7752334308493239E-3</v>
      </c>
    </row>
    <row r="96" spans="2:13" x14ac:dyDescent="0.25">
      <c r="B96" s="162" t="s">
        <v>100</v>
      </c>
      <c r="C96" s="163">
        <v>17518</v>
      </c>
      <c r="D96" s="163">
        <v>17966</v>
      </c>
      <c r="E96" s="163">
        <v>6752</v>
      </c>
      <c r="F96" s="163">
        <v>17520</v>
      </c>
      <c r="G96" s="163">
        <v>25698</v>
      </c>
      <c r="H96" s="163">
        <v>23944</v>
      </c>
      <c r="I96" s="165">
        <f>IFERROR(H96/G96-1,"-")</f>
        <v>-6.8254338859055186E-2</v>
      </c>
      <c r="J96" s="164">
        <f t="shared" si="51"/>
        <v>0.33273961928086382</v>
      </c>
      <c r="K96" s="162">
        <f t="shared" si="52"/>
        <v>-1754</v>
      </c>
      <c r="L96" s="163">
        <f t="shared" si="53"/>
        <v>5978</v>
      </c>
      <c r="M96" s="164">
        <f t="shared" si="50"/>
        <v>5.5948631193277936E-3</v>
      </c>
    </row>
    <row r="97" spans="2:13" x14ac:dyDescent="0.25">
      <c r="B97" s="157" t="s">
        <v>107</v>
      </c>
      <c r="C97" s="158">
        <v>19704</v>
      </c>
      <c r="D97" s="158">
        <v>18768</v>
      </c>
      <c r="E97" s="158">
        <v>7839</v>
      </c>
      <c r="F97" s="158">
        <v>17676</v>
      </c>
      <c r="G97" s="158">
        <v>20435</v>
      </c>
      <c r="H97" s="158">
        <v>21567</v>
      </c>
      <c r="I97" s="160">
        <f>IFERROR(H97/G97-1,"-")</f>
        <v>5.539515537068751E-2</v>
      </c>
      <c r="J97" s="159">
        <f t="shared" si="51"/>
        <v>0.14913682864450117</v>
      </c>
      <c r="K97" s="157">
        <f t="shared" si="52"/>
        <v>1132</v>
      </c>
      <c r="L97" s="158">
        <f t="shared" si="53"/>
        <v>2799</v>
      </c>
      <c r="M97" s="159">
        <f t="shared" si="50"/>
        <v>5.0394425699357894E-3</v>
      </c>
    </row>
    <row r="98" spans="2:13" x14ac:dyDescent="0.25">
      <c r="B98" s="162" t="s">
        <v>110</v>
      </c>
      <c r="C98" s="163">
        <v>2265</v>
      </c>
      <c r="D98" s="163">
        <v>2421</v>
      </c>
      <c r="E98" s="163">
        <v>1262</v>
      </c>
      <c r="F98" s="163">
        <v>2403</v>
      </c>
      <c r="G98" s="163">
        <v>2795</v>
      </c>
      <c r="H98" s="163">
        <v>3030</v>
      </c>
      <c r="I98" s="165">
        <f t="shared" ref="I98:I105" si="54">IFERROR(H98/G98-1,"-")</f>
        <v>8.4078711985688726E-2</v>
      </c>
      <c r="J98" s="164">
        <f t="shared" si="51"/>
        <v>0.25154894671623307</v>
      </c>
      <c r="K98" s="162">
        <f t="shared" si="52"/>
        <v>235</v>
      </c>
      <c r="L98" s="163">
        <f t="shared" si="53"/>
        <v>609</v>
      </c>
      <c r="M98" s="164">
        <f t="shared" si="50"/>
        <v>7.0800347692796589E-4</v>
      </c>
    </row>
    <row r="99" spans="2:13" x14ac:dyDescent="0.25">
      <c r="B99" s="162" t="s">
        <v>113</v>
      </c>
      <c r="C99" s="163">
        <v>4527</v>
      </c>
      <c r="D99" s="163">
        <v>3905</v>
      </c>
      <c r="E99" s="163">
        <v>1429</v>
      </c>
      <c r="F99" s="163">
        <v>3482</v>
      </c>
      <c r="G99" s="163">
        <v>3814</v>
      </c>
      <c r="H99" s="163">
        <v>4234</v>
      </c>
      <c r="I99" s="165">
        <f t="shared" si="54"/>
        <v>0.11012060828526482</v>
      </c>
      <c r="J99" s="164">
        <f t="shared" si="51"/>
        <v>8.4250960307298284E-2</v>
      </c>
      <c r="K99" s="162">
        <f t="shared" si="52"/>
        <v>420</v>
      </c>
      <c r="L99" s="163">
        <f t="shared" si="53"/>
        <v>329</v>
      </c>
      <c r="M99" s="164">
        <f t="shared" si="50"/>
        <v>9.8933555158845139E-4</v>
      </c>
    </row>
    <row r="100" spans="2:13" x14ac:dyDescent="0.25">
      <c r="B100" s="162" t="s">
        <v>116</v>
      </c>
      <c r="C100" s="163">
        <v>4157</v>
      </c>
      <c r="D100" s="163">
        <v>3854</v>
      </c>
      <c r="E100" s="163">
        <v>1899</v>
      </c>
      <c r="F100" s="163">
        <v>3412</v>
      </c>
      <c r="G100" s="163">
        <v>3885</v>
      </c>
      <c r="H100" s="163">
        <v>3685</v>
      </c>
      <c r="I100" s="165">
        <f t="shared" si="54"/>
        <v>-5.1480051480051525E-2</v>
      </c>
      <c r="J100" s="164">
        <f t="shared" si="51"/>
        <v>-4.3850544888427656E-2</v>
      </c>
      <c r="K100" s="162">
        <f t="shared" si="52"/>
        <v>-200</v>
      </c>
      <c r="L100" s="163">
        <f t="shared" si="53"/>
        <v>-169</v>
      </c>
      <c r="M100" s="164">
        <f t="shared" si="50"/>
        <v>8.6105373349160206E-4</v>
      </c>
    </row>
    <row r="101" spans="2:13" x14ac:dyDescent="0.25">
      <c r="B101" s="162" t="s">
        <v>123</v>
      </c>
      <c r="C101" s="163">
        <v>535</v>
      </c>
      <c r="D101" s="163">
        <v>699</v>
      </c>
      <c r="E101" s="163">
        <v>316</v>
      </c>
      <c r="F101" s="163">
        <v>1172</v>
      </c>
      <c r="G101" s="163">
        <v>938</v>
      </c>
      <c r="H101" s="163">
        <v>933</v>
      </c>
      <c r="I101" s="165">
        <f t="shared" si="54"/>
        <v>-5.3304904051172386E-3</v>
      </c>
      <c r="J101" s="164">
        <f t="shared" si="51"/>
        <v>0.33476394849785418</v>
      </c>
      <c r="K101" s="162">
        <f t="shared" si="52"/>
        <v>-5</v>
      </c>
      <c r="L101" s="163">
        <f t="shared" si="53"/>
        <v>234</v>
      </c>
      <c r="M101" s="164">
        <f t="shared" si="50"/>
        <v>2.1800899141049247E-4</v>
      </c>
    </row>
    <row r="102" spans="2:13" x14ac:dyDescent="0.25">
      <c r="B102" s="162" t="s">
        <v>119</v>
      </c>
      <c r="C102" s="163">
        <v>534</v>
      </c>
      <c r="D102" s="163">
        <v>519</v>
      </c>
      <c r="E102" s="163">
        <v>327</v>
      </c>
      <c r="F102" s="163">
        <v>682</v>
      </c>
      <c r="G102" s="163">
        <v>650</v>
      </c>
      <c r="H102" s="163">
        <v>903</v>
      </c>
      <c r="I102" s="165">
        <f t="shared" si="54"/>
        <v>0.38923076923076927</v>
      </c>
      <c r="J102" s="164">
        <f t="shared" si="51"/>
        <v>0.73988439306358389</v>
      </c>
      <c r="K102" s="162">
        <f t="shared" si="52"/>
        <v>253</v>
      </c>
      <c r="L102" s="163">
        <f t="shared" si="53"/>
        <v>384</v>
      </c>
      <c r="M102" s="164">
        <f t="shared" si="50"/>
        <v>2.109990559953641E-4</v>
      </c>
    </row>
    <row r="103" spans="2:13" x14ac:dyDescent="0.25">
      <c r="B103" s="162" t="s">
        <v>128</v>
      </c>
      <c r="C103" s="163">
        <v>176</v>
      </c>
      <c r="D103" s="163">
        <v>155</v>
      </c>
      <c r="E103" s="163">
        <v>120</v>
      </c>
      <c r="F103" s="163">
        <v>270</v>
      </c>
      <c r="G103" s="163">
        <v>153</v>
      </c>
      <c r="H103" s="163">
        <v>230</v>
      </c>
      <c r="I103" s="165">
        <f t="shared" si="54"/>
        <v>0.50326797385620914</v>
      </c>
      <c r="J103" s="164">
        <f t="shared" si="51"/>
        <v>0.4838709677419355</v>
      </c>
      <c r="K103" s="162">
        <f t="shared" si="52"/>
        <v>77</v>
      </c>
      <c r="L103" s="163">
        <f t="shared" si="53"/>
        <v>75</v>
      </c>
      <c r="M103" s="164">
        <f t="shared" si="50"/>
        <v>5.3742838182650878E-5</v>
      </c>
    </row>
    <row r="104" spans="2:13" x14ac:dyDescent="0.25">
      <c r="B104" s="162" t="s">
        <v>131</v>
      </c>
      <c r="C104" s="163">
        <v>383</v>
      </c>
      <c r="D104" s="163">
        <v>271</v>
      </c>
      <c r="E104" s="163">
        <v>87</v>
      </c>
      <c r="F104" s="163">
        <v>168</v>
      </c>
      <c r="G104" s="163">
        <v>270</v>
      </c>
      <c r="H104" s="163">
        <v>384</v>
      </c>
      <c r="I104" s="165">
        <f t="shared" si="54"/>
        <v>0.42222222222222228</v>
      </c>
      <c r="J104" s="164">
        <f t="shared" si="51"/>
        <v>0.41697416974169732</v>
      </c>
      <c r="K104" s="162">
        <f t="shared" si="52"/>
        <v>114</v>
      </c>
      <c r="L104" s="163">
        <f t="shared" si="53"/>
        <v>113</v>
      </c>
      <c r="M104" s="164">
        <f t="shared" si="50"/>
        <v>8.9727173313643198E-5</v>
      </c>
    </row>
    <row r="105" spans="2:13" x14ac:dyDescent="0.25">
      <c r="B105" s="168" t="s">
        <v>144</v>
      </c>
      <c r="C105" s="169">
        <f t="shared" ref="C105:H105" si="55">C97-SUM(C98:C104)</f>
        <v>7127</v>
      </c>
      <c r="D105" s="169">
        <f t="shared" si="55"/>
        <v>6944</v>
      </c>
      <c r="E105" s="169">
        <f t="shared" si="55"/>
        <v>2399</v>
      </c>
      <c r="F105" s="169">
        <f t="shared" si="55"/>
        <v>6087</v>
      </c>
      <c r="G105" s="169">
        <f t="shared" si="55"/>
        <v>7930</v>
      </c>
      <c r="H105" s="169">
        <f t="shared" si="55"/>
        <v>8168</v>
      </c>
      <c r="I105" s="171">
        <f t="shared" si="54"/>
        <v>3.0012610340479196E-2</v>
      </c>
      <c r="J105" s="170">
        <f t="shared" si="51"/>
        <v>0.17626728110599088</v>
      </c>
      <c r="K105" s="168">
        <f>H105-G105</f>
        <v>238</v>
      </c>
      <c r="L105" s="169">
        <f t="shared" si="53"/>
        <v>1224</v>
      </c>
      <c r="M105" s="170">
        <f t="shared" si="50"/>
        <v>1.9085717490256191E-3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85990</v>
      </c>
      <c r="D107" s="176">
        <f t="shared" ref="D107:H107" si="56">D108+D111</f>
        <v>82594</v>
      </c>
      <c r="E107" s="176">
        <f t="shared" si="56"/>
        <v>62298</v>
      </c>
      <c r="F107" s="176">
        <f t="shared" si="56"/>
        <v>169794</v>
      </c>
      <c r="G107" s="176">
        <f t="shared" si="56"/>
        <v>220761</v>
      </c>
      <c r="H107" s="176">
        <f t="shared" si="56"/>
        <v>207278</v>
      </c>
      <c r="I107" s="177">
        <f>IFERROR(H107/G107-1,"-")</f>
        <v>-6.1075099315549441E-2</v>
      </c>
      <c r="J107" s="177">
        <f>IFERROR(H107/D107-1,"-")</f>
        <v>1.5096011816838995</v>
      </c>
      <c r="K107" s="176">
        <f>H107-G107</f>
        <v>-13483</v>
      </c>
      <c r="L107" s="176">
        <f>H107-D107</f>
        <v>124684</v>
      </c>
      <c r="M107" s="177">
        <f t="shared" ref="M107:M119" si="57">H107/H$9</f>
        <v>4.8433513099232647E-2</v>
      </c>
    </row>
    <row r="108" spans="2:13" x14ac:dyDescent="0.25">
      <c r="B108" s="157" t="s">
        <v>97</v>
      </c>
      <c r="C108" s="158">
        <v>15599</v>
      </c>
      <c r="D108" s="158">
        <v>17569</v>
      </c>
      <c r="E108" s="158">
        <v>28280</v>
      </c>
      <c r="F108" s="158">
        <v>41132</v>
      </c>
      <c r="G108" s="158">
        <v>48543</v>
      </c>
      <c r="H108" s="158">
        <v>43479</v>
      </c>
      <c r="I108" s="160">
        <f>IFERROR(H108/G108-1,"-")</f>
        <v>-0.10431988134231507</v>
      </c>
      <c r="J108" s="159">
        <f t="shared" ref="J108:J119" si="58">IFERROR(H108/D108-1,"-")</f>
        <v>1.4747566736866071</v>
      </c>
      <c r="K108" s="157">
        <f t="shared" ref="K108:K118" si="59">H108-G108</f>
        <v>-5064</v>
      </c>
      <c r="L108" s="158">
        <f t="shared" ref="L108:L119" si="60">H108-D108</f>
        <v>25910</v>
      </c>
      <c r="M108" s="159">
        <f t="shared" si="57"/>
        <v>1.0159499397145555E-2</v>
      </c>
    </row>
    <row r="109" spans="2:13" x14ac:dyDescent="0.25">
      <c r="B109" s="162" t="s">
        <v>103</v>
      </c>
      <c r="C109" s="163">
        <v>2831</v>
      </c>
      <c r="D109" s="163">
        <v>3028</v>
      </c>
      <c r="E109" s="163">
        <v>3378</v>
      </c>
      <c r="F109" s="163">
        <v>11031</v>
      </c>
      <c r="G109" s="163">
        <v>14560</v>
      </c>
      <c r="H109" s="163">
        <v>12208</v>
      </c>
      <c r="I109" s="165">
        <f>IFERROR(H109/G109-1,"-")</f>
        <v>-0.16153846153846152</v>
      </c>
      <c r="J109" s="164">
        <f t="shared" si="58"/>
        <v>3.0317040951122856</v>
      </c>
      <c r="K109" s="162">
        <f t="shared" si="59"/>
        <v>-2352</v>
      </c>
      <c r="L109" s="163">
        <f t="shared" si="60"/>
        <v>9180</v>
      </c>
      <c r="M109" s="164">
        <f t="shared" si="57"/>
        <v>2.8525763849295734E-3</v>
      </c>
    </row>
    <row r="110" spans="2:13" x14ac:dyDescent="0.25">
      <c r="B110" s="162" t="s">
        <v>100</v>
      </c>
      <c r="C110" s="163">
        <v>12768</v>
      </c>
      <c r="D110" s="163">
        <v>14541</v>
      </c>
      <c r="E110" s="163">
        <v>24902</v>
      </c>
      <c r="F110" s="163">
        <v>30101</v>
      </c>
      <c r="G110" s="163">
        <v>33983</v>
      </c>
      <c r="H110" s="163">
        <v>31271</v>
      </c>
      <c r="I110" s="165">
        <f>IFERROR(H110/G110-1,"-")</f>
        <v>-7.9804608186446191E-2</v>
      </c>
      <c r="J110" s="164">
        <f t="shared" si="58"/>
        <v>1.1505398528299291</v>
      </c>
      <c r="K110" s="162">
        <f t="shared" si="59"/>
        <v>-2712</v>
      </c>
      <c r="L110" s="163">
        <f t="shared" si="60"/>
        <v>16730</v>
      </c>
      <c r="M110" s="164">
        <f t="shared" si="57"/>
        <v>7.3069230122159807E-3</v>
      </c>
    </row>
    <row r="111" spans="2:13" x14ac:dyDescent="0.25">
      <c r="B111" s="157" t="s">
        <v>107</v>
      </c>
      <c r="C111" s="158">
        <v>70391</v>
      </c>
      <c r="D111" s="158">
        <v>65025</v>
      </c>
      <c r="E111" s="158">
        <v>34018</v>
      </c>
      <c r="F111" s="158">
        <v>128662</v>
      </c>
      <c r="G111" s="158">
        <v>172218</v>
      </c>
      <c r="H111" s="158">
        <v>163799</v>
      </c>
      <c r="I111" s="160">
        <f>IFERROR(H111/G111-1,"-")</f>
        <v>-4.8885714617519671E-2</v>
      </c>
      <c r="J111" s="159">
        <f t="shared" si="58"/>
        <v>1.5190157631680123</v>
      </c>
      <c r="K111" s="157">
        <f t="shared" si="59"/>
        <v>-8419</v>
      </c>
      <c r="L111" s="158">
        <f t="shared" si="60"/>
        <v>98774</v>
      </c>
      <c r="M111" s="159">
        <f t="shared" si="57"/>
        <v>3.8274013702087092E-2</v>
      </c>
    </row>
    <row r="112" spans="2:13" x14ac:dyDescent="0.25">
      <c r="B112" s="162" t="s">
        <v>110</v>
      </c>
      <c r="C112" s="163">
        <v>36775</v>
      </c>
      <c r="D112" s="163">
        <v>36612</v>
      </c>
      <c r="E112" s="163">
        <v>19439</v>
      </c>
      <c r="F112" s="163">
        <v>77726</v>
      </c>
      <c r="G112" s="163">
        <v>113230</v>
      </c>
      <c r="H112" s="163">
        <v>102157</v>
      </c>
      <c r="I112" s="165">
        <f t="shared" ref="I112:I119" si="61">IFERROR(H112/G112-1,"-")</f>
        <v>-9.7792104565927795E-2</v>
      </c>
      <c r="J112" s="164">
        <f t="shared" si="58"/>
        <v>1.7902600240358351</v>
      </c>
      <c r="K112" s="162">
        <f t="shared" si="59"/>
        <v>-11073</v>
      </c>
      <c r="L112" s="163">
        <f t="shared" si="60"/>
        <v>65545</v>
      </c>
      <c r="M112" s="164">
        <f t="shared" si="57"/>
        <v>2.3870465740108981E-2</v>
      </c>
    </row>
    <row r="113" spans="2:13" x14ac:dyDescent="0.25">
      <c r="B113" s="162" t="s">
        <v>113</v>
      </c>
      <c r="C113" s="163">
        <v>5585</v>
      </c>
      <c r="D113" s="163">
        <v>4407</v>
      </c>
      <c r="E113" s="163">
        <v>2695</v>
      </c>
      <c r="F113" s="163">
        <v>5917</v>
      </c>
      <c r="G113" s="163">
        <v>7594</v>
      </c>
      <c r="H113" s="163">
        <v>7215</v>
      </c>
      <c r="I113" s="165">
        <f t="shared" si="61"/>
        <v>-4.9907821964708998E-2</v>
      </c>
      <c r="J113" s="164">
        <f t="shared" si="58"/>
        <v>0.63716814159292046</v>
      </c>
      <c r="K113" s="162">
        <f t="shared" si="59"/>
        <v>-379</v>
      </c>
      <c r="L113" s="163">
        <f t="shared" si="60"/>
        <v>2808</v>
      </c>
      <c r="M113" s="164">
        <f t="shared" si="57"/>
        <v>1.6858894673383743E-3</v>
      </c>
    </row>
    <row r="114" spans="2:13" x14ac:dyDescent="0.25">
      <c r="B114" s="162" t="s">
        <v>116</v>
      </c>
      <c r="C114" s="163">
        <v>12015</v>
      </c>
      <c r="D114" s="163">
        <v>8908</v>
      </c>
      <c r="E114" s="163">
        <v>1859</v>
      </c>
      <c r="F114" s="163">
        <v>8638</v>
      </c>
      <c r="G114" s="163">
        <v>12056</v>
      </c>
      <c r="H114" s="163">
        <v>12800</v>
      </c>
      <c r="I114" s="165">
        <f t="shared" si="61"/>
        <v>6.1712010617120061E-2</v>
      </c>
      <c r="J114" s="164">
        <f t="shared" si="58"/>
        <v>0.4369106421194433</v>
      </c>
      <c r="K114" s="162">
        <f t="shared" si="59"/>
        <v>744</v>
      </c>
      <c r="L114" s="163">
        <f t="shared" si="60"/>
        <v>3892</v>
      </c>
      <c r="M114" s="164">
        <f t="shared" si="57"/>
        <v>2.99090577712144E-3</v>
      </c>
    </row>
    <row r="115" spans="2:13" x14ac:dyDescent="0.25">
      <c r="B115" s="162" t="s">
        <v>123</v>
      </c>
      <c r="C115" s="163">
        <v>1509</v>
      </c>
      <c r="D115" s="163">
        <v>1114</v>
      </c>
      <c r="E115" s="163">
        <v>1095</v>
      </c>
      <c r="F115" s="163">
        <v>5894</v>
      </c>
      <c r="G115" s="163">
        <v>6032</v>
      </c>
      <c r="H115" s="163">
        <v>5918</v>
      </c>
      <c r="I115" s="165">
        <f t="shared" si="61"/>
        <v>-1.8899204244031798E-2</v>
      </c>
      <c r="J115" s="164">
        <f t="shared" si="58"/>
        <v>4.3123877917414726</v>
      </c>
      <c r="K115" s="162">
        <f t="shared" si="59"/>
        <v>-114</v>
      </c>
      <c r="L115" s="163">
        <f t="shared" si="60"/>
        <v>4804</v>
      </c>
      <c r="M115" s="164">
        <f t="shared" si="57"/>
        <v>1.3828265928909908E-3</v>
      </c>
    </row>
    <row r="116" spans="2:13" x14ac:dyDescent="0.25">
      <c r="B116" s="162" t="s">
        <v>119</v>
      </c>
      <c r="C116" s="163">
        <v>2993</v>
      </c>
      <c r="D116" s="163">
        <v>2915</v>
      </c>
      <c r="E116" s="163">
        <v>2545</v>
      </c>
      <c r="F116" s="163">
        <v>4317</v>
      </c>
      <c r="G116" s="163">
        <v>4916</v>
      </c>
      <c r="H116" s="163">
        <v>4686</v>
      </c>
      <c r="I116" s="165">
        <f t="shared" si="61"/>
        <v>-4.6786004882017895E-2</v>
      </c>
      <c r="J116" s="164">
        <f t="shared" si="58"/>
        <v>0.60754716981132084</v>
      </c>
      <c r="K116" s="162">
        <f t="shared" si="59"/>
        <v>-230</v>
      </c>
      <c r="L116" s="163">
        <f t="shared" si="60"/>
        <v>1771</v>
      </c>
      <c r="M116" s="164">
        <f t="shared" si="57"/>
        <v>1.0949519118430523E-3</v>
      </c>
    </row>
    <row r="117" spans="2:13" x14ac:dyDescent="0.25">
      <c r="B117" s="162" t="s">
        <v>128</v>
      </c>
      <c r="C117" s="163">
        <v>478</v>
      </c>
      <c r="D117" s="163">
        <v>419</v>
      </c>
      <c r="E117" s="163">
        <v>226</v>
      </c>
      <c r="F117" s="163">
        <v>1123</v>
      </c>
      <c r="G117" s="163">
        <v>1300</v>
      </c>
      <c r="H117" s="163">
        <v>1069</v>
      </c>
      <c r="I117" s="165">
        <f t="shared" si="61"/>
        <v>-0.1776923076923077</v>
      </c>
      <c r="J117" s="164">
        <f t="shared" si="58"/>
        <v>1.5513126491646778</v>
      </c>
      <c r="K117" s="162">
        <f t="shared" si="59"/>
        <v>-231</v>
      </c>
      <c r="L117" s="163">
        <f t="shared" si="60"/>
        <v>650</v>
      </c>
      <c r="M117" s="164">
        <f t="shared" si="57"/>
        <v>2.4978736529240777E-4</v>
      </c>
    </row>
    <row r="118" spans="2:13" x14ac:dyDescent="0.25">
      <c r="B118" s="162" t="s">
        <v>131</v>
      </c>
      <c r="C118" s="163">
        <v>1389</v>
      </c>
      <c r="D118" s="163">
        <v>1123</v>
      </c>
      <c r="E118" s="163">
        <v>549</v>
      </c>
      <c r="F118" s="163">
        <v>840</v>
      </c>
      <c r="G118" s="163">
        <v>770</v>
      </c>
      <c r="H118" s="163">
        <v>1368</v>
      </c>
      <c r="I118" s="165">
        <f t="shared" si="61"/>
        <v>0.77662337662337655</v>
      </c>
      <c r="J118" s="164">
        <f t="shared" si="58"/>
        <v>0.21816562778272486</v>
      </c>
      <c r="K118" s="162">
        <f t="shared" si="59"/>
        <v>598</v>
      </c>
      <c r="L118" s="163">
        <f t="shared" si="60"/>
        <v>245</v>
      </c>
      <c r="M118" s="164">
        <f t="shared" si="57"/>
        <v>3.1965305492985389E-4</v>
      </c>
    </row>
    <row r="119" spans="2:13" x14ac:dyDescent="0.25">
      <c r="B119" s="168" t="s">
        <v>144</v>
      </c>
      <c r="C119" s="169">
        <f t="shared" ref="C119:H119" si="62">C111-SUM(C112:C118)</f>
        <v>9647</v>
      </c>
      <c r="D119" s="169">
        <f t="shared" si="62"/>
        <v>9527</v>
      </c>
      <c r="E119" s="169">
        <f t="shared" si="62"/>
        <v>5610</v>
      </c>
      <c r="F119" s="169">
        <f t="shared" si="62"/>
        <v>24207</v>
      </c>
      <c r="G119" s="169">
        <f t="shared" si="62"/>
        <v>26320</v>
      </c>
      <c r="H119" s="169">
        <f t="shared" si="62"/>
        <v>28586</v>
      </c>
      <c r="I119" s="171">
        <f t="shared" si="61"/>
        <v>8.6094224924012197E-2</v>
      </c>
      <c r="J119" s="170">
        <f t="shared" si="58"/>
        <v>2.0005248241838984</v>
      </c>
      <c r="K119" s="168">
        <f>H119-G119</f>
        <v>2266</v>
      </c>
      <c r="L119" s="169">
        <f t="shared" si="60"/>
        <v>19059</v>
      </c>
      <c r="M119" s="170">
        <f t="shared" si="57"/>
        <v>6.6795337925619914E-3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232309</v>
      </c>
      <c r="D121" s="176">
        <f t="shared" ref="D121:H121" si="63">D122+D125</f>
        <v>220415</v>
      </c>
      <c r="E121" s="176">
        <f t="shared" si="63"/>
        <v>91416</v>
      </c>
      <c r="F121" s="176">
        <f t="shared" si="63"/>
        <v>229131</v>
      </c>
      <c r="G121" s="176">
        <f t="shared" si="63"/>
        <v>239109</v>
      </c>
      <c r="H121" s="176">
        <f t="shared" si="63"/>
        <v>250871</v>
      </c>
      <c r="I121" s="177">
        <f>IFERROR(H121/G121-1,"-")</f>
        <v>4.9190954752853289E-2</v>
      </c>
      <c r="J121" s="177">
        <f>IFERROR(H121/D121-1,"-")</f>
        <v>0.1381757139940567</v>
      </c>
      <c r="K121" s="176">
        <f>H121-G121</f>
        <v>11762</v>
      </c>
      <c r="L121" s="176">
        <f>H121-D121</f>
        <v>30456</v>
      </c>
      <c r="M121" s="177">
        <f t="shared" ref="M121:M133" si="64">H121/H$9</f>
        <v>5.8619650250955689E-2</v>
      </c>
    </row>
    <row r="122" spans="2:13" x14ac:dyDescent="0.25">
      <c r="B122" s="157" t="s">
        <v>97</v>
      </c>
      <c r="C122" s="158">
        <v>135043</v>
      </c>
      <c r="D122" s="158">
        <v>120142</v>
      </c>
      <c r="E122" s="158">
        <v>52879</v>
      </c>
      <c r="F122" s="158">
        <v>134886</v>
      </c>
      <c r="G122" s="158">
        <v>146430</v>
      </c>
      <c r="H122" s="158">
        <v>156566</v>
      </c>
      <c r="I122" s="160">
        <f>IFERROR(H122/G122-1,"-")</f>
        <v>6.9220788089872309E-2</v>
      </c>
      <c r="J122" s="159">
        <f t="shared" ref="J122:J133" si="65">IFERROR(H122/D122-1,"-")</f>
        <v>0.30317457675084492</v>
      </c>
      <c r="K122" s="157">
        <f t="shared" ref="K122:K132" si="66">H122-G122</f>
        <v>10136</v>
      </c>
      <c r="L122" s="158">
        <f t="shared" ref="L122:L133" si="67">H122-D122</f>
        <v>36424</v>
      </c>
      <c r="M122" s="159">
        <f t="shared" si="64"/>
        <v>3.658391827349964E-2</v>
      </c>
    </row>
    <row r="123" spans="2:13" x14ac:dyDescent="0.25">
      <c r="B123" s="162" t="s">
        <v>103</v>
      </c>
      <c r="C123" s="163">
        <v>75241</v>
      </c>
      <c r="D123" s="163">
        <v>61076</v>
      </c>
      <c r="E123" s="163">
        <v>24076</v>
      </c>
      <c r="F123" s="163">
        <v>69865</v>
      </c>
      <c r="G123" s="163">
        <v>66121</v>
      </c>
      <c r="H123" s="163">
        <v>75793</v>
      </c>
      <c r="I123" s="165">
        <f>IFERROR(H123/G123-1,"-")</f>
        <v>0.14627727953297742</v>
      </c>
      <c r="J123" s="164">
        <f t="shared" si="65"/>
        <v>0.24096208003143627</v>
      </c>
      <c r="K123" s="162">
        <f t="shared" si="66"/>
        <v>9672</v>
      </c>
      <c r="L123" s="163">
        <f t="shared" si="67"/>
        <v>14717</v>
      </c>
      <c r="M123" s="164">
        <f t="shared" si="64"/>
        <v>1.7710134497294167E-2</v>
      </c>
    </row>
    <row r="124" spans="2:13" x14ac:dyDescent="0.25">
      <c r="B124" s="162" t="s">
        <v>100</v>
      </c>
      <c r="C124" s="163">
        <v>59802</v>
      </c>
      <c r="D124" s="163">
        <v>59066</v>
      </c>
      <c r="E124" s="163">
        <v>28803</v>
      </c>
      <c r="F124" s="163">
        <v>65021</v>
      </c>
      <c r="G124" s="163">
        <v>80309</v>
      </c>
      <c r="H124" s="163">
        <v>80773</v>
      </c>
      <c r="I124" s="165">
        <f>IFERROR(H124/G124-1,"-")</f>
        <v>5.7776836967213807E-3</v>
      </c>
      <c r="J124" s="164">
        <f t="shared" si="65"/>
        <v>0.36750414790234642</v>
      </c>
      <c r="K124" s="162">
        <f t="shared" si="66"/>
        <v>464</v>
      </c>
      <c r="L124" s="163">
        <f t="shared" si="67"/>
        <v>21707</v>
      </c>
      <c r="M124" s="164">
        <f t="shared" si="64"/>
        <v>1.8873783776205477E-2</v>
      </c>
    </row>
    <row r="125" spans="2:13" x14ac:dyDescent="0.25">
      <c r="B125" s="157" t="s">
        <v>107</v>
      </c>
      <c r="C125" s="158">
        <v>97266</v>
      </c>
      <c r="D125" s="158">
        <v>100273</v>
      </c>
      <c r="E125" s="158">
        <v>38537</v>
      </c>
      <c r="F125" s="158">
        <v>94245</v>
      </c>
      <c r="G125" s="158">
        <v>92679</v>
      </c>
      <c r="H125" s="158">
        <v>94305</v>
      </c>
      <c r="I125" s="160">
        <f>IFERROR(H125/G125-1,"-")</f>
        <v>1.7544427540219454E-2</v>
      </c>
      <c r="J125" s="159">
        <f t="shared" si="65"/>
        <v>-5.9517517178103829E-2</v>
      </c>
      <c r="K125" s="157">
        <f t="shared" si="66"/>
        <v>1626</v>
      </c>
      <c r="L125" s="158">
        <f t="shared" si="67"/>
        <v>-5968</v>
      </c>
      <c r="M125" s="159">
        <f t="shared" si="64"/>
        <v>2.2035731977456046E-2</v>
      </c>
    </row>
    <row r="126" spans="2:13" x14ac:dyDescent="0.25">
      <c r="B126" s="162" t="s">
        <v>110</v>
      </c>
      <c r="C126" s="163">
        <v>11864</v>
      </c>
      <c r="D126" s="163">
        <v>10460</v>
      </c>
      <c r="E126" s="163">
        <v>3706</v>
      </c>
      <c r="F126" s="163">
        <v>9917</v>
      </c>
      <c r="G126" s="163">
        <v>11646</v>
      </c>
      <c r="H126" s="163">
        <v>10656</v>
      </c>
      <c r="I126" s="165">
        <f t="shared" ref="I126:I133" si="68">IFERROR(H126/G126-1,"-")</f>
        <v>-8.5007727975270453E-2</v>
      </c>
      <c r="J126" s="164">
        <f t="shared" si="65"/>
        <v>1.8738049713193039E-2</v>
      </c>
      <c r="K126" s="162">
        <f t="shared" si="66"/>
        <v>-990</v>
      </c>
      <c r="L126" s="163">
        <f t="shared" si="67"/>
        <v>196</v>
      </c>
      <c r="M126" s="164">
        <f t="shared" si="64"/>
        <v>2.4899290594535988E-3</v>
      </c>
    </row>
    <row r="127" spans="2:13" x14ac:dyDescent="0.25">
      <c r="B127" s="162" t="s">
        <v>113</v>
      </c>
      <c r="C127" s="163">
        <v>10977</v>
      </c>
      <c r="D127" s="163">
        <v>9550</v>
      </c>
      <c r="E127" s="163">
        <v>3876</v>
      </c>
      <c r="F127" s="163">
        <v>11261</v>
      </c>
      <c r="G127" s="163">
        <v>13316</v>
      </c>
      <c r="H127" s="163">
        <v>13127</v>
      </c>
      <c r="I127" s="165">
        <f t="shared" si="68"/>
        <v>-1.4193451486932962E-2</v>
      </c>
      <c r="J127" s="164">
        <f t="shared" si="65"/>
        <v>0.37455497382198955</v>
      </c>
      <c r="K127" s="162">
        <f t="shared" si="66"/>
        <v>-189</v>
      </c>
      <c r="L127" s="163">
        <f t="shared" si="67"/>
        <v>3577</v>
      </c>
      <c r="M127" s="164">
        <f t="shared" si="64"/>
        <v>3.0673140731463395E-3</v>
      </c>
    </row>
    <row r="128" spans="2:13" x14ac:dyDescent="0.25">
      <c r="B128" s="162" t="s">
        <v>116</v>
      </c>
      <c r="C128" s="163">
        <v>6539</v>
      </c>
      <c r="D128" s="163">
        <v>6709</v>
      </c>
      <c r="E128" s="163">
        <v>2774</v>
      </c>
      <c r="F128" s="163">
        <v>8524</v>
      </c>
      <c r="G128" s="163">
        <v>8756</v>
      </c>
      <c r="H128" s="163">
        <v>8567</v>
      </c>
      <c r="I128" s="165">
        <f t="shared" si="68"/>
        <v>-2.1585198720877163E-2</v>
      </c>
      <c r="J128" s="164">
        <f t="shared" si="65"/>
        <v>0.27694142197048732</v>
      </c>
      <c r="K128" s="162">
        <f t="shared" si="66"/>
        <v>-189</v>
      </c>
      <c r="L128" s="163">
        <f t="shared" si="67"/>
        <v>1858</v>
      </c>
      <c r="M128" s="164">
        <f t="shared" si="64"/>
        <v>2.0018038900468265E-3</v>
      </c>
    </row>
    <row r="129" spans="2:13" x14ac:dyDescent="0.25">
      <c r="B129" s="162" t="s">
        <v>123</v>
      </c>
      <c r="C129" s="163">
        <v>1654</v>
      </c>
      <c r="D129" s="163">
        <v>1866</v>
      </c>
      <c r="E129" s="163">
        <v>715</v>
      </c>
      <c r="F129" s="163">
        <v>2573</v>
      </c>
      <c r="G129" s="163">
        <v>2637</v>
      </c>
      <c r="H129" s="163">
        <v>2356</v>
      </c>
      <c r="I129" s="165">
        <f t="shared" si="68"/>
        <v>-0.10656048540007579</v>
      </c>
      <c r="J129" s="164">
        <f t="shared" si="65"/>
        <v>0.262593783494105</v>
      </c>
      <c r="K129" s="162">
        <f t="shared" si="66"/>
        <v>-281</v>
      </c>
      <c r="L129" s="163">
        <f t="shared" si="67"/>
        <v>490</v>
      </c>
      <c r="M129" s="164">
        <f t="shared" si="64"/>
        <v>5.5051359460141507E-4</v>
      </c>
    </row>
    <row r="130" spans="2:13" x14ac:dyDescent="0.25">
      <c r="B130" s="162" t="s">
        <v>119</v>
      </c>
      <c r="C130" s="163">
        <v>1793</v>
      </c>
      <c r="D130" s="163">
        <v>1484</v>
      </c>
      <c r="E130" s="163">
        <v>756</v>
      </c>
      <c r="F130" s="163">
        <v>1836</v>
      </c>
      <c r="G130" s="163">
        <v>1934</v>
      </c>
      <c r="H130" s="163">
        <v>2091</v>
      </c>
      <c r="I130" s="165">
        <f t="shared" si="68"/>
        <v>8.1178903826266913E-2</v>
      </c>
      <c r="J130" s="164">
        <f t="shared" si="65"/>
        <v>0.40902964959568733</v>
      </c>
      <c r="K130" s="162">
        <f t="shared" si="66"/>
        <v>157</v>
      </c>
      <c r="L130" s="163">
        <f t="shared" si="67"/>
        <v>607</v>
      </c>
      <c r="M130" s="164">
        <f t="shared" si="64"/>
        <v>4.8859249843444773E-4</v>
      </c>
    </row>
    <row r="131" spans="2:13" x14ac:dyDescent="0.25">
      <c r="B131" s="162" t="s">
        <v>128</v>
      </c>
      <c r="C131" s="163">
        <v>1802</v>
      </c>
      <c r="D131" s="163">
        <v>1623</v>
      </c>
      <c r="E131" s="163">
        <v>671</v>
      </c>
      <c r="F131" s="163">
        <v>1075</v>
      </c>
      <c r="G131" s="163">
        <v>1341</v>
      </c>
      <c r="H131" s="163">
        <v>1334</v>
      </c>
      <c r="I131" s="165">
        <f t="shared" si="68"/>
        <v>-5.2199850857569396E-3</v>
      </c>
      <c r="J131" s="164">
        <f t="shared" si="65"/>
        <v>-0.17806531115218727</v>
      </c>
      <c r="K131" s="162">
        <f t="shared" si="66"/>
        <v>-7</v>
      </c>
      <c r="L131" s="163">
        <f t="shared" si="67"/>
        <v>-289</v>
      </c>
      <c r="M131" s="164">
        <f t="shared" si="64"/>
        <v>3.1170846145937511E-4</v>
      </c>
    </row>
    <row r="132" spans="2:13" x14ac:dyDescent="0.25">
      <c r="B132" s="162" t="s">
        <v>131</v>
      </c>
      <c r="C132" s="163">
        <v>3139</v>
      </c>
      <c r="D132" s="163">
        <v>2681</v>
      </c>
      <c r="E132" s="163">
        <v>1081</v>
      </c>
      <c r="F132" s="163">
        <v>1885</v>
      </c>
      <c r="G132" s="163">
        <v>2455</v>
      </c>
      <c r="H132" s="163">
        <v>2493</v>
      </c>
      <c r="I132" s="165">
        <f t="shared" si="68"/>
        <v>1.5478615071283119E-2</v>
      </c>
      <c r="J132" s="164">
        <f t="shared" si="65"/>
        <v>-7.0123088399850819E-2</v>
      </c>
      <c r="K132" s="162">
        <f t="shared" si="66"/>
        <v>38</v>
      </c>
      <c r="L132" s="163">
        <f t="shared" si="67"/>
        <v>-188</v>
      </c>
      <c r="M132" s="164">
        <f t="shared" si="64"/>
        <v>5.82525632997168E-4</v>
      </c>
    </row>
    <row r="133" spans="2:13" x14ac:dyDescent="0.25">
      <c r="B133" s="168" t="s">
        <v>144</v>
      </c>
      <c r="C133" s="169">
        <f t="shared" ref="C133:H133" si="69">C125-SUM(C126:C132)</f>
        <v>59498</v>
      </c>
      <c r="D133" s="169">
        <f t="shared" si="69"/>
        <v>65900</v>
      </c>
      <c r="E133" s="169">
        <f t="shared" si="69"/>
        <v>24958</v>
      </c>
      <c r="F133" s="169">
        <f t="shared" si="69"/>
        <v>57174</v>
      </c>
      <c r="G133" s="169">
        <f t="shared" si="69"/>
        <v>50594</v>
      </c>
      <c r="H133" s="169">
        <f t="shared" si="69"/>
        <v>53681</v>
      </c>
      <c r="I133" s="171">
        <f t="shared" si="68"/>
        <v>6.1015140135193935E-2</v>
      </c>
      <c r="J133" s="170">
        <f t="shared" si="65"/>
        <v>-0.18541729893778447</v>
      </c>
      <c r="K133" s="168">
        <f>H133-G133</f>
        <v>3087</v>
      </c>
      <c r="L133" s="169">
        <f t="shared" si="67"/>
        <v>-12219</v>
      </c>
      <c r="M133" s="170">
        <f t="shared" si="64"/>
        <v>1.2543344767316876E-2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174825</v>
      </c>
      <c r="D135" s="176">
        <f t="shared" ref="D135:H135" si="70">D136+D139</f>
        <v>179597</v>
      </c>
      <c r="E135" s="176">
        <f t="shared" si="70"/>
        <v>71022</v>
      </c>
      <c r="F135" s="176">
        <f t="shared" si="70"/>
        <v>211298</v>
      </c>
      <c r="G135" s="176">
        <f t="shared" si="70"/>
        <v>229046</v>
      </c>
      <c r="H135" s="176">
        <f t="shared" si="70"/>
        <v>235930</v>
      </c>
      <c r="I135" s="177">
        <f>IFERROR(H135/G135-1,"-")</f>
        <v>3.0055098102564459E-2</v>
      </c>
      <c r="J135" s="177">
        <f>IFERROR(H135/D135-1,"-")</f>
        <v>0.31366336854179089</v>
      </c>
      <c r="K135" s="176">
        <f>H135-G135</f>
        <v>6884</v>
      </c>
      <c r="L135" s="176">
        <f>H135-D135</f>
        <v>56333</v>
      </c>
      <c r="M135" s="177">
        <f t="shared" ref="M135:M147" si="71">H135/H$9</f>
        <v>5.5128468749707921E-2</v>
      </c>
    </row>
    <row r="136" spans="2:13" x14ac:dyDescent="0.25">
      <c r="B136" s="157" t="s">
        <v>97</v>
      </c>
      <c r="C136" s="158">
        <v>32806</v>
      </c>
      <c r="D136" s="158">
        <v>35173</v>
      </c>
      <c r="E136" s="158">
        <v>18253</v>
      </c>
      <c r="F136" s="158">
        <v>21329</v>
      </c>
      <c r="G136" s="158">
        <v>23163</v>
      </c>
      <c r="H136" s="158">
        <v>21463</v>
      </c>
      <c r="I136" s="160">
        <f>IFERROR(H136/G136-1,"-")</f>
        <v>-7.3392911108232983E-2</v>
      </c>
      <c r="J136" s="159">
        <f t="shared" ref="J136:J147" si="72">IFERROR(H136/D136-1,"-")</f>
        <v>-0.38978762118670573</v>
      </c>
      <c r="K136" s="157">
        <f t="shared" ref="K136:K146" si="73">H136-G136</f>
        <v>-1700</v>
      </c>
      <c r="L136" s="158">
        <f t="shared" ref="L136:L147" si="74">H136-D136</f>
        <v>-13710</v>
      </c>
      <c r="M136" s="159">
        <f t="shared" si="71"/>
        <v>5.0151414604966771E-3</v>
      </c>
    </row>
    <row r="137" spans="2:13" x14ac:dyDescent="0.25">
      <c r="B137" s="162" t="s">
        <v>103</v>
      </c>
      <c r="C137" s="163">
        <v>20836</v>
      </c>
      <c r="D137" s="163">
        <v>17177</v>
      </c>
      <c r="E137" s="163">
        <v>13223</v>
      </c>
      <c r="F137" s="163">
        <v>14679</v>
      </c>
      <c r="G137" s="163">
        <v>14638</v>
      </c>
      <c r="H137" s="163">
        <v>13022</v>
      </c>
      <c r="I137" s="165">
        <f>IFERROR(H137/G137-1,"-")</f>
        <v>-0.11039759529990434</v>
      </c>
      <c r="J137" s="164">
        <f t="shared" si="72"/>
        <v>-0.24189322931827439</v>
      </c>
      <c r="K137" s="162">
        <f t="shared" si="73"/>
        <v>-1616</v>
      </c>
      <c r="L137" s="163">
        <f t="shared" si="74"/>
        <v>-4155</v>
      </c>
      <c r="M137" s="164">
        <f t="shared" si="71"/>
        <v>3.0427792991933899E-3</v>
      </c>
    </row>
    <row r="138" spans="2:13" x14ac:dyDescent="0.25">
      <c r="B138" s="162" t="s">
        <v>100</v>
      </c>
      <c r="C138" s="163">
        <v>11970</v>
      </c>
      <c r="D138" s="163">
        <v>17996</v>
      </c>
      <c r="E138" s="163">
        <v>5030</v>
      </c>
      <c r="F138" s="163">
        <v>6650</v>
      </c>
      <c r="G138" s="163">
        <v>8525</v>
      </c>
      <c r="H138" s="163">
        <v>8441</v>
      </c>
      <c r="I138" s="165">
        <f>IFERROR(H138/G138-1,"-")</f>
        <v>-9.8533724340176265E-3</v>
      </c>
      <c r="J138" s="164">
        <f t="shared" si="72"/>
        <v>-0.53095132251611465</v>
      </c>
      <c r="K138" s="162">
        <f t="shared" si="73"/>
        <v>-84</v>
      </c>
      <c r="L138" s="163">
        <f t="shared" si="74"/>
        <v>-9555</v>
      </c>
      <c r="M138" s="164">
        <f t="shared" si="71"/>
        <v>1.9723621613032872E-3</v>
      </c>
    </row>
    <row r="139" spans="2:13" x14ac:dyDescent="0.25">
      <c r="B139" s="157" t="s">
        <v>107</v>
      </c>
      <c r="C139" s="158">
        <v>142019</v>
      </c>
      <c r="D139" s="158">
        <v>144424</v>
      </c>
      <c r="E139" s="158">
        <v>52769</v>
      </c>
      <c r="F139" s="158">
        <v>189969</v>
      </c>
      <c r="G139" s="158">
        <v>205883</v>
      </c>
      <c r="H139" s="158">
        <v>214467</v>
      </c>
      <c r="I139" s="160">
        <f>IFERROR(H139/G139-1,"-")</f>
        <v>4.1693583248738397E-2</v>
      </c>
      <c r="J139" s="159">
        <f t="shared" si="72"/>
        <v>0.48498172048966937</v>
      </c>
      <c r="K139" s="157">
        <f t="shared" si="73"/>
        <v>8584</v>
      </c>
      <c r="L139" s="158">
        <f t="shared" si="74"/>
        <v>70043</v>
      </c>
      <c r="M139" s="159">
        <f t="shared" si="71"/>
        <v>5.0113327289211244E-2</v>
      </c>
    </row>
    <row r="140" spans="2:13" x14ac:dyDescent="0.25">
      <c r="B140" s="162" t="s">
        <v>110</v>
      </c>
      <c r="C140" s="163">
        <v>67763</v>
      </c>
      <c r="D140" s="163">
        <v>70307</v>
      </c>
      <c r="E140" s="163">
        <v>18492</v>
      </c>
      <c r="F140" s="163">
        <v>82145</v>
      </c>
      <c r="G140" s="163">
        <v>89598</v>
      </c>
      <c r="H140" s="163">
        <v>97266</v>
      </c>
      <c r="I140" s="165">
        <f t="shared" ref="I140:I147" si="75">IFERROR(H140/G140-1,"-")</f>
        <v>8.5582267461327355E-2</v>
      </c>
      <c r="J140" s="164">
        <f t="shared" si="72"/>
        <v>0.3834468829561779</v>
      </c>
      <c r="K140" s="162">
        <f t="shared" si="73"/>
        <v>7668</v>
      </c>
      <c r="L140" s="163">
        <f t="shared" si="74"/>
        <v>26959</v>
      </c>
      <c r="M140" s="164">
        <f t="shared" si="71"/>
        <v>2.2727612602929218E-2</v>
      </c>
    </row>
    <row r="141" spans="2:13" x14ac:dyDescent="0.25">
      <c r="B141" s="162" t="s">
        <v>113</v>
      </c>
      <c r="C141" s="163">
        <v>12046</v>
      </c>
      <c r="D141" s="163">
        <v>12498</v>
      </c>
      <c r="E141" s="163">
        <v>4762</v>
      </c>
      <c r="F141" s="163">
        <v>13518</v>
      </c>
      <c r="G141" s="163">
        <v>18061</v>
      </c>
      <c r="H141" s="163">
        <v>18608</v>
      </c>
      <c r="I141" s="165">
        <f t="shared" si="75"/>
        <v>3.0286252145506953E-2</v>
      </c>
      <c r="J141" s="164">
        <f t="shared" si="72"/>
        <v>0.4888782205152824</v>
      </c>
      <c r="K141" s="162">
        <f t="shared" si="73"/>
        <v>547</v>
      </c>
      <c r="L141" s="163">
        <f t="shared" si="74"/>
        <v>6110</v>
      </c>
      <c r="M141" s="164">
        <f t="shared" si="71"/>
        <v>4.3480292734902936E-3</v>
      </c>
    </row>
    <row r="142" spans="2:13" x14ac:dyDescent="0.25">
      <c r="B142" s="162" t="s">
        <v>116</v>
      </c>
      <c r="C142" s="163">
        <v>17041</v>
      </c>
      <c r="D142" s="163">
        <v>16140</v>
      </c>
      <c r="E142" s="163">
        <v>5672</v>
      </c>
      <c r="F142" s="163">
        <v>22971</v>
      </c>
      <c r="G142" s="163">
        <v>21019</v>
      </c>
      <c r="H142" s="163">
        <v>20511</v>
      </c>
      <c r="I142" s="165">
        <f t="shared" si="75"/>
        <v>-2.4168609353442116E-2</v>
      </c>
      <c r="J142" s="164">
        <f t="shared" si="72"/>
        <v>0.27081784386617103</v>
      </c>
      <c r="K142" s="162">
        <f t="shared" si="73"/>
        <v>-508</v>
      </c>
      <c r="L142" s="163">
        <f t="shared" si="74"/>
        <v>4371</v>
      </c>
      <c r="M142" s="164">
        <f t="shared" si="71"/>
        <v>4.79269284332327E-3</v>
      </c>
    </row>
    <row r="143" spans="2:13" x14ac:dyDescent="0.25">
      <c r="B143" s="162" t="s">
        <v>123</v>
      </c>
      <c r="C143" s="163">
        <v>2856</v>
      </c>
      <c r="D143" s="163">
        <v>2480</v>
      </c>
      <c r="E143" s="163">
        <v>723</v>
      </c>
      <c r="F143" s="163">
        <v>8266</v>
      </c>
      <c r="G143" s="163">
        <v>7307</v>
      </c>
      <c r="H143" s="163">
        <v>5109</v>
      </c>
      <c r="I143" s="165">
        <f t="shared" si="75"/>
        <v>-0.30080744491583411</v>
      </c>
      <c r="J143" s="164">
        <f t="shared" si="72"/>
        <v>1.0600806451612903</v>
      </c>
      <c r="K143" s="162">
        <f t="shared" si="73"/>
        <v>-2198</v>
      </c>
      <c r="L143" s="163">
        <f t="shared" si="74"/>
        <v>2629</v>
      </c>
      <c r="M143" s="164">
        <f t="shared" si="71"/>
        <v>1.1937920011963624E-3</v>
      </c>
    </row>
    <row r="144" spans="2:13" x14ac:dyDescent="0.25">
      <c r="B144" s="162" t="s">
        <v>119</v>
      </c>
      <c r="C144" s="163">
        <v>3580</v>
      </c>
      <c r="D144" s="163">
        <v>3519</v>
      </c>
      <c r="E144" s="163">
        <v>1607</v>
      </c>
      <c r="F144" s="163">
        <v>3688</v>
      </c>
      <c r="G144" s="163">
        <v>4700</v>
      </c>
      <c r="H144" s="163">
        <v>4722</v>
      </c>
      <c r="I144" s="165">
        <f t="shared" si="75"/>
        <v>4.6808510638298717E-3</v>
      </c>
      <c r="J144" s="164">
        <f t="shared" si="72"/>
        <v>0.34185848252344408</v>
      </c>
      <c r="K144" s="162">
        <f t="shared" si="73"/>
        <v>22</v>
      </c>
      <c r="L144" s="163">
        <f t="shared" si="74"/>
        <v>1203</v>
      </c>
      <c r="M144" s="164">
        <f t="shared" si="71"/>
        <v>1.1033638343412064E-3</v>
      </c>
    </row>
    <row r="145" spans="2:13" x14ac:dyDescent="0.25">
      <c r="B145" s="162" t="s">
        <v>128</v>
      </c>
      <c r="C145" s="163">
        <v>1221</v>
      </c>
      <c r="D145" s="163">
        <v>1536</v>
      </c>
      <c r="E145" s="163">
        <v>1592</v>
      </c>
      <c r="F145" s="163">
        <v>2905</v>
      </c>
      <c r="G145" s="163">
        <v>3245</v>
      </c>
      <c r="H145" s="163">
        <v>3064</v>
      </c>
      <c r="I145" s="165">
        <f t="shared" si="75"/>
        <v>-5.5778120184899804E-2</v>
      </c>
      <c r="J145" s="164">
        <f t="shared" si="72"/>
        <v>0.99479166666666674</v>
      </c>
      <c r="K145" s="162">
        <f t="shared" si="73"/>
        <v>-181</v>
      </c>
      <c r="L145" s="163">
        <f t="shared" si="74"/>
        <v>1528</v>
      </c>
      <c r="M145" s="164">
        <f t="shared" si="71"/>
        <v>7.1594807039844477E-4</v>
      </c>
    </row>
    <row r="146" spans="2:13" x14ac:dyDescent="0.25">
      <c r="B146" s="162" t="s">
        <v>131</v>
      </c>
      <c r="C146" s="163">
        <v>6873</v>
      </c>
      <c r="D146" s="163">
        <v>4338</v>
      </c>
      <c r="E146" s="163">
        <v>3374</v>
      </c>
      <c r="F146" s="163">
        <v>1686</v>
      </c>
      <c r="G146" s="163">
        <v>2305</v>
      </c>
      <c r="H146" s="163">
        <v>2046</v>
      </c>
      <c r="I146" s="165">
        <f t="shared" si="75"/>
        <v>-0.11236442516268985</v>
      </c>
      <c r="J146" s="164">
        <f t="shared" si="72"/>
        <v>-0.52835408022130015</v>
      </c>
      <c r="K146" s="162">
        <f t="shared" si="73"/>
        <v>-259</v>
      </c>
      <c r="L146" s="163">
        <f t="shared" si="74"/>
        <v>-2292</v>
      </c>
      <c r="M146" s="164">
        <f t="shared" si="71"/>
        <v>4.7807759531175517E-4</v>
      </c>
    </row>
    <row r="147" spans="2:13" x14ac:dyDescent="0.25">
      <c r="B147" s="168" t="s">
        <v>144</v>
      </c>
      <c r="C147" s="169">
        <f t="shared" ref="C147:H147" si="76">C139-SUM(C140:C146)</f>
        <v>30639</v>
      </c>
      <c r="D147" s="169">
        <f t="shared" si="76"/>
        <v>33606</v>
      </c>
      <c r="E147" s="169">
        <f t="shared" si="76"/>
        <v>16547</v>
      </c>
      <c r="F147" s="169">
        <f t="shared" si="76"/>
        <v>54790</v>
      </c>
      <c r="G147" s="169">
        <f t="shared" si="76"/>
        <v>59648</v>
      </c>
      <c r="H147" s="169">
        <f t="shared" si="76"/>
        <v>63141</v>
      </c>
      <c r="I147" s="171">
        <f t="shared" si="75"/>
        <v>5.8560219957081605E-2</v>
      </c>
      <c r="J147" s="170">
        <f t="shared" si="72"/>
        <v>0.87886091769326913</v>
      </c>
      <c r="K147" s="168">
        <f>H147-G147</f>
        <v>3493</v>
      </c>
      <c r="L147" s="169">
        <f t="shared" si="74"/>
        <v>29535</v>
      </c>
      <c r="M147" s="170">
        <f t="shared" si="71"/>
        <v>1.4753811068220692E-2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123305</v>
      </c>
      <c r="D149" s="176">
        <f t="shared" ref="D149:H149" si="77">D150+D153</f>
        <v>121616</v>
      </c>
      <c r="E149" s="176">
        <f t="shared" si="77"/>
        <v>38032</v>
      </c>
      <c r="F149" s="176">
        <f t="shared" si="77"/>
        <v>108068</v>
      </c>
      <c r="G149" s="176">
        <f t="shared" si="77"/>
        <v>113742</v>
      </c>
      <c r="H149" s="176">
        <f t="shared" si="77"/>
        <v>117096</v>
      </c>
      <c r="I149" s="177">
        <f>IFERROR(H149/G149-1,"-")</f>
        <v>2.948778815213382E-2</v>
      </c>
      <c r="J149" s="177">
        <f>IFERROR(H149/D149-1,"-")</f>
        <v>-3.7166162347059606E-2</v>
      </c>
      <c r="K149" s="176">
        <f>H149-G149</f>
        <v>3354</v>
      </c>
      <c r="L149" s="176">
        <f>H149-D149</f>
        <v>-4520</v>
      </c>
      <c r="M149" s="177">
        <f t="shared" ref="M149:M161" si="78">H149/H$9</f>
        <v>2.7361179912329073E-2</v>
      </c>
    </row>
    <row r="150" spans="2:13" x14ac:dyDescent="0.25">
      <c r="B150" s="157" t="s">
        <v>97</v>
      </c>
      <c r="C150" s="158">
        <v>51069</v>
      </c>
      <c r="D150" s="158">
        <v>53440</v>
      </c>
      <c r="E150" s="158">
        <v>19160</v>
      </c>
      <c r="F150" s="158">
        <v>56632</v>
      </c>
      <c r="G150" s="158">
        <v>56669</v>
      </c>
      <c r="H150" s="158">
        <v>52899</v>
      </c>
      <c r="I150" s="160">
        <f>IFERROR(H150/G150-1,"-")</f>
        <v>-6.6526672431135192E-2</v>
      </c>
      <c r="J150" s="159">
        <f t="shared" ref="J150:J161" si="79">IFERROR(H150/D150-1,"-")</f>
        <v>-1.012350299401199E-2</v>
      </c>
      <c r="K150" s="157">
        <f t="shared" ref="K150:K160" si="80">H150-G150</f>
        <v>-3770</v>
      </c>
      <c r="L150" s="158">
        <f t="shared" ref="L150:L161" si="81">H150-D150</f>
        <v>-541</v>
      </c>
      <c r="M150" s="159">
        <f t="shared" si="78"/>
        <v>1.2360619117495864E-2</v>
      </c>
    </row>
    <row r="151" spans="2:13" x14ac:dyDescent="0.25">
      <c r="B151" s="162" t="s">
        <v>103</v>
      </c>
      <c r="C151" s="163">
        <v>31184</v>
      </c>
      <c r="D151" s="163">
        <v>32618</v>
      </c>
      <c r="E151" s="163">
        <v>12001</v>
      </c>
      <c r="F151" s="163">
        <v>41224</v>
      </c>
      <c r="G151" s="163">
        <v>42517</v>
      </c>
      <c r="H151" s="163">
        <v>36771</v>
      </c>
      <c r="I151" s="165">
        <f>IFERROR(H151/G151-1,"-")</f>
        <v>-0.1351459416233507</v>
      </c>
      <c r="J151" s="164">
        <f t="shared" si="79"/>
        <v>0.12732233735974008</v>
      </c>
      <c r="K151" s="162">
        <f t="shared" si="80"/>
        <v>-5746</v>
      </c>
      <c r="L151" s="163">
        <f t="shared" si="81"/>
        <v>4153</v>
      </c>
      <c r="M151" s="164">
        <f t="shared" si="78"/>
        <v>8.5920778383228504E-3</v>
      </c>
    </row>
    <row r="152" spans="2:13" x14ac:dyDescent="0.25">
      <c r="B152" s="162" t="s">
        <v>100</v>
      </c>
      <c r="C152" s="163">
        <v>19885</v>
      </c>
      <c r="D152" s="163">
        <v>20822</v>
      </c>
      <c r="E152" s="163">
        <v>7159</v>
      </c>
      <c r="F152" s="163">
        <v>15408</v>
      </c>
      <c r="G152" s="163">
        <v>14152</v>
      </c>
      <c r="H152" s="163">
        <v>16128</v>
      </c>
      <c r="I152" s="165">
        <f>IFERROR(H152/G152-1,"-")</f>
        <v>0.13962690785754672</v>
      </c>
      <c r="J152" s="164">
        <f t="shared" si="79"/>
        <v>-0.22543463644222461</v>
      </c>
      <c r="K152" s="162">
        <f t="shared" si="80"/>
        <v>1976</v>
      </c>
      <c r="L152" s="163">
        <f t="shared" si="81"/>
        <v>-4694</v>
      </c>
      <c r="M152" s="164">
        <f t="shared" si="78"/>
        <v>3.7685412791730144E-3</v>
      </c>
    </row>
    <row r="153" spans="2:13" x14ac:dyDescent="0.25">
      <c r="B153" s="157" t="s">
        <v>107</v>
      </c>
      <c r="C153" s="158">
        <v>72236</v>
      </c>
      <c r="D153" s="158">
        <v>68176</v>
      </c>
      <c r="E153" s="158">
        <v>18872</v>
      </c>
      <c r="F153" s="158">
        <v>51436</v>
      </c>
      <c r="G153" s="158">
        <v>57073</v>
      </c>
      <c r="H153" s="158">
        <v>64197</v>
      </c>
      <c r="I153" s="160">
        <f>IFERROR(H153/G153-1,"-")</f>
        <v>0.12482259562314924</v>
      </c>
      <c r="J153" s="159">
        <f t="shared" si="79"/>
        <v>-5.8363647031213328E-2</v>
      </c>
      <c r="K153" s="157">
        <f t="shared" si="80"/>
        <v>7124</v>
      </c>
      <c r="L153" s="158">
        <f t="shared" si="81"/>
        <v>-3979</v>
      </c>
      <c r="M153" s="159">
        <f t="shared" si="78"/>
        <v>1.5000560794833211E-2</v>
      </c>
    </row>
    <row r="154" spans="2:13" x14ac:dyDescent="0.25">
      <c r="B154" s="162" t="s">
        <v>110</v>
      </c>
      <c r="C154" s="163">
        <v>22568</v>
      </c>
      <c r="D154" s="163">
        <v>21620</v>
      </c>
      <c r="E154" s="163">
        <v>5515</v>
      </c>
      <c r="F154" s="163">
        <v>19171</v>
      </c>
      <c r="G154" s="163">
        <v>18750</v>
      </c>
      <c r="H154" s="163">
        <v>19791</v>
      </c>
      <c r="I154" s="165">
        <f t="shared" ref="I154:I161" si="82">IFERROR(H154/G154-1,"-")</f>
        <v>5.5520000000000014E-2</v>
      </c>
      <c r="J154" s="164">
        <f t="shared" si="79"/>
        <v>-8.4597594819611488E-2</v>
      </c>
      <c r="K154" s="162">
        <f t="shared" si="80"/>
        <v>1041</v>
      </c>
      <c r="L154" s="163">
        <f t="shared" si="81"/>
        <v>-1829</v>
      </c>
      <c r="M154" s="164">
        <f t="shared" si="78"/>
        <v>4.6244543933601891E-3</v>
      </c>
    </row>
    <row r="155" spans="2:13" x14ac:dyDescent="0.25">
      <c r="B155" s="162" t="s">
        <v>113</v>
      </c>
      <c r="C155" s="163">
        <v>20075</v>
      </c>
      <c r="D155" s="163">
        <v>16372</v>
      </c>
      <c r="E155" s="163">
        <v>4511</v>
      </c>
      <c r="F155" s="163">
        <v>9936</v>
      </c>
      <c r="G155" s="163">
        <v>10332</v>
      </c>
      <c r="H155" s="163">
        <v>10102</v>
      </c>
      <c r="I155" s="165">
        <f t="shared" si="82"/>
        <v>-2.2260936895083239E-2</v>
      </c>
      <c r="J155" s="164">
        <f t="shared" si="79"/>
        <v>-0.38297092597117033</v>
      </c>
      <c r="K155" s="162">
        <f t="shared" si="80"/>
        <v>-230</v>
      </c>
      <c r="L155" s="163">
        <f t="shared" si="81"/>
        <v>-6270</v>
      </c>
      <c r="M155" s="164">
        <f t="shared" si="78"/>
        <v>2.3604789187875617E-3</v>
      </c>
    </row>
    <row r="156" spans="2:13" x14ac:dyDescent="0.25">
      <c r="B156" s="162" t="s">
        <v>116</v>
      </c>
      <c r="C156" s="163">
        <v>10934</v>
      </c>
      <c r="D156" s="163">
        <v>9739</v>
      </c>
      <c r="E156" s="163">
        <v>2227</v>
      </c>
      <c r="F156" s="163">
        <v>6472</v>
      </c>
      <c r="G156" s="163">
        <v>9249</v>
      </c>
      <c r="H156" s="163">
        <v>11724</v>
      </c>
      <c r="I156" s="165">
        <f t="shared" si="82"/>
        <v>0.26759649691858578</v>
      </c>
      <c r="J156" s="164">
        <f t="shared" si="79"/>
        <v>0.2038196940137591</v>
      </c>
      <c r="K156" s="162">
        <f t="shared" si="80"/>
        <v>2475</v>
      </c>
      <c r="L156" s="163">
        <f t="shared" si="81"/>
        <v>1985</v>
      </c>
      <c r="M156" s="164">
        <f t="shared" si="78"/>
        <v>2.739482760232169E-3</v>
      </c>
    </row>
    <row r="157" spans="2:13" x14ac:dyDescent="0.25">
      <c r="B157" s="162" t="s">
        <v>123</v>
      </c>
      <c r="C157" s="163">
        <v>1334</v>
      </c>
      <c r="D157" s="163">
        <v>1552</v>
      </c>
      <c r="E157" s="163">
        <v>570</v>
      </c>
      <c r="F157" s="163">
        <v>1617</v>
      </c>
      <c r="G157" s="163">
        <v>1502</v>
      </c>
      <c r="H157" s="163">
        <v>1867</v>
      </c>
      <c r="I157" s="165">
        <f t="shared" si="82"/>
        <v>0.24300932090545935</v>
      </c>
      <c r="J157" s="164">
        <f t="shared" si="79"/>
        <v>0.20296391752577314</v>
      </c>
      <c r="K157" s="162">
        <f t="shared" si="80"/>
        <v>365</v>
      </c>
      <c r="L157" s="163">
        <f t="shared" si="81"/>
        <v>315</v>
      </c>
      <c r="M157" s="164">
        <f t="shared" si="78"/>
        <v>4.3625164733482254E-4</v>
      </c>
    </row>
    <row r="158" spans="2:13" x14ac:dyDescent="0.25">
      <c r="B158" s="162" t="s">
        <v>119</v>
      </c>
      <c r="C158" s="163">
        <v>2462</v>
      </c>
      <c r="D158" s="163">
        <v>2986</v>
      </c>
      <c r="E158" s="163">
        <v>1192</v>
      </c>
      <c r="F158" s="163">
        <v>2943</v>
      </c>
      <c r="G158" s="163">
        <v>2874</v>
      </c>
      <c r="H158" s="163">
        <v>3312</v>
      </c>
      <c r="I158" s="165">
        <f t="shared" si="82"/>
        <v>0.15240083507306879</v>
      </c>
      <c r="J158" s="164">
        <f t="shared" si="79"/>
        <v>0.10917615539182846</v>
      </c>
      <c r="K158" s="162">
        <f t="shared" si="80"/>
        <v>438</v>
      </c>
      <c r="L158" s="163">
        <f t="shared" si="81"/>
        <v>326</v>
      </c>
      <c r="M158" s="164">
        <f t="shared" si="78"/>
        <v>7.7389686983017267E-4</v>
      </c>
    </row>
    <row r="159" spans="2:13" x14ac:dyDescent="0.25">
      <c r="B159" s="162" t="s">
        <v>128</v>
      </c>
      <c r="C159" s="163">
        <v>394</v>
      </c>
      <c r="D159" s="163">
        <v>410</v>
      </c>
      <c r="E159" s="163">
        <v>230</v>
      </c>
      <c r="F159" s="163">
        <v>472</v>
      </c>
      <c r="G159" s="163">
        <v>432</v>
      </c>
      <c r="H159" s="163">
        <v>374</v>
      </c>
      <c r="I159" s="165">
        <f t="shared" si="82"/>
        <v>-0.1342592592592593</v>
      </c>
      <c r="J159" s="164">
        <f t="shared" si="79"/>
        <v>-8.7804878048780455E-2</v>
      </c>
      <c r="K159" s="162">
        <f t="shared" si="80"/>
        <v>-58</v>
      </c>
      <c r="L159" s="163">
        <f t="shared" si="81"/>
        <v>-36</v>
      </c>
      <c r="M159" s="164">
        <f t="shared" si="78"/>
        <v>8.7390528175267074E-5</v>
      </c>
    </row>
    <row r="160" spans="2:13" x14ac:dyDescent="0.25">
      <c r="B160" s="162" t="s">
        <v>131</v>
      </c>
      <c r="C160" s="163">
        <v>1084</v>
      </c>
      <c r="D160" s="163">
        <v>973</v>
      </c>
      <c r="E160" s="163">
        <v>295</v>
      </c>
      <c r="F160" s="163">
        <v>654</v>
      </c>
      <c r="G160" s="163">
        <v>832</v>
      </c>
      <c r="H160" s="163">
        <v>582</v>
      </c>
      <c r="I160" s="165">
        <f t="shared" si="82"/>
        <v>-0.30048076923076927</v>
      </c>
      <c r="J160" s="164">
        <f t="shared" si="79"/>
        <v>-0.40184994861253853</v>
      </c>
      <c r="K160" s="162">
        <f t="shared" si="80"/>
        <v>-250</v>
      </c>
      <c r="L160" s="163">
        <f t="shared" si="81"/>
        <v>-391</v>
      </c>
      <c r="M160" s="164">
        <f t="shared" si="78"/>
        <v>1.3599274705349047E-4</v>
      </c>
    </row>
    <row r="161" spans="2:13" x14ac:dyDescent="0.25">
      <c r="B161" s="168" t="s">
        <v>144</v>
      </c>
      <c r="C161" s="169">
        <f t="shared" ref="C161:H161" si="83">C153-SUM(C154:C160)</f>
        <v>13385</v>
      </c>
      <c r="D161" s="169">
        <f t="shared" si="83"/>
        <v>14524</v>
      </c>
      <c r="E161" s="169">
        <f t="shared" si="83"/>
        <v>4332</v>
      </c>
      <c r="F161" s="169">
        <f t="shared" si="83"/>
        <v>10171</v>
      </c>
      <c r="G161" s="169">
        <f t="shared" si="83"/>
        <v>13102</v>
      </c>
      <c r="H161" s="169">
        <f t="shared" si="83"/>
        <v>16445</v>
      </c>
      <c r="I161" s="171">
        <f t="shared" si="82"/>
        <v>0.25515188520836518</v>
      </c>
      <c r="J161" s="170">
        <f t="shared" si="79"/>
        <v>0.13226383916276507</v>
      </c>
      <c r="K161" s="168">
        <f>H161-G161</f>
        <v>3343</v>
      </c>
      <c r="L161" s="169">
        <f t="shared" si="81"/>
        <v>1921</v>
      </c>
      <c r="M161" s="170">
        <f t="shared" si="78"/>
        <v>3.8426129300595377E-3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F630-6217-41BB-BEB7-A5AF836726E0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261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254</v>
      </c>
      <c r="D7" s="172" t="s">
        <v>255</v>
      </c>
      <c r="E7" s="172" t="s">
        <v>256</v>
      </c>
      <c r="F7" s="172" t="s">
        <v>257</v>
      </c>
      <c r="G7" s="172" t="s">
        <v>258</v>
      </c>
      <c r="H7" s="172" t="s">
        <v>259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254</v>
      </c>
      <c r="R7" s="172" t="s">
        <v>255</v>
      </c>
      <c r="S7" s="172" t="s">
        <v>256</v>
      </c>
      <c r="T7" s="172" t="s">
        <v>257</v>
      </c>
      <c r="U7" s="172" t="s">
        <v>258</v>
      </c>
      <c r="V7" s="172" t="s">
        <v>259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46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1337534</v>
      </c>
      <c r="D9" s="176">
        <f t="shared" ref="D9:H9" si="0">D10+D13</f>
        <v>1263385</v>
      </c>
      <c r="E9" s="176">
        <f t="shared" si="0"/>
        <v>363484</v>
      </c>
      <c r="F9" s="176">
        <f t="shared" si="0"/>
        <v>980810</v>
      </c>
      <c r="G9" s="176">
        <f t="shared" si="0"/>
        <v>1100249</v>
      </c>
      <c r="H9" s="176">
        <f t="shared" si="0"/>
        <v>1200640</v>
      </c>
      <c r="I9" s="177">
        <f>IFERROR(H9/G9-1,"-")</f>
        <v>9.1243891155547541E-2</v>
      </c>
      <c r="J9" s="177">
        <f>IFERROR(H9/D9-1,"-")</f>
        <v>-4.9664195791464971E-2</v>
      </c>
      <c r="K9" s="176">
        <f>H9-G9</f>
        <v>100391</v>
      </c>
      <c r="L9" s="176">
        <f>H9-D9</f>
        <v>-62745</v>
      </c>
      <c r="M9" s="177">
        <f t="shared" ref="M9:M21" si="1">H9/H$9</f>
        <v>1</v>
      </c>
      <c r="P9" s="154" t="s">
        <v>68</v>
      </c>
      <c r="Q9" s="176">
        <f>Q10+Q13</f>
        <v>6067</v>
      </c>
      <c r="R9" s="176">
        <f t="shared" ref="R9:V9" si="2">R10+R13</f>
        <v>6255</v>
      </c>
      <c r="S9" s="176">
        <f t="shared" si="2"/>
        <v>1878</v>
      </c>
      <c r="T9" s="176">
        <f t="shared" si="2"/>
        <v>0</v>
      </c>
      <c r="U9" s="176">
        <f t="shared" si="2"/>
        <v>0</v>
      </c>
      <c r="V9" s="176">
        <f t="shared" si="2"/>
        <v>0</v>
      </c>
      <c r="W9" s="177" t="str">
        <f>IFERROR(V9/U9-1,"-")</f>
        <v>-</v>
      </c>
      <c r="X9" s="177">
        <f>IFERROR(V9/R9-1,"-")</f>
        <v>-1</v>
      </c>
      <c r="Y9" s="176">
        <f>V9-U9</f>
        <v>0</v>
      </c>
      <c r="Z9" s="176">
        <f>V9-R9</f>
        <v>-6255</v>
      </c>
      <c r="AA9" s="177" t="e">
        <f t="shared" ref="AA9:AA21" si="3">V9/V$9</f>
        <v>#DIV/0!</v>
      </c>
    </row>
    <row r="10" spans="1:27" x14ac:dyDescent="0.25">
      <c r="A10" s="161" t="s">
        <v>103</v>
      </c>
      <c r="B10" s="157" t="s">
        <v>97</v>
      </c>
      <c r="C10" s="158">
        <v>197168</v>
      </c>
      <c r="D10" s="158">
        <v>184738</v>
      </c>
      <c r="E10" s="158">
        <v>79304</v>
      </c>
      <c r="F10" s="158">
        <v>154711</v>
      </c>
      <c r="G10" s="158">
        <v>159974</v>
      </c>
      <c r="H10" s="158">
        <v>169831</v>
      </c>
      <c r="I10" s="160">
        <f>IFERROR(H10/G10-1,"-")</f>
        <v>6.1616262642679498E-2</v>
      </c>
      <c r="J10" s="159">
        <f t="shared" ref="J10:J21" si="4">IFERROR(H10/D10-1,"-")</f>
        <v>-8.0692656627223469E-2</v>
      </c>
      <c r="K10" s="157">
        <f t="shared" ref="K10:K20" si="5">H10-G10</f>
        <v>9857</v>
      </c>
      <c r="L10" s="158">
        <f t="shared" ref="L10:L21" si="6">H10-D10</f>
        <v>-14907</v>
      </c>
      <c r="M10" s="159">
        <f t="shared" si="1"/>
        <v>0.14145039312366739</v>
      </c>
      <c r="P10" s="157" t="s">
        <v>97</v>
      </c>
      <c r="Q10" s="158">
        <v>1462</v>
      </c>
      <c r="R10" s="158">
        <v>1852</v>
      </c>
      <c r="S10" s="158">
        <v>350</v>
      </c>
      <c r="T10" s="158">
        <v>0</v>
      </c>
      <c r="U10" s="158">
        <v>0</v>
      </c>
      <c r="V10" s="158">
        <v>0</v>
      </c>
      <c r="W10" s="160" t="str">
        <f>IFERROR(V10/U10-1,"-")</f>
        <v>-</v>
      </c>
      <c r="X10" s="159">
        <f t="shared" ref="X10:X21" si="7">IFERROR(V10/R10-1,"-")</f>
        <v>-1</v>
      </c>
      <c r="Y10" s="157">
        <f t="shared" ref="Y10:Y20" si="8">V10-U10</f>
        <v>0</v>
      </c>
      <c r="Z10" s="158">
        <f t="shared" ref="Z10:Z21" si="9">V10-R10</f>
        <v>-1852</v>
      </c>
      <c r="AA10" s="159" t="e">
        <f t="shared" si="3"/>
        <v>#DIV/0!</v>
      </c>
    </row>
    <row r="11" spans="1:27" x14ac:dyDescent="0.25">
      <c r="A11" s="161" t="s">
        <v>100</v>
      </c>
      <c r="B11" s="162" t="s">
        <v>103</v>
      </c>
      <c r="C11" s="163">
        <v>104252</v>
      </c>
      <c r="D11" s="163">
        <v>102736</v>
      </c>
      <c r="E11" s="163">
        <v>57111</v>
      </c>
      <c r="F11" s="163">
        <v>90339</v>
      </c>
      <c r="G11" s="163">
        <v>88721</v>
      </c>
      <c r="H11" s="163">
        <v>82642</v>
      </c>
      <c r="I11" s="165">
        <f>IFERROR(H11/G11-1,"-")</f>
        <v>-6.8518163681653754E-2</v>
      </c>
      <c r="J11" s="164">
        <f t="shared" si="4"/>
        <v>-0.19558869334994544</v>
      </c>
      <c r="K11" s="162">
        <f t="shared" si="5"/>
        <v>-6079</v>
      </c>
      <c r="L11" s="163">
        <f t="shared" si="6"/>
        <v>-20094</v>
      </c>
      <c r="M11" s="164">
        <f t="shared" si="1"/>
        <v>6.8831623134328362E-2</v>
      </c>
      <c r="P11" s="162" t="s">
        <v>103</v>
      </c>
      <c r="Q11" s="163">
        <v>1186</v>
      </c>
      <c r="R11" s="163">
        <v>1153</v>
      </c>
      <c r="S11" s="163">
        <v>171</v>
      </c>
      <c r="T11" s="163">
        <v>0</v>
      </c>
      <c r="U11" s="163">
        <v>0</v>
      </c>
      <c r="V11" s="163">
        <v>0</v>
      </c>
      <c r="W11" s="165" t="str">
        <f>IFERROR(V11/U11-1,"-")</f>
        <v>-</v>
      </c>
      <c r="X11" s="164">
        <f t="shared" si="7"/>
        <v>-1</v>
      </c>
      <c r="Y11" s="162">
        <f t="shared" si="8"/>
        <v>0</v>
      </c>
      <c r="Z11" s="163">
        <f t="shared" si="9"/>
        <v>-1153</v>
      </c>
      <c r="AA11" s="164" t="e">
        <f>V11/V$9</f>
        <v>#DIV/0!</v>
      </c>
    </row>
    <row r="12" spans="1:27" x14ac:dyDescent="0.25">
      <c r="A12" s="1"/>
      <c r="B12" s="162" t="s">
        <v>100</v>
      </c>
      <c r="C12" s="163">
        <v>92916</v>
      </c>
      <c r="D12" s="163">
        <v>82002</v>
      </c>
      <c r="E12" s="163">
        <v>22193</v>
      </c>
      <c r="F12" s="163">
        <v>64372</v>
      </c>
      <c r="G12" s="163">
        <v>71253</v>
      </c>
      <c r="H12" s="163">
        <v>87189</v>
      </c>
      <c r="I12" s="165">
        <f>IFERROR(H12/G12-1,"-")</f>
        <v>0.22365374089512025</v>
      </c>
      <c r="J12" s="164">
        <f t="shared" si="4"/>
        <v>6.3254554766956961E-2</v>
      </c>
      <c r="K12" s="162">
        <f t="shared" si="5"/>
        <v>15936</v>
      </c>
      <c r="L12" s="163">
        <f t="shared" si="6"/>
        <v>5187</v>
      </c>
      <c r="M12" s="164">
        <f t="shared" si="1"/>
        <v>7.2618769989339013E-2</v>
      </c>
      <c r="P12" s="162" t="s">
        <v>100</v>
      </c>
      <c r="Q12" s="163">
        <v>276</v>
      </c>
      <c r="R12" s="163">
        <v>699</v>
      </c>
      <c r="S12" s="163">
        <v>179</v>
      </c>
      <c r="T12" s="163">
        <v>0</v>
      </c>
      <c r="U12" s="163">
        <v>0</v>
      </c>
      <c r="V12" s="163">
        <v>0</v>
      </c>
      <c r="W12" s="165" t="str">
        <f>IFERROR(V12/U12-1,"-")</f>
        <v>-</v>
      </c>
      <c r="X12" s="164">
        <f t="shared" si="7"/>
        <v>-1</v>
      </c>
      <c r="Y12" s="162">
        <f t="shared" si="8"/>
        <v>0</v>
      </c>
      <c r="Z12" s="163">
        <f t="shared" si="9"/>
        <v>-699</v>
      </c>
      <c r="AA12" s="164" t="e">
        <f t="shared" si="3"/>
        <v>#DIV/0!</v>
      </c>
    </row>
    <row r="13" spans="1:27" s="56" customFormat="1" x14ac:dyDescent="0.25">
      <c r="B13" s="157" t="s">
        <v>107</v>
      </c>
      <c r="C13" s="158">
        <v>1140366</v>
      </c>
      <c r="D13" s="158">
        <v>1078647</v>
      </c>
      <c r="E13" s="158">
        <v>284180</v>
      </c>
      <c r="F13" s="158">
        <v>826099</v>
      </c>
      <c r="G13" s="158">
        <v>940275</v>
      </c>
      <c r="H13" s="158">
        <v>1030809</v>
      </c>
      <c r="I13" s="160">
        <f>IFERROR(H13/G13-1,"-")</f>
        <v>9.6284597591130172E-2</v>
      </c>
      <c r="J13" s="159">
        <f t="shared" si="4"/>
        <v>-4.4350005145334825E-2</v>
      </c>
      <c r="K13" s="157">
        <f t="shared" si="5"/>
        <v>90534</v>
      </c>
      <c r="L13" s="158">
        <f t="shared" si="6"/>
        <v>-47838</v>
      </c>
      <c r="M13" s="159">
        <f t="shared" si="1"/>
        <v>0.85854960687633264</v>
      </c>
      <c r="P13" s="157" t="s">
        <v>107</v>
      </c>
      <c r="Q13" s="158">
        <v>4605</v>
      </c>
      <c r="R13" s="158">
        <v>4403</v>
      </c>
      <c r="S13" s="158">
        <v>1528</v>
      </c>
      <c r="T13" s="158">
        <v>0</v>
      </c>
      <c r="U13" s="158">
        <v>0</v>
      </c>
      <c r="V13" s="158">
        <v>0</v>
      </c>
      <c r="W13" s="160" t="str">
        <f>IFERROR(V13/U13-1,"-")</f>
        <v>-</v>
      </c>
      <c r="X13" s="159">
        <f t="shared" si="7"/>
        <v>-1</v>
      </c>
      <c r="Y13" s="157">
        <f t="shared" si="8"/>
        <v>0</v>
      </c>
      <c r="Z13" s="158">
        <f t="shared" si="9"/>
        <v>-4403</v>
      </c>
      <c r="AA13" s="159" t="e">
        <f t="shared" si="3"/>
        <v>#DIV/0!</v>
      </c>
    </row>
    <row r="14" spans="1:27" s="56" customFormat="1" x14ac:dyDescent="0.25">
      <c r="B14" s="162" t="s">
        <v>110</v>
      </c>
      <c r="C14" s="163">
        <v>596142</v>
      </c>
      <c r="D14" s="163">
        <v>566983</v>
      </c>
      <c r="E14" s="163">
        <v>119622</v>
      </c>
      <c r="F14" s="163">
        <v>404357</v>
      </c>
      <c r="G14" s="163">
        <v>479584</v>
      </c>
      <c r="H14" s="163">
        <v>543461</v>
      </c>
      <c r="I14" s="165">
        <f t="shared" ref="I14:I21" si="10">IFERROR(H14/G14-1,"-")</f>
        <v>0.13319251684793487</v>
      </c>
      <c r="J14" s="164">
        <f t="shared" si="4"/>
        <v>-4.1486252674242441E-2</v>
      </c>
      <c r="K14" s="162">
        <f t="shared" si="5"/>
        <v>63877</v>
      </c>
      <c r="L14" s="163">
        <f t="shared" si="6"/>
        <v>-23522</v>
      </c>
      <c r="M14" s="164">
        <f t="shared" si="1"/>
        <v>0.45264275719616204</v>
      </c>
      <c r="P14" s="162" t="s">
        <v>110</v>
      </c>
      <c r="Q14" s="163">
        <v>1531</v>
      </c>
      <c r="R14" s="163">
        <v>1681</v>
      </c>
      <c r="S14" s="163">
        <v>596</v>
      </c>
      <c r="T14" s="163">
        <v>0</v>
      </c>
      <c r="U14" s="163">
        <v>0</v>
      </c>
      <c r="V14" s="163">
        <v>0</v>
      </c>
      <c r="W14" s="165" t="str">
        <f t="shared" ref="W14:W21" si="11">IFERROR(V14/U14-1,"-")</f>
        <v>-</v>
      </c>
      <c r="X14" s="164">
        <f t="shared" si="7"/>
        <v>-1</v>
      </c>
      <c r="Y14" s="162">
        <f t="shared" si="8"/>
        <v>0</v>
      </c>
      <c r="Z14" s="163">
        <f t="shared" si="9"/>
        <v>-1681</v>
      </c>
      <c r="AA14" s="164" t="e">
        <f t="shared" si="3"/>
        <v>#DIV/0!</v>
      </c>
    </row>
    <row r="15" spans="1:27" x14ac:dyDescent="0.25">
      <c r="A15" s="1"/>
      <c r="B15" s="162" t="s">
        <v>113</v>
      </c>
      <c r="C15" s="163">
        <v>94531</v>
      </c>
      <c r="D15" s="163">
        <v>75079</v>
      </c>
      <c r="E15" s="163">
        <v>21535</v>
      </c>
      <c r="F15" s="163">
        <v>46682</v>
      </c>
      <c r="G15" s="163">
        <v>49791</v>
      </c>
      <c r="H15" s="163">
        <v>56104</v>
      </c>
      <c r="I15" s="165">
        <f t="shared" si="10"/>
        <v>0.12678998212528358</v>
      </c>
      <c r="J15" s="164">
        <f t="shared" si="4"/>
        <v>-0.25273378707761163</v>
      </c>
      <c r="K15" s="162">
        <f t="shared" si="5"/>
        <v>6313</v>
      </c>
      <c r="L15" s="163">
        <f t="shared" si="6"/>
        <v>-18975</v>
      </c>
      <c r="M15" s="164">
        <f t="shared" si="1"/>
        <v>4.6728411513859272E-2</v>
      </c>
      <c r="P15" s="162" t="s">
        <v>113</v>
      </c>
      <c r="Q15" s="163">
        <v>997</v>
      </c>
      <c r="R15" s="163">
        <v>626</v>
      </c>
      <c r="S15" s="163">
        <v>89</v>
      </c>
      <c r="T15" s="163">
        <v>0</v>
      </c>
      <c r="U15" s="163">
        <v>0</v>
      </c>
      <c r="V15" s="163">
        <v>0</v>
      </c>
      <c r="W15" s="165" t="str">
        <f t="shared" si="11"/>
        <v>-</v>
      </c>
      <c r="X15" s="164">
        <f t="shared" si="7"/>
        <v>-1</v>
      </c>
      <c r="Y15" s="162">
        <f t="shared" si="8"/>
        <v>0</v>
      </c>
      <c r="Z15" s="163">
        <f t="shared" si="9"/>
        <v>-626</v>
      </c>
      <c r="AA15" s="164" t="e">
        <f t="shared" si="3"/>
        <v>#DIV/0!</v>
      </c>
    </row>
    <row r="16" spans="1:27" x14ac:dyDescent="0.25">
      <c r="A16" s="1"/>
      <c r="B16" s="162" t="s">
        <v>116</v>
      </c>
      <c r="C16" s="163">
        <v>28898</v>
      </c>
      <c r="D16" s="163">
        <v>27880</v>
      </c>
      <c r="E16" s="163">
        <v>9967</v>
      </c>
      <c r="F16" s="163">
        <v>30850</v>
      </c>
      <c r="G16" s="163">
        <v>39519</v>
      </c>
      <c r="H16" s="163">
        <v>37854</v>
      </c>
      <c r="I16" s="165">
        <f t="shared" si="10"/>
        <v>-4.2131632885447523E-2</v>
      </c>
      <c r="J16" s="164">
        <f t="shared" si="4"/>
        <v>0.3577474892395982</v>
      </c>
      <c r="K16" s="162">
        <f t="shared" si="5"/>
        <v>-1665</v>
      </c>
      <c r="L16" s="163">
        <f t="shared" si="6"/>
        <v>9974</v>
      </c>
      <c r="M16" s="164">
        <f t="shared" si="1"/>
        <v>3.1528184968017056E-2</v>
      </c>
      <c r="P16" s="162" t="s">
        <v>116</v>
      </c>
      <c r="Q16" s="163">
        <v>85</v>
      </c>
      <c r="R16" s="163">
        <v>227</v>
      </c>
      <c r="S16" s="163">
        <v>56</v>
      </c>
      <c r="T16" s="163">
        <v>0</v>
      </c>
      <c r="U16" s="163">
        <v>0</v>
      </c>
      <c r="V16" s="163">
        <v>0</v>
      </c>
      <c r="W16" s="165" t="str">
        <f t="shared" si="11"/>
        <v>-</v>
      </c>
      <c r="X16" s="164">
        <f t="shared" si="7"/>
        <v>-1</v>
      </c>
      <c r="Y16" s="162">
        <f t="shared" si="8"/>
        <v>0</v>
      </c>
      <c r="Z16" s="163">
        <f t="shared" si="9"/>
        <v>-227</v>
      </c>
      <c r="AA16" s="164" t="e">
        <f t="shared" si="3"/>
        <v>#DIV/0!</v>
      </c>
    </row>
    <row r="17" spans="1:27" x14ac:dyDescent="0.25">
      <c r="A17" s="1"/>
      <c r="B17" s="162" t="s">
        <v>123</v>
      </c>
      <c r="C17" s="163">
        <v>46262</v>
      </c>
      <c r="D17" s="163">
        <v>46060</v>
      </c>
      <c r="E17" s="163">
        <v>12010</v>
      </c>
      <c r="F17" s="163">
        <v>46132</v>
      </c>
      <c r="G17" s="163">
        <v>47391</v>
      </c>
      <c r="H17" s="163">
        <v>47098</v>
      </c>
      <c r="I17" s="165">
        <f t="shared" si="10"/>
        <v>-6.1826085121647889E-3</v>
      </c>
      <c r="J17" s="164">
        <f t="shared" si="4"/>
        <v>2.2535822839774289E-2</v>
      </c>
      <c r="K17" s="162">
        <f t="shared" si="5"/>
        <v>-293</v>
      </c>
      <c r="L17" s="163">
        <f t="shared" si="6"/>
        <v>1038</v>
      </c>
      <c r="M17" s="164">
        <f t="shared" si="1"/>
        <v>3.9227412046908314E-2</v>
      </c>
      <c r="P17" s="162" t="s">
        <v>123</v>
      </c>
      <c r="Q17" s="163">
        <v>142</v>
      </c>
      <c r="R17" s="163">
        <v>185</v>
      </c>
      <c r="S17" s="163">
        <v>13</v>
      </c>
      <c r="T17" s="163">
        <v>0</v>
      </c>
      <c r="U17" s="163">
        <v>0</v>
      </c>
      <c r="V17" s="163">
        <v>0</v>
      </c>
      <c r="W17" s="165" t="str">
        <f t="shared" si="11"/>
        <v>-</v>
      </c>
      <c r="X17" s="164">
        <f t="shared" si="7"/>
        <v>-1</v>
      </c>
      <c r="Y17" s="162">
        <f t="shared" si="8"/>
        <v>0</v>
      </c>
      <c r="Z17" s="163">
        <f t="shared" si="9"/>
        <v>-185</v>
      </c>
      <c r="AA17" s="164" t="e">
        <f t="shared" si="3"/>
        <v>#DIV/0!</v>
      </c>
    </row>
    <row r="18" spans="1:27" x14ac:dyDescent="0.25">
      <c r="A18" s="1"/>
      <c r="B18" s="162" t="s">
        <v>119</v>
      </c>
      <c r="C18" s="163">
        <v>16080</v>
      </c>
      <c r="D18" s="163">
        <v>15008</v>
      </c>
      <c r="E18" s="163">
        <v>6844</v>
      </c>
      <c r="F18" s="163">
        <v>15625</v>
      </c>
      <c r="G18" s="163">
        <v>16855</v>
      </c>
      <c r="H18" s="163">
        <v>17193</v>
      </c>
      <c r="I18" s="165">
        <f t="shared" si="10"/>
        <v>2.0053396618214148E-2</v>
      </c>
      <c r="J18" s="164">
        <f t="shared" si="4"/>
        <v>0.14558901918976552</v>
      </c>
      <c r="K18" s="162">
        <f t="shared" si="5"/>
        <v>338</v>
      </c>
      <c r="L18" s="163">
        <f t="shared" si="6"/>
        <v>2185</v>
      </c>
      <c r="M18" s="164">
        <f t="shared" si="1"/>
        <v>1.4319862739872069E-2</v>
      </c>
      <c r="P18" s="162" t="s">
        <v>119</v>
      </c>
      <c r="Q18" s="163">
        <v>33</v>
      </c>
      <c r="R18" s="163">
        <v>50</v>
      </c>
      <c r="S18" s="163">
        <v>52</v>
      </c>
      <c r="T18" s="163">
        <v>0</v>
      </c>
      <c r="U18" s="163">
        <v>0</v>
      </c>
      <c r="V18" s="163">
        <v>0</v>
      </c>
      <c r="W18" s="165" t="str">
        <f t="shared" si="11"/>
        <v>-</v>
      </c>
      <c r="X18" s="164">
        <f t="shared" si="7"/>
        <v>-1</v>
      </c>
      <c r="Y18" s="162">
        <f t="shared" si="8"/>
        <v>0</v>
      </c>
      <c r="Z18" s="163">
        <f t="shared" si="9"/>
        <v>-50</v>
      </c>
      <c r="AA18" s="164" t="e">
        <f t="shared" si="3"/>
        <v>#DIV/0!</v>
      </c>
    </row>
    <row r="19" spans="1:27" x14ac:dyDescent="0.25">
      <c r="A19" s="161" t="s">
        <v>143</v>
      </c>
      <c r="B19" s="162" t="s">
        <v>128</v>
      </c>
      <c r="C19" s="163">
        <v>28126</v>
      </c>
      <c r="D19" s="163">
        <v>29927</v>
      </c>
      <c r="E19" s="163">
        <v>10486</v>
      </c>
      <c r="F19" s="163">
        <v>21405</v>
      </c>
      <c r="G19" s="163">
        <v>23509</v>
      </c>
      <c r="H19" s="163">
        <v>22165</v>
      </c>
      <c r="I19" s="165">
        <f t="shared" si="10"/>
        <v>-5.7169594623335707E-2</v>
      </c>
      <c r="J19" s="164">
        <f t="shared" si="4"/>
        <v>-0.25936445350352522</v>
      </c>
      <c r="K19" s="162">
        <f t="shared" si="5"/>
        <v>-1344</v>
      </c>
      <c r="L19" s="163">
        <f t="shared" si="6"/>
        <v>-7762</v>
      </c>
      <c r="M19" s="164">
        <f t="shared" si="1"/>
        <v>1.8460987473347547E-2</v>
      </c>
      <c r="P19" s="162" t="s">
        <v>128</v>
      </c>
      <c r="Q19" s="163">
        <v>124</v>
      </c>
      <c r="R19" s="163">
        <v>121</v>
      </c>
      <c r="S19" s="163">
        <v>60</v>
      </c>
      <c r="T19" s="163">
        <v>0</v>
      </c>
      <c r="U19" s="163">
        <v>0</v>
      </c>
      <c r="V19" s="163">
        <v>0</v>
      </c>
      <c r="W19" s="165" t="str">
        <f t="shared" si="11"/>
        <v>-</v>
      </c>
      <c r="X19" s="164">
        <f t="shared" si="7"/>
        <v>-1</v>
      </c>
      <c r="Y19" s="162">
        <f t="shared" si="8"/>
        <v>0</v>
      </c>
      <c r="Z19" s="163">
        <f t="shared" si="9"/>
        <v>-121</v>
      </c>
      <c r="AA19" s="164" t="e">
        <f t="shared" si="3"/>
        <v>#DIV/0!</v>
      </c>
    </row>
    <row r="20" spans="1:27" x14ac:dyDescent="0.25">
      <c r="A20" s="167" t="s">
        <v>144</v>
      </c>
      <c r="B20" s="162" t="s">
        <v>131</v>
      </c>
      <c r="C20" s="163">
        <v>52248</v>
      </c>
      <c r="D20" s="163">
        <v>45927</v>
      </c>
      <c r="E20" s="163">
        <v>17132</v>
      </c>
      <c r="F20" s="163">
        <v>21478</v>
      </c>
      <c r="G20" s="163">
        <v>26254</v>
      </c>
      <c r="H20" s="163">
        <v>27979</v>
      </c>
      <c r="I20" s="165">
        <f t="shared" si="10"/>
        <v>6.5704273634493715E-2</v>
      </c>
      <c r="J20" s="164">
        <f t="shared" si="4"/>
        <v>-0.39079408626733725</v>
      </c>
      <c r="K20" s="162">
        <f t="shared" si="5"/>
        <v>1725</v>
      </c>
      <c r="L20" s="163">
        <f t="shared" si="6"/>
        <v>-17948</v>
      </c>
      <c r="M20" s="164">
        <f t="shared" si="1"/>
        <v>2.3303404850746268E-2</v>
      </c>
      <c r="P20" s="162" t="s">
        <v>131</v>
      </c>
      <c r="Q20" s="163">
        <v>188</v>
      </c>
      <c r="R20" s="163">
        <v>251</v>
      </c>
      <c r="S20" s="163">
        <v>96</v>
      </c>
      <c r="T20" s="163">
        <v>0</v>
      </c>
      <c r="U20" s="163">
        <v>0</v>
      </c>
      <c r="V20" s="163">
        <v>0</v>
      </c>
      <c r="W20" s="165" t="str">
        <f t="shared" si="11"/>
        <v>-</v>
      </c>
      <c r="X20" s="164">
        <f t="shared" si="7"/>
        <v>-1</v>
      </c>
      <c r="Y20" s="162">
        <f t="shared" si="8"/>
        <v>0</v>
      </c>
      <c r="Z20" s="163">
        <f t="shared" si="9"/>
        <v>-251</v>
      </c>
      <c r="AA20" s="164" t="e">
        <f t="shared" si="3"/>
        <v>#DIV/0!</v>
      </c>
    </row>
    <row r="21" spans="1:27" x14ac:dyDescent="0.25">
      <c r="B21" s="168" t="s">
        <v>144</v>
      </c>
      <c r="C21" s="169">
        <f t="shared" ref="C21:H21" si="12">C13-SUM(C14:C20)</f>
        <v>278079</v>
      </c>
      <c r="D21" s="169">
        <f t="shared" si="12"/>
        <v>271783</v>
      </c>
      <c r="E21" s="169">
        <f t="shared" si="12"/>
        <v>86584</v>
      </c>
      <c r="F21" s="169">
        <f t="shared" si="12"/>
        <v>239570</v>
      </c>
      <c r="G21" s="169">
        <f t="shared" si="12"/>
        <v>257372</v>
      </c>
      <c r="H21" s="169">
        <f t="shared" si="12"/>
        <v>278955</v>
      </c>
      <c r="I21" s="171">
        <f t="shared" si="10"/>
        <v>8.3859161058700948E-2</v>
      </c>
      <c r="J21" s="170">
        <f t="shared" si="4"/>
        <v>2.638869980830294E-2</v>
      </c>
      <c r="K21" s="168">
        <f>H21-G21</f>
        <v>21583</v>
      </c>
      <c r="L21" s="169">
        <f t="shared" si="6"/>
        <v>7172</v>
      </c>
      <c r="M21" s="170">
        <f t="shared" si="1"/>
        <v>0.23233858608742003</v>
      </c>
      <c r="P21" s="168" t="s">
        <v>144</v>
      </c>
      <c r="Q21" s="169">
        <f t="shared" ref="Q21:V21" si="13">Q13-SUM(Q14:Q20)</f>
        <v>1505</v>
      </c>
      <c r="R21" s="169">
        <f t="shared" si="13"/>
        <v>1262</v>
      </c>
      <c r="S21" s="169">
        <f t="shared" si="13"/>
        <v>566</v>
      </c>
      <c r="T21" s="169">
        <f t="shared" si="13"/>
        <v>0</v>
      </c>
      <c r="U21" s="169">
        <f t="shared" si="13"/>
        <v>0</v>
      </c>
      <c r="V21" s="169">
        <f t="shared" si="13"/>
        <v>0</v>
      </c>
      <c r="W21" s="171" t="str">
        <f t="shared" si="11"/>
        <v>-</v>
      </c>
      <c r="X21" s="170">
        <f t="shared" si="7"/>
        <v>-1</v>
      </c>
      <c r="Y21" s="168">
        <f>V21-U21</f>
        <v>0</v>
      </c>
      <c r="Z21" s="169">
        <f t="shared" si="9"/>
        <v>-1262</v>
      </c>
      <c r="AA21" s="170" t="e">
        <f t="shared" si="3"/>
        <v>#DIV/0!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378230</v>
      </c>
      <c r="D23" s="176">
        <f t="shared" ref="D23:H23" si="14">D24+D27</f>
        <v>391363</v>
      </c>
      <c r="E23" s="176">
        <f t="shared" si="14"/>
        <v>99694</v>
      </c>
      <c r="F23" s="176">
        <f t="shared" si="14"/>
        <v>266420</v>
      </c>
      <c r="G23" s="176">
        <f t="shared" si="14"/>
        <v>345229</v>
      </c>
      <c r="H23" s="176">
        <f t="shared" si="14"/>
        <v>365009</v>
      </c>
      <c r="I23" s="177">
        <f>IFERROR(H23/G23-1,"-")</f>
        <v>5.7295302538315163E-2</v>
      </c>
      <c r="J23" s="177">
        <f>IFERROR(H23/D23-1,"-")</f>
        <v>-6.7339017740563056E-2</v>
      </c>
      <c r="K23" s="176">
        <f>H23-G23</f>
        <v>19780</v>
      </c>
      <c r="L23" s="176">
        <f>H23-D23</f>
        <v>-26354</v>
      </c>
      <c r="M23" s="177">
        <f t="shared" ref="M23:M35" si="15">H23/H$9</f>
        <v>0.30401202691897655</v>
      </c>
    </row>
    <row r="24" spans="1:27" x14ac:dyDescent="0.25">
      <c r="B24" s="157" t="s">
        <v>97</v>
      </c>
      <c r="C24" s="158">
        <v>28720</v>
      </c>
      <c r="D24" s="158">
        <v>40072</v>
      </c>
      <c r="E24" s="158">
        <v>19862</v>
      </c>
      <c r="F24" s="158">
        <v>33147</v>
      </c>
      <c r="G24" s="158">
        <v>38670</v>
      </c>
      <c r="H24" s="158">
        <v>33455</v>
      </c>
      <c r="I24" s="160">
        <f>IFERROR(H24/G24-1,"-")</f>
        <v>-0.13485906387380397</v>
      </c>
      <c r="J24" s="159">
        <f t="shared" ref="J24:J35" si="16">IFERROR(H24/D24-1,"-")</f>
        <v>-0.16512777001397483</v>
      </c>
      <c r="K24" s="157">
        <f t="shared" ref="K24:K34" si="17">H24-G24</f>
        <v>-5215</v>
      </c>
      <c r="L24" s="158">
        <f t="shared" ref="L24:L35" si="18">H24-D24</f>
        <v>-6617</v>
      </c>
      <c r="M24" s="159">
        <f t="shared" si="15"/>
        <v>2.7864305703624734E-2</v>
      </c>
    </row>
    <row r="25" spans="1:27" x14ac:dyDescent="0.25">
      <c r="B25" s="162" t="s">
        <v>103</v>
      </c>
      <c r="C25" s="163">
        <v>18994</v>
      </c>
      <c r="D25" s="163">
        <v>28838</v>
      </c>
      <c r="E25" s="163">
        <v>17089</v>
      </c>
      <c r="F25" s="163">
        <v>18342</v>
      </c>
      <c r="G25" s="163">
        <v>20442</v>
      </c>
      <c r="H25" s="163">
        <v>16667</v>
      </c>
      <c r="I25" s="165">
        <f>IFERROR(H25/G25-1,"-")</f>
        <v>-0.18466881909793564</v>
      </c>
      <c r="J25" s="164">
        <f t="shared" si="16"/>
        <v>-0.42204729870310009</v>
      </c>
      <c r="K25" s="162">
        <f t="shared" si="17"/>
        <v>-3775</v>
      </c>
      <c r="L25" s="163">
        <f t="shared" si="18"/>
        <v>-12171</v>
      </c>
      <c r="M25" s="164">
        <f t="shared" si="15"/>
        <v>1.3881763059701492E-2</v>
      </c>
    </row>
    <row r="26" spans="1:27" x14ac:dyDescent="0.25">
      <c r="B26" s="162" t="s">
        <v>100</v>
      </c>
      <c r="C26" s="163">
        <v>9726</v>
      </c>
      <c r="D26" s="163">
        <v>11234</v>
      </c>
      <c r="E26" s="163">
        <v>2773</v>
      </c>
      <c r="F26" s="163">
        <v>14805</v>
      </c>
      <c r="G26" s="163">
        <v>18228</v>
      </c>
      <c r="H26" s="163">
        <v>16788</v>
      </c>
      <c r="I26" s="165">
        <f>IFERROR(H26/G26-1,"-")</f>
        <v>-7.8999341672152723E-2</v>
      </c>
      <c r="J26" s="164">
        <f t="shared" si="16"/>
        <v>0.49439202421221284</v>
      </c>
      <c r="K26" s="162">
        <f t="shared" si="17"/>
        <v>-1440</v>
      </c>
      <c r="L26" s="163">
        <f t="shared" si="18"/>
        <v>5554</v>
      </c>
      <c r="M26" s="164">
        <f t="shared" si="15"/>
        <v>1.3982542643923242E-2</v>
      </c>
    </row>
    <row r="27" spans="1:27" x14ac:dyDescent="0.25">
      <c r="B27" s="157" t="s">
        <v>107</v>
      </c>
      <c r="C27" s="158">
        <v>349510</v>
      </c>
      <c r="D27" s="158">
        <v>351291</v>
      </c>
      <c r="E27" s="158">
        <v>79832</v>
      </c>
      <c r="F27" s="158">
        <v>233273</v>
      </c>
      <c r="G27" s="158">
        <v>306559</v>
      </c>
      <c r="H27" s="158">
        <v>331554</v>
      </c>
      <c r="I27" s="160">
        <f>IFERROR(H27/G27-1,"-")</f>
        <v>8.153406032770194E-2</v>
      </c>
      <c r="J27" s="159">
        <f t="shared" si="16"/>
        <v>-5.6184189176494703E-2</v>
      </c>
      <c r="K27" s="157">
        <f t="shared" si="17"/>
        <v>24995</v>
      </c>
      <c r="L27" s="158">
        <f t="shared" si="18"/>
        <v>-19737</v>
      </c>
      <c r="M27" s="159">
        <f t="shared" si="15"/>
        <v>0.2761477212153518</v>
      </c>
    </row>
    <row r="28" spans="1:27" x14ac:dyDescent="0.25">
      <c r="B28" s="162" t="s">
        <v>110</v>
      </c>
      <c r="C28" s="163">
        <v>214309</v>
      </c>
      <c r="D28" s="163">
        <v>207813</v>
      </c>
      <c r="E28" s="163">
        <v>42121</v>
      </c>
      <c r="F28" s="163">
        <v>126472</v>
      </c>
      <c r="G28" s="163">
        <v>173760</v>
      </c>
      <c r="H28" s="163">
        <v>196977</v>
      </c>
      <c r="I28" s="165">
        <f t="shared" ref="I28:I35" si="19">IFERROR(H28/G28-1,"-")</f>
        <v>0.13361533149171279</v>
      </c>
      <c r="J28" s="164">
        <f t="shared" si="16"/>
        <v>-5.2143032437816705E-2</v>
      </c>
      <c r="K28" s="162">
        <f t="shared" si="17"/>
        <v>23217</v>
      </c>
      <c r="L28" s="163">
        <f t="shared" si="18"/>
        <v>-10836</v>
      </c>
      <c r="M28" s="164">
        <f t="shared" si="15"/>
        <v>0.16406000133262261</v>
      </c>
    </row>
    <row r="29" spans="1:27" x14ac:dyDescent="0.25">
      <c r="B29" s="162" t="s">
        <v>113</v>
      </c>
      <c r="C29" s="163">
        <v>32403</v>
      </c>
      <c r="D29" s="163">
        <v>28681</v>
      </c>
      <c r="E29" s="163">
        <v>6914</v>
      </c>
      <c r="F29" s="163">
        <v>13406</v>
      </c>
      <c r="G29" s="163">
        <v>14983</v>
      </c>
      <c r="H29" s="163">
        <v>16601</v>
      </c>
      <c r="I29" s="165">
        <f t="shared" si="19"/>
        <v>0.1079890542614963</v>
      </c>
      <c r="J29" s="164">
        <f t="shared" si="16"/>
        <v>-0.42118475645897979</v>
      </c>
      <c r="K29" s="162">
        <f t="shared" si="17"/>
        <v>1618</v>
      </c>
      <c r="L29" s="163">
        <f t="shared" si="18"/>
        <v>-12080</v>
      </c>
      <c r="M29" s="164">
        <f t="shared" si="15"/>
        <v>1.3826792377398721E-2</v>
      </c>
    </row>
    <row r="30" spans="1:27" x14ac:dyDescent="0.25">
      <c r="B30" s="162" t="s">
        <v>116</v>
      </c>
      <c r="C30" s="163">
        <v>5413</v>
      </c>
      <c r="D30" s="163">
        <v>9282</v>
      </c>
      <c r="E30" s="163">
        <v>3247</v>
      </c>
      <c r="F30" s="163">
        <v>10816</v>
      </c>
      <c r="G30" s="163">
        <v>18863</v>
      </c>
      <c r="H30" s="163">
        <v>15807</v>
      </c>
      <c r="I30" s="165">
        <f t="shared" si="19"/>
        <v>-0.16201028468430256</v>
      </c>
      <c r="J30" s="164">
        <f t="shared" si="16"/>
        <v>0.70297349709114409</v>
      </c>
      <c r="K30" s="162">
        <f t="shared" si="17"/>
        <v>-3056</v>
      </c>
      <c r="L30" s="163">
        <f t="shared" si="18"/>
        <v>6525</v>
      </c>
      <c r="M30" s="164">
        <f t="shared" si="15"/>
        <v>1.3165478411513859E-2</v>
      </c>
    </row>
    <row r="31" spans="1:27" x14ac:dyDescent="0.25">
      <c r="B31" s="162" t="s">
        <v>123</v>
      </c>
      <c r="C31" s="163">
        <v>11829</v>
      </c>
      <c r="D31" s="163">
        <v>13293</v>
      </c>
      <c r="E31" s="163">
        <v>2765</v>
      </c>
      <c r="F31" s="163">
        <v>11506</v>
      </c>
      <c r="G31" s="163">
        <v>13404</v>
      </c>
      <c r="H31" s="163">
        <v>10547</v>
      </c>
      <c r="I31" s="165">
        <f t="shared" si="19"/>
        <v>-0.21314532975231271</v>
      </c>
      <c r="J31" s="164">
        <f t="shared" si="16"/>
        <v>-0.20657488903934407</v>
      </c>
      <c r="K31" s="162">
        <f t="shared" si="17"/>
        <v>-2857</v>
      </c>
      <c r="L31" s="163">
        <f t="shared" si="18"/>
        <v>-2746</v>
      </c>
      <c r="M31" s="164">
        <f t="shared" si="15"/>
        <v>8.7844816098081018E-3</v>
      </c>
    </row>
    <row r="32" spans="1:27" x14ac:dyDescent="0.25">
      <c r="B32" s="162" t="s">
        <v>119</v>
      </c>
      <c r="C32" s="163">
        <v>4661</v>
      </c>
      <c r="D32" s="163">
        <v>5204</v>
      </c>
      <c r="E32" s="163">
        <v>2258</v>
      </c>
      <c r="F32" s="163">
        <v>5114</v>
      </c>
      <c r="G32" s="163">
        <v>5613</v>
      </c>
      <c r="H32" s="163">
        <v>5322</v>
      </c>
      <c r="I32" s="165">
        <f t="shared" si="19"/>
        <v>-5.1843933725280622E-2</v>
      </c>
      <c r="J32" s="164">
        <f t="shared" si="16"/>
        <v>2.2674865488086171E-2</v>
      </c>
      <c r="K32" s="162">
        <f t="shared" si="17"/>
        <v>-291</v>
      </c>
      <c r="L32" s="163">
        <f t="shared" si="18"/>
        <v>118</v>
      </c>
      <c r="M32" s="164">
        <f t="shared" si="15"/>
        <v>4.4326359275053302E-3</v>
      </c>
    </row>
    <row r="33" spans="2:13" x14ac:dyDescent="0.25">
      <c r="B33" s="162" t="s">
        <v>128</v>
      </c>
      <c r="C33" s="163">
        <v>3555</v>
      </c>
      <c r="D33" s="163">
        <v>4816</v>
      </c>
      <c r="E33" s="163">
        <v>2014</v>
      </c>
      <c r="F33" s="163">
        <v>2799</v>
      </c>
      <c r="G33" s="163">
        <v>3613</v>
      </c>
      <c r="H33" s="163">
        <v>3310</v>
      </c>
      <c r="I33" s="165">
        <f t="shared" si="19"/>
        <v>-8.3863825076114007E-2</v>
      </c>
      <c r="J33" s="164">
        <f t="shared" si="16"/>
        <v>-0.31270764119601324</v>
      </c>
      <c r="K33" s="162">
        <f t="shared" si="17"/>
        <v>-303</v>
      </c>
      <c r="L33" s="163">
        <f t="shared" si="18"/>
        <v>-1506</v>
      </c>
      <c r="M33" s="164">
        <f t="shared" si="15"/>
        <v>2.7568630063965886E-3</v>
      </c>
    </row>
    <row r="34" spans="2:13" x14ac:dyDescent="0.25">
      <c r="B34" s="162" t="s">
        <v>131</v>
      </c>
      <c r="C34" s="163">
        <v>5594</v>
      </c>
      <c r="D34" s="163">
        <v>6271</v>
      </c>
      <c r="E34" s="163">
        <v>1805</v>
      </c>
      <c r="F34" s="163">
        <v>2429</v>
      </c>
      <c r="G34" s="163">
        <v>3635</v>
      </c>
      <c r="H34" s="163">
        <v>3275</v>
      </c>
      <c r="I34" s="165">
        <f t="shared" si="19"/>
        <v>-9.9037138927097645E-2</v>
      </c>
      <c r="J34" s="164">
        <f t="shared" si="16"/>
        <v>-0.47775474405995855</v>
      </c>
      <c r="K34" s="162">
        <f t="shared" si="17"/>
        <v>-360</v>
      </c>
      <c r="L34" s="163">
        <f t="shared" si="18"/>
        <v>-2996</v>
      </c>
      <c r="M34" s="164">
        <f t="shared" si="15"/>
        <v>2.7277118869936034E-3</v>
      </c>
    </row>
    <row r="35" spans="2:13" x14ac:dyDescent="0.25">
      <c r="B35" s="168" t="s">
        <v>144</v>
      </c>
      <c r="C35" s="169">
        <f t="shared" ref="C35:H35" si="20">C27-SUM(C28:C34)</f>
        <v>71746</v>
      </c>
      <c r="D35" s="169">
        <f t="shared" si="20"/>
        <v>75931</v>
      </c>
      <c r="E35" s="169">
        <f t="shared" si="20"/>
        <v>18708</v>
      </c>
      <c r="F35" s="169">
        <f t="shared" si="20"/>
        <v>60731</v>
      </c>
      <c r="G35" s="169">
        <f t="shared" si="20"/>
        <v>72688</v>
      </c>
      <c r="H35" s="169">
        <f t="shared" si="20"/>
        <v>79715</v>
      </c>
      <c r="I35" s="171">
        <f t="shared" si="19"/>
        <v>9.6673453664979148E-2</v>
      </c>
      <c r="J35" s="170">
        <f t="shared" si="16"/>
        <v>4.9834718362724129E-2</v>
      </c>
      <c r="K35" s="168">
        <f>H35-G35</f>
        <v>7027</v>
      </c>
      <c r="L35" s="169">
        <f t="shared" si="18"/>
        <v>3784</v>
      </c>
      <c r="M35" s="170">
        <f t="shared" si="15"/>
        <v>6.6393756663113007E-2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613883</v>
      </c>
      <c r="D37" s="176">
        <f t="shared" ref="D37:H37" si="21">D38+D41</f>
        <v>569416</v>
      </c>
      <c r="E37" s="176">
        <f t="shared" si="21"/>
        <v>158323</v>
      </c>
      <c r="F37" s="176">
        <f t="shared" si="21"/>
        <v>490978</v>
      </c>
      <c r="G37" s="176">
        <f t="shared" si="21"/>
        <v>509465</v>
      </c>
      <c r="H37" s="176">
        <f t="shared" si="21"/>
        <v>526356</v>
      </c>
      <c r="I37" s="177">
        <f>IFERROR(H37/G37-1,"-")</f>
        <v>3.3154387445653688E-2</v>
      </c>
      <c r="J37" s="177">
        <f>IFERROR(H37/D37-1,"-")</f>
        <v>-7.5621338353681677E-2</v>
      </c>
      <c r="K37" s="176">
        <f>H37-G37</f>
        <v>16891</v>
      </c>
      <c r="L37" s="176">
        <f>H37-D37</f>
        <v>-43060</v>
      </c>
      <c r="M37" s="177">
        <f t="shared" ref="M37:M49" si="22">H37/H$9</f>
        <v>0.43839618869936037</v>
      </c>
    </row>
    <row r="38" spans="2:13" x14ac:dyDescent="0.25">
      <c r="B38" s="157" t="s">
        <v>97</v>
      </c>
      <c r="C38" s="158">
        <v>54203</v>
      </c>
      <c r="D38" s="158">
        <v>46867</v>
      </c>
      <c r="E38" s="158">
        <v>24919</v>
      </c>
      <c r="F38" s="158">
        <v>40863</v>
      </c>
      <c r="G38" s="158">
        <v>37825</v>
      </c>
      <c r="H38" s="158">
        <v>33853</v>
      </c>
      <c r="I38" s="160">
        <f>IFERROR(H38/G38-1,"-")</f>
        <v>-0.10500991407799076</v>
      </c>
      <c r="J38" s="159">
        <f t="shared" ref="J38:J49" si="23">IFERROR(H38/D38-1,"-")</f>
        <v>-0.27767939061599844</v>
      </c>
      <c r="K38" s="157">
        <f t="shared" ref="K38:K48" si="24">H38-G38</f>
        <v>-3972</v>
      </c>
      <c r="L38" s="158">
        <f t="shared" ref="L38:L49" si="25">H38-D38</f>
        <v>-13014</v>
      </c>
      <c r="M38" s="159">
        <f t="shared" si="22"/>
        <v>2.8195795575692965E-2</v>
      </c>
    </row>
    <row r="39" spans="2:13" x14ac:dyDescent="0.25">
      <c r="B39" s="162" t="s">
        <v>103</v>
      </c>
      <c r="C39" s="163">
        <v>30502</v>
      </c>
      <c r="D39" s="163">
        <v>33149</v>
      </c>
      <c r="E39" s="163">
        <v>19672</v>
      </c>
      <c r="F39" s="163">
        <v>29416</v>
      </c>
      <c r="G39" s="163">
        <v>22977</v>
      </c>
      <c r="H39" s="163">
        <v>18844</v>
      </c>
      <c r="I39" s="165">
        <f>IFERROR(H39/G39-1,"-")</f>
        <v>-0.17987552770161463</v>
      </c>
      <c r="J39" s="164">
        <f t="shared" si="23"/>
        <v>-0.43153639627138074</v>
      </c>
      <c r="K39" s="162">
        <f t="shared" si="24"/>
        <v>-4133</v>
      </c>
      <c r="L39" s="163">
        <f t="shared" si="25"/>
        <v>-14305</v>
      </c>
      <c r="M39" s="164">
        <f t="shared" si="22"/>
        <v>1.5694962686567164E-2</v>
      </c>
    </row>
    <row r="40" spans="2:13" x14ac:dyDescent="0.25">
      <c r="B40" s="162" t="s">
        <v>100</v>
      </c>
      <c r="C40" s="163">
        <v>23701</v>
      </c>
      <c r="D40" s="163">
        <v>13718</v>
      </c>
      <c r="E40" s="163">
        <v>5247</v>
      </c>
      <c r="F40" s="163">
        <v>11447</v>
      </c>
      <c r="G40" s="163">
        <v>14848</v>
      </c>
      <c r="H40" s="163">
        <v>15009</v>
      </c>
      <c r="I40" s="165">
        <f>IFERROR(H40/G40-1,"-")</f>
        <v>1.0843211206896575E-2</v>
      </c>
      <c r="J40" s="164">
        <f t="shared" si="23"/>
        <v>9.4109928561014744E-2</v>
      </c>
      <c r="K40" s="162">
        <f t="shared" si="24"/>
        <v>161</v>
      </c>
      <c r="L40" s="163">
        <f t="shared" si="25"/>
        <v>1291</v>
      </c>
      <c r="M40" s="164">
        <f t="shared" si="22"/>
        <v>1.2500832889125799E-2</v>
      </c>
    </row>
    <row r="41" spans="2:13" x14ac:dyDescent="0.25">
      <c r="B41" s="157" t="s">
        <v>107</v>
      </c>
      <c r="C41" s="158">
        <v>559680</v>
      </c>
      <c r="D41" s="158">
        <v>522549</v>
      </c>
      <c r="E41" s="158">
        <v>133404</v>
      </c>
      <c r="F41" s="158">
        <v>450115</v>
      </c>
      <c r="G41" s="158">
        <v>471640</v>
      </c>
      <c r="H41" s="158">
        <v>492503</v>
      </c>
      <c r="I41" s="160">
        <f>IFERROR(H41/G41-1,"-")</f>
        <v>4.4235009753201604E-2</v>
      </c>
      <c r="J41" s="159">
        <f t="shared" si="23"/>
        <v>-5.7498913977445221E-2</v>
      </c>
      <c r="K41" s="157">
        <f t="shared" si="24"/>
        <v>20863</v>
      </c>
      <c r="L41" s="158">
        <f t="shared" si="25"/>
        <v>-30046</v>
      </c>
      <c r="M41" s="159">
        <f t="shared" si="22"/>
        <v>0.41020039312366735</v>
      </c>
    </row>
    <row r="42" spans="2:13" x14ac:dyDescent="0.25">
      <c r="B42" s="162" t="s">
        <v>110</v>
      </c>
      <c r="C42" s="163">
        <v>296627</v>
      </c>
      <c r="D42" s="163">
        <v>290662</v>
      </c>
      <c r="E42" s="163">
        <v>54606</v>
      </c>
      <c r="F42" s="163">
        <v>237602</v>
      </c>
      <c r="G42" s="163">
        <v>260390</v>
      </c>
      <c r="H42" s="163">
        <v>270591</v>
      </c>
      <c r="I42" s="165">
        <f t="shared" ref="I42:I49" si="26">IFERROR(H42/G42-1,"-")</f>
        <v>3.9175851607204493E-2</v>
      </c>
      <c r="J42" s="164">
        <f t="shared" si="23"/>
        <v>-6.905271414908043E-2</v>
      </c>
      <c r="K42" s="162">
        <f t="shared" si="24"/>
        <v>10201</v>
      </c>
      <c r="L42" s="163">
        <f t="shared" si="25"/>
        <v>-20071</v>
      </c>
      <c r="M42" s="164">
        <f t="shared" si="22"/>
        <v>0.2253723014392324</v>
      </c>
    </row>
    <row r="43" spans="2:13" x14ac:dyDescent="0.25">
      <c r="B43" s="162" t="s">
        <v>113</v>
      </c>
      <c r="C43" s="163">
        <v>20961</v>
      </c>
      <c r="D43" s="163">
        <v>14140</v>
      </c>
      <c r="E43" s="163">
        <v>4782</v>
      </c>
      <c r="F43" s="163">
        <v>11278</v>
      </c>
      <c r="G43" s="163">
        <v>11705</v>
      </c>
      <c r="H43" s="163">
        <v>13041</v>
      </c>
      <c r="I43" s="165">
        <f t="shared" si="26"/>
        <v>0.11413925672789405</v>
      </c>
      <c r="J43" s="164">
        <f t="shared" si="23"/>
        <v>-7.7722772277227681E-2</v>
      </c>
      <c r="K43" s="162">
        <f t="shared" si="24"/>
        <v>1336</v>
      </c>
      <c r="L43" s="163">
        <f t="shared" si="25"/>
        <v>-1099</v>
      </c>
      <c r="M43" s="164">
        <f t="shared" si="22"/>
        <v>1.0861707089552239E-2</v>
      </c>
    </row>
    <row r="44" spans="2:13" x14ac:dyDescent="0.25">
      <c r="B44" s="162" t="s">
        <v>116</v>
      </c>
      <c r="C44" s="163">
        <v>8853</v>
      </c>
      <c r="D44" s="163">
        <v>7788</v>
      </c>
      <c r="E44" s="163">
        <v>3603</v>
      </c>
      <c r="F44" s="163">
        <v>9561</v>
      </c>
      <c r="G44" s="163">
        <v>9147</v>
      </c>
      <c r="H44" s="163">
        <v>9486</v>
      </c>
      <c r="I44" s="165">
        <f t="shared" si="26"/>
        <v>3.7061331584125945E-2</v>
      </c>
      <c r="J44" s="164">
        <f t="shared" si="23"/>
        <v>0.21802773497688754</v>
      </c>
      <c r="K44" s="162">
        <f t="shared" si="24"/>
        <v>339</v>
      </c>
      <c r="L44" s="163">
        <f t="shared" si="25"/>
        <v>1698</v>
      </c>
      <c r="M44" s="164">
        <f t="shared" si="22"/>
        <v>7.900786247334755E-3</v>
      </c>
    </row>
    <row r="45" spans="2:13" x14ac:dyDescent="0.25">
      <c r="B45" s="162" t="s">
        <v>123</v>
      </c>
      <c r="C45" s="163">
        <v>27375</v>
      </c>
      <c r="D45" s="163">
        <v>26443</v>
      </c>
      <c r="E45" s="163">
        <v>6908</v>
      </c>
      <c r="F45" s="163">
        <v>26421</v>
      </c>
      <c r="G45" s="163">
        <v>25836</v>
      </c>
      <c r="H45" s="163">
        <v>25720</v>
      </c>
      <c r="I45" s="165">
        <f t="shared" si="26"/>
        <v>-4.4898591113174957E-3</v>
      </c>
      <c r="J45" s="164">
        <f t="shared" si="23"/>
        <v>-2.7341829595734168E-2</v>
      </c>
      <c r="K45" s="162">
        <f t="shared" si="24"/>
        <v>-116</v>
      </c>
      <c r="L45" s="163">
        <f t="shared" si="25"/>
        <v>-723</v>
      </c>
      <c r="M45" s="164">
        <f t="shared" si="22"/>
        <v>2.1421908315565032E-2</v>
      </c>
    </row>
    <row r="46" spans="2:13" x14ac:dyDescent="0.25">
      <c r="B46" s="162" t="s">
        <v>119</v>
      </c>
      <c r="C46" s="163">
        <v>9080</v>
      </c>
      <c r="D46" s="163">
        <v>7525</v>
      </c>
      <c r="E46" s="163">
        <v>3124</v>
      </c>
      <c r="F46" s="163">
        <v>7989</v>
      </c>
      <c r="G46" s="163">
        <v>8687</v>
      </c>
      <c r="H46" s="163">
        <v>9133</v>
      </c>
      <c r="I46" s="165">
        <f t="shared" si="26"/>
        <v>5.1341084378957014E-2</v>
      </c>
      <c r="J46" s="164">
        <f t="shared" si="23"/>
        <v>0.21368770764119605</v>
      </c>
      <c r="K46" s="162">
        <f t="shared" si="24"/>
        <v>446</v>
      </c>
      <c r="L46" s="163">
        <f t="shared" si="25"/>
        <v>1608</v>
      </c>
      <c r="M46" s="164">
        <f t="shared" si="22"/>
        <v>7.6067763859275052E-3</v>
      </c>
    </row>
    <row r="47" spans="2:13" x14ac:dyDescent="0.25">
      <c r="B47" s="162" t="s">
        <v>128</v>
      </c>
      <c r="C47" s="163">
        <v>19416</v>
      </c>
      <c r="D47" s="163">
        <v>18877</v>
      </c>
      <c r="E47" s="163">
        <v>6325</v>
      </c>
      <c r="F47" s="163">
        <v>13634</v>
      </c>
      <c r="G47" s="163">
        <v>14285</v>
      </c>
      <c r="H47" s="163">
        <v>13586</v>
      </c>
      <c r="I47" s="165">
        <f t="shared" si="26"/>
        <v>-4.8932446622331094E-2</v>
      </c>
      <c r="J47" s="164">
        <f t="shared" si="23"/>
        <v>-0.28028818138475398</v>
      </c>
      <c r="K47" s="162">
        <f t="shared" si="24"/>
        <v>-699</v>
      </c>
      <c r="L47" s="163">
        <f t="shared" si="25"/>
        <v>-5291</v>
      </c>
      <c r="M47" s="164">
        <f t="shared" si="22"/>
        <v>1.1315631663113007E-2</v>
      </c>
    </row>
    <row r="48" spans="2:13" x14ac:dyDescent="0.25">
      <c r="B48" s="162" t="s">
        <v>131</v>
      </c>
      <c r="C48" s="163">
        <v>36543</v>
      </c>
      <c r="D48" s="163">
        <v>30606</v>
      </c>
      <c r="E48" s="163">
        <v>11509</v>
      </c>
      <c r="F48" s="163">
        <v>14445</v>
      </c>
      <c r="G48" s="163">
        <v>16113</v>
      </c>
      <c r="H48" s="163">
        <v>16304</v>
      </c>
      <c r="I48" s="165">
        <f t="shared" si="26"/>
        <v>1.1853782659964063E-2</v>
      </c>
      <c r="J48" s="164">
        <f t="shared" si="23"/>
        <v>-0.46729399464157351</v>
      </c>
      <c r="K48" s="162">
        <f t="shared" si="24"/>
        <v>191</v>
      </c>
      <c r="L48" s="163">
        <f t="shared" si="25"/>
        <v>-14302</v>
      </c>
      <c r="M48" s="164">
        <f t="shared" si="22"/>
        <v>1.3579424307036247E-2</v>
      </c>
    </row>
    <row r="49" spans="2:13" x14ac:dyDescent="0.25">
      <c r="B49" s="168" t="s">
        <v>144</v>
      </c>
      <c r="C49" s="169">
        <f t="shared" ref="C49:H49" si="27">C41-SUM(C42:C48)</f>
        <v>140825</v>
      </c>
      <c r="D49" s="169">
        <f t="shared" si="27"/>
        <v>126508</v>
      </c>
      <c r="E49" s="169">
        <f t="shared" si="27"/>
        <v>42547</v>
      </c>
      <c r="F49" s="169">
        <f t="shared" si="27"/>
        <v>129185</v>
      </c>
      <c r="G49" s="169">
        <f t="shared" si="27"/>
        <v>125477</v>
      </c>
      <c r="H49" s="169">
        <f t="shared" si="27"/>
        <v>134642</v>
      </c>
      <c r="I49" s="171">
        <f t="shared" si="26"/>
        <v>7.3041274496521202E-2</v>
      </c>
      <c r="J49" s="170">
        <f t="shared" si="23"/>
        <v>6.4296329085907544E-2</v>
      </c>
      <c r="K49" s="168">
        <f>H49-G49</f>
        <v>9165</v>
      </c>
      <c r="L49" s="169">
        <f t="shared" si="25"/>
        <v>8134</v>
      </c>
      <c r="M49" s="170">
        <f t="shared" si="22"/>
        <v>0.11214185767590619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6067</v>
      </c>
      <c r="D51" s="176">
        <f t="shared" ref="D51:H51" si="28">IFERROR(D52+D55,"nd")</f>
        <v>6255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-6255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1462</v>
      </c>
      <c r="D52" s="158">
        <v>1852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-1852</v>
      </c>
      <c r="M52" s="159">
        <f t="shared" si="29"/>
        <v>0</v>
      </c>
    </row>
    <row r="53" spans="2:13" x14ac:dyDescent="0.25">
      <c r="B53" s="162" t="s">
        <v>103</v>
      </c>
      <c r="C53" s="163">
        <v>1186</v>
      </c>
      <c r="D53" s="163">
        <v>1153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-1153</v>
      </c>
      <c r="M53" s="164">
        <f t="shared" si="29"/>
        <v>0</v>
      </c>
    </row>
    <row r="54" spans="2:13" x14ac:dyDescent="0.25">
      <c r="B54" s="162" t="s">
        <v>100</v>
      </c>
      <c r="C54" s="163">
        <v>276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4605</v>
      </c>
      <c r="D55" s="158">
        <v>4403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-4403</v>
      </c>
      <c r="M55" s="159">
        <f t="shared" si="29"/>
        <v>0</v>
      </c>
    </row>
    <row r="56" spans="2:13" x14ac:dyDescent="0.25">
      <c r="B56" s="162" t="s">
        <v>110</v>
      </c>
      <c r="C56" s="163">
        <v>1531</v>
      </c>
      <c r="D56" s="163">
        <v>1681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-1681</v>
      </c>
      <c r="M56" s="164">
        <f t="shared" si="29"/>
        <v>0</v>
      </c>
    </row>
    <row r="57" spans="2:13" x14ac:dyDescent="0.25">
      <c r="B57" s="162" t="s">
        <v>113</v>
      </c>
      <c r="C57" s="163">
        <v>997</v>
      </c>
      <c r="D57" s="163">
        <v>626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-626</v>
      </c>
      <c r="M57" s="164">
        <f t="shared" si="29"/>
        <v>0</v>
      </c>
    </row>
    <row r="58" spans="2:13" x14ac:dyDescent="0.25">
      <c r="B58" s="162" t="s">
        <v>116</v>
      </c>
      <c r="C58" s="163">
        <v>85</v>
      </c>
      <c r="D58" s="163">
        <v>227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-227</v>
      </c>
      <c r="M58" s="164">
        <f t="shared" si="29"/>
        <v>0</v>
      </c>
    </row>
    <row r="59" spans="2:13" x14ac:dyDescent="0.25">
      <c r="B59" s="162" t="s">
        <v>123</v>
      </c>
      <c r="C59" s="163">
        <v>142</v>
      </c>
      <c r="D59" s="163">
        <v>185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-185</v>
      </c>
      <c r="M59" s="164">
        <f t="shared" si="29"/>
        <v>0</v>
      </c>
    </row>
    <row r="60" spans="2:13" x14ac:dyDescent="0.25">
      <c r="B60" s="162" t="s">
        <v>119</v>
      </c>
      <c r="C60" s="163">
        <v>33</v>
      </c>
      <c r="D60" s="163">
        <v>50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-50</v>
      </c>
      <c r="M60" s="164">
        <f t="shared" si="29"/>
        <v>0</v>
      </c>
    </row>
    <row r="61" spans="2:13" x14ac:dyDescent="0.25">
      <c r="B61" s="162" t="s">
        <v>128</v>
      </c>
      <c r="C61" s="163">
        <v>124</v>
      </c>
      <c r="D61" s="163">
        <v>121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-121</v>
      </c>
      <c r="M61" s="164">
        <f t="shared" si="29"/>
        <v>0</v>
      </c>
    </row>
    <row r="62" spans="2:13" x14ac:dyDescent="0.25">
      <c r="B62" s="162" t="s">
        <v>131</v>
      </c>
      <c r="C62" s="163">
        <v>188</v>
      </c>
      <c r="D62" s="163">
        <v>251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-251</v>
      </c>
      <c r="M62" s="164">
        <f t="shared" si="29"/>
        <v>0</v>
      </c>
    </row>
    <row r="63" spans="2:13" x14ac:dyDescent="0.25">
      <c r="B63" s="168" t="s">
        <v>144</v>
      </c>
      <c r="C63" s="169">
        <f>IFERROR(C55-SUM(C56:C62),"nd")</f>
        <v>1505</v>
      </c>
      <c r="D63" s="169">
        <f t="shared" ref="D63:H63" si="34">IFERROR(D55-SUM(D56:D62),"nd")</f>
        <v>1262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-1262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312</v>
      </c>
      <c r="D66" s="158" t="s">
        <v>312</v>
      </c>
      <c r="E66" s="158" t="s">
        <v>312</v>
      </c>
      <c r="F66" s="158" t="s">
        <v>312</v>
      </c>
      <c r="G66" s="158" t="s">
        <v>312</v>
      </c>
      <c r="H66" s="158" t="s">
        <v>312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312</v>
      </c>
      <c r="D67" s="163" t="s">
        <v>312</v>
      </c>
      <c r="E67" s="163" t="s">
        <v>312</v>
      </c>
      <c r="F67" s="163" t="s">
        <v>312</v>
      </c>
      <c r="G67" s="163" t="s">
        <v>312</v>
      </c>
      <c r="H67" s="163" t="s">
        <v>312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312</v>
      </c>
      <c r="D68" s="163" t="s">
        <v>312</v>
      </c>
      <c r="E68" s="163" t="s">
        <v>312</v>
      </c>
      <c r="F68" s="163" t="s">
        <v>312</v>
      </c>
      <c r="G68" s="163" t="s">
        <v>312</v>
      </c>
      <c r="H68" s="163" t="s">
        <v>312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312</v>
      </c>
      <c r="D69" s="158" t="s">
        <v>312</v>
      </c>
      <c r="E69" s="158" t="s">
        <v>312</v>
      </c>
      <c r="F69" s="158" t="s">
        <v>312</v>
      </c>
      <c r="G69" s="158" t="s">
        <v>312</v>
      </c>
      <c r="H69" s="158" t="s">
        <v>312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312</v>
      </c>
      <c r="D70" s="163" t="s">
        <v>312</v>
      </c>
      <c r="E70" s="163" t="s">
        <v>312</v>
      </c>
      <c r="F70" s="163" t="s">
        <v>312</v>
      </c>
      <c r="G70" s="163" t="s">
        <v>312</v>
      </c>
      <c r="H70" s="163" t="s">
        <v>312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312</v>
      </c>
      <c r="D71" s="163" t="s">
        <v>312</v>
      </c>
      <c r="E71" s="163" t="s">
        <v>312</v>
      </c>
      <c r="F71" s="163" t="s">
        <v>312</v>
      </c>
      <c r="G71" s="163" t="s">
        <v>312</v>
      </c>
      <c r="H71" s="163" t="s">
        <v>312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312</v>
      </c>
      <c r="D72" s="163" t="s">
        <v>312</v>
      </c>
      <c r="E72" s="163" t="s">
        <v>312</v>
      </c>
      <c r="F72" s="163" t="s">
        <v>312</v>
      </c>
      <c r="G72" s="163" t="s">
        <v>312</v>
      </c>
      <c r="H72" s="163" t="s">
        <v>312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312</v>
      </c>
      <c r="D73" s="163" t="s">
        <v>312</v>
      </c>
      <c r="E73" s="163" t="s">
        <v>312</v>
      </c>
      <c r="F73" s="163" t="s">
        <v>312</v>
      </c>
      <c r="G73" s="163" t="s">
        <v>312</v>
      </c>
      <c r="H73" s="163" t="s">
        <v>312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312</v>
      </c>
      <c r="D74" s="163" t="s">
        <v>312</v>
      </c>
      <c r="E74" s="163" t="s">
        <v>312</v>
      </c>
      <c r="F74" s="163" t="s">
        <v>312</v>
      </c>
      <c r="G74" s="163" t="s">
        <v>312</v>
      </c>
      <c r="H74" s="163" t="s">
        <v>312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312</v>
      </c>
      <c r="D75" s="163" t="s">
        <v>312</v>
      </c>
      <c r="E75" s="163" t="s">
        <v>312</v>
      </c>
      <c r="F75" s="163" t="s">
        <v>312</v>
      </c>
      <c r="G75" s="163" t="s">
        <v>312</v>
      </c>
      <c r="H75" s="163" t="s">
        <v>312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312</v>
      </c>
      <c r="D76" s="163" t="s">
        <v>312</v>
      </c>
      <c r="E76" s="163" t="s">
        <v>312</v>
      </c>
      <c r="F76" s="163" t="s">
        <v>312</v>
      </c>
      <c r="G76" s="163" t="s">
        <v>312</v>
      </c>
      <c r="H76" s="163" t="s">
        <v>312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144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173586</v>
      </c>
      <c r="D79" s="176">
        <f t="shared" ref="D79:H79" si="42">IFERROR(D80+D83,"nd")</f>
        <v>159162</v>
      </c>
      <c r="E79" s="176">
        <f t="shared" si="42"/>
        <v>43519</v>
      </c>
      <c r="F79" s="176">
        <f t="shared" si="42"/>
        <v>135425</v>
      </c>
      <c r="G79" s="176">
        <f t="shared" si="42"/>
        <v>145200</v>
      </c>
      <c r="H79" s="176">
        <f t="shared" si="42"/>
        <v>173305</v>
      </c>
      <c r="I79" s="177">
        <f>IFERROR(H79/G79-1,"-")</f>
        <v>0.1935606060606061</v>
      </c>
      <c r="J79" s="177">
        <f>IFERROR(H79/D79-1,"-")</f>
        <v>8.8859149797062109E-2</v>
      </c>
      <c r="K79" s="176">
        <f>IFERROR(H79-G79,"-")</f>
        <v>28105</v>
      </c>
      <c r="L79" s="176">
        <f>IFERROR(H79-D79,"-")</f>
        <v>14143</v>
      </c>
      <c r="M79" s="177">
        <f>IFERROR(H79/H$9,"-")</f>
        <v>0.14434384994669511</v>
      </c>
    </row>
    <row r="80" spans="2:13" x14ac:dyDescent="0.25">
      <c r="B80" s="157" t="s">
        <v>97</v>
      </c>
      <c r="C80" s="158">
        <v>77433</v>
      </c>
      <c r="D80" s="158">
        <v>70793</v>
      </c>
      <c r="E80" s="158">
        <v>17509</v>
      </c>
      <c r="F80" s="158">
        <v>62889</v>
      </c>
      <c r="G80" s="158">
        <v>62764</v>
      </c>
      <c r="H80" s="158">
        <v>82469</v>
      </c>
      <c r="I80" s="160">
        <f>IFERROR(H80/G80-1,"-")</f>
        <v>0.31395385890000638</v>
      </c>
      <c r="J80" s="159">
        <f t="shared" ref="J80:J91" si="43">IFERROR(H80/D80-1,"-")</f>
        <v>0.16493156103004525</v>
      </c>
      <c r="K80" s="178">
        <f t="shared" ref="K80:K91" si="44">IFERROR(H80-G80,"-")</f>
        <v>19705</v>
      </c>
      <c r="L80" s="158">
        <f t="shared" ref="L80:L91" si="45">IFERROR(H80-D80,"-")</f>
        <v>11676</v>
      </c>
      <c r="M80" s="159">
        <f t="shared" ref="M80:M91" si="46">IFERROR(H80/H$9,"-")</f>
        <v>6.8687533315565028E-2</v>
      </c>
    </row>
    <row r="81" spans="2:13" x14ac:dyDescent="0.25">
      <c r="B81" s="162" t="s">
        <v>103</v>
      </c>
      <c r="C81" s="163">
        <v>25766</v>
      </c>
      <c r="D81" s="163">
        <v>22138</v>
      </c>
      <c r="E81" s="163">
        <v>7265</v>
      </c>
      <c r="F81" s="163">
        <v>31185</v>
      </c>
      <c r="G81" s="163">
        <v>31914</v>
      </c>
      <c r="H81" s="163">
        <v>33955</v>
      </c>
      <c r="I81" s="165">
        <f>IFERROR(H81/G81-1,"-")</f>
        <v>6.3953124020805996E-2</v>
      </c>
      <c r="J81" s="164">
        <f t="shared" si="43"/>
        <v>0.53378805673502572</v>
      </c>
      <c r="K81" s="179">
        <f t="shared" si="44"/>
        <v>2041</v>
      </c>
      <c r="L81" s="163">
        <f t="shared" si="45"/>
        <v>11817</v>
      </c>
      <c r="M81" s="164">
        <f t="shared" si="46"/>
        <v>2.8280750266524522E-2</v>
      </c>
    </row>
    <row r="82" spans="2:13" x14ac:dyDescent="0.25">
      <c r="B82" s="162" t="s">
        <v>100</v>
      </c>
      <c r="C82" s="163">
        <v>51667</v>
      </c>
      <c r="D82" s="163">
        <v>48655</v>
      </c>
      <c r="E82" s="163">
        <v>10244</v>
      </c>
      <c r="F82" s="163">
        <v>31704</v>
      </c>
      <c r="G82" s="163">
        <v>30850</v>
      </c>
      <c r="H82" s="163">
        <v>48514</v>
      </c>
      <c r="I82" s="165">
        <f>IFERROR(H82/G82-1,"-")</f>
        <v>0.57257698541329005</v>
      </c>
      <c r="J82" s="164">
        <f t="shared" si="43"/>
        <v>-2.89795498920975E-3</v>
      </c>
      <c r="K82" s="179">
        <f t="shared" si="44"/>
        <v>17664</v>
      </c>
      <c r="L82" s="163">
        <f t="shared" si="45"/>
        <v>-141</v>
      </c>
      <c r="M82" s="164">
        <f t="shared" si="46"/>
        <v>4.0406783049040509E-2</v>
      </c>
    </row>
    <row r="83" spans="2:13" x14ac:dyDescent="0.25">
      <c r="B83" s="157" t="s">
        <v>107</v>
      </c>
      <c r="C83" s="158">
        <v>96153</v>
      </c>
      <c r="D83" s="158">
        <v>88369</v>
      </c>
      <c r="E83" s="158">
        <v>26010</v>
      </c>
      <c r="F83" s="158">
        <v>72536</v>
      </c>
      <c r="G83" s="158">
        <v>82436</v>
      </c>
      <c r="H83" s="158">
        <v>90836</v>
      </c>
      <c r="I83" s="160">
        <f>IFERROR(H83/G83-1,"-")</f>
        <v>0.10189722936581114</v>
      </c>
      <c r="J83" s="159">
        <f t="shared" si="43"/>
        <v>2.7917029727619447E-2</v>
      </c>
      <c r="K83" s="178">
        <f t="shared" si="44"/>
        <v>8400</v>
      </c>
      <c r="L83" s="158">
        <f t="shared" si="45"/>
        <v>2467</v>
      </c>
      <c r="M83" s="159">
        <f t="shared" si="46"/>
        <v>7.5656316631130066E-2</v>
      </c>
    </row>
    <row r="84" spans="2:13" x14ac:dyDescent="0.25">
      <c r="B84" s="162" t="s">
        <v>110</v>
      </c>
      <c r="C84" s="163">
        <v>13068</v>
      </c>
      <c r="D84" s="163">
        <v>11297</v>
      </c>
      <c r="E84" s="163">
        <v>2532</v>
      </c>
      <c r="F84" s="163">
        <v>9426</v>
      </c>
      <c r="G84" s="163">
        <v>11661</v>
      </c>
      <c r="H84" s="163">
        <v>14042</v>
      </c>
      <c r="I84" s="165">
        <f t="shared" ref="I84:I91" si="47">IFERROR(H84/G84-1,"-")</f>
        <v>0.20418488980361893</v>
      </c>
      <c r="J84" s="164">
        <f t="shared" si="43"/>
        <v>0.24298486323802782</v>
      </c>
      <c r="K84" s="179">
        <f t="shared" si="44"/>
        <v>2381</v>
      </c>
      <c r="L84" s="163">
        <f t="shared" si="45"/>
        <v>2745</v>
      </c>
      <c r="M84" s="164">
        <f t="shared" si="46"/>
        <v>1.1695429104477613E-2</v>
      </c>
    </row>
    <row r="85" spans="2:13" x14ac:dyDescent="0.25">
      <c r="B85" s="162" t="s">
        <v>113</v>
      </c>
      <c r="C85" s="163">
        <v>26551</v>
      </c>
      <c r="D85" s="163">
        <v>21163</v>
      </c>
      <c r="E85" s="163">
        <v>6085</v>
      </c>
      <c r="F85" s="163">
        <v>15686</v>
      </c>
      <c r="G85" s="163">
        <v>15683</v>
      </c>
      <c r="H85" s="163">
        <v>18383</v>
      </c>
      <c r="I85" s="165">
        <f t="shared" si="47"/>
        <v>0.17216093859593196</v>
      </c>
      <c r="J85" s="164">
        <f t="shared" si="43"/>
        <v>-0.13136133818456741</v>
      </c>
      <c r="K85" s="179">
        <f t="shared" si="44"/>
        <v>2700</v>
      </c>
      <c r="L85" s="163">
        <f t="shared" si="45"/>
        <v>-2780</v>
      </c>
      <c r="M85" s="164">
        <f t="shared" si="46"/>
        <v>1.531100079957356E-2</v>
      </c>
    </row>
    <row r="86" spans="2:13" x14ac:dyDescent="0.25">
      <c r="B86" s="162" t="s">
        <v>116</v>
      </c>
      <c r="C86" s="163">
        <v>5452</v>
      </c>
      <c r="D86" s="163">
        <v>4372</v>
      </c>
      <c r="E86" s="163">
        <v>1350</v>
      </c>
      <c r="F86" s="163">
        <v>4755</v>
      </c>
      <c r="G86" s="163">
        <v>4685</v>
      </c>
      <c r="H86" s="163">
        <v>5835</v>
      </c>
      <c r="I86" s="165">
        <f t="shared" si="47"/>
        <v>0.24546424759871921</v>
      </c>
      <c r="J86" s="164">
        <f t="shared" si="43"/>
        <v>0.33462946020128093</v>
      </c>
      <c r="K86" s="179">
        <f t="shared" si="44"/>
        <v>1150</v>
      </c>
      <c r="L86" s="163">
        <f t="shared" si="45"/>
        <v>1463</v>
      </c>
      <c r="M86" s="164">
        <f t="shared" si="46"/>
        <v>4.8599080490405117E-3</v>
      </c>
    </row>
    <row r="87" spans="2:13" x14ac:dyDescent="0.25">
      <c r="B87" s="162" t="s">
        <v>123</v>
      </c>
      <c r="C87" s="163">
        <v>4151</v>
      </c>
      <c r="D87" s="163">
        <v>3096</v>
      </c>
      <c r="E87" s="163">
        <v>447</v>
      </c>
      <c r="F87" s="163">
        <v>5107</v>
      </c>
      <c r="G87" s="163">
        <v>5074</v>
      </c>
      <c r="H87" s="163">
        <v>5692</v>
      </c>
      <c r="I87" s="165">
        <f t="shared" si="47"/>
        <v>0.12179739850216786</v>
      </c>
      <c r="J87" s="164">
        <f t="shared" si="43"/>
        <v>0.83850129198966417</v>
      </c>
      <c r="K87" s="179">
        <f t="shared" si="44"/>
        <v>618</v>
      </c>
      <c r="L87" s="163">
        <f t="shared" si="45"/>
        <v>2596</v>
      </c>
      <c r="M87" s="164">
        <f t="shared" si="46"/>
        <v>4.7408049040511728E-3</v>
      </c>
    </row>
    <row r="88" spans="2:13" x14ac:dyDescent="0.25">
      <c r="B88" s="162" t="s">
        <v>119</v>
      </c>
      <c r="C88" s="163">
        <v>667</v>
      </c>
      <c r="D88" s="163">
        <v>654</v>
      </c>
      <c r="E88" s="163">
        <v>247</v>
      </c>
      <c r="F88" s="163">
        <v>789</v>
      </c>
      <c r="G88" s="163">
        <v>700</v>
      </c>
      <c r="H88" s="163">
        <v>887</v>
      </c>
      <c r="I88" s="165">
        <f t="shared" si="47"/>
        <v>0.26714285714285713</v>
      </c>
      <c r="J88" s="164">
        <f t="shared" si="43"/>
        <v>0.35626911314984699</v>
      </c>
      <c r="K88" s="179">
        <f t="shared" si="44"/>
        <v>187</v>
      </c>
      <c r="L88" s="163">
        <f t="shared" si="45"/>
        <v>233</v>
      </c>
      <c r="M88" s="164">
        <f t="shared" si="46"/>
        <v>7.3877265458422174E-4</v>
      </c>
    </row>
    <row r="89" spans="2:13" x14ac:dyDescent="0.25">
      <c r="B89" s="162" t="s">
        <v>128</v>
      </c>
      <c r="C89" s="163">
        <v>3821</v>
      </c>
      <c r="D89" s="163">
        <v>4730</v>
      </c>
      <c r="E89" s="163">
        <v>1336</v>
      </c>
      <c r="F89" s="163">
        <v>4196</v>
      </c>
      <c r="G89" s="163">
        <v>4719</v>
      </c>
      <c r="H89" s="163">
        <v>3827</v>
      </c>
      <c r="I89" s="165">
        <f t="shared" si="47"/>
        <v>-0.18902309811400719</v>
      </c>
      <c r="J89" s="164">
        <f t="shared" si="43"/>
        <v>-0.19090909090909092</v>
      </c>
      <c r="K89" s="179">
        <f t="shared" si="44"/>
        <v>-892</v>
      </c>
      <c r="L89" s="163">
        <f t="shared" si="45"/>
        <v>-903</v>
      </c>
      <c r="M89" s="164">
        <f t="shared" si="46"/>
        <v>3.1874666844349678E-3</v>
      </c>
    </row>
    <row r="90" spans="2:13" x14ac:dyDescent="0.25">
      <c r="B90" s="162" t="s">
        <v>131</v>
      </c>
      <c r="C90" s="163">
        <v>5856</v>
      </c>
      <c r="D90" s="163">
        <v>6274</v>
      </c>
      <c r="E90" s="163">
        <v>2507</v>
      </c>
      <c r="F90" s="163">
        <v>3901</v>
      </c>
      <c r="G90" s="163">
        <v>5554</v>
      </c>
      <c r="H90" s="163">
        <v>4852</v>
      </c>
      <c r="I90" s="165">
        <f t="shared" si="47"/>
        <v>-0.12639539070939865</v>
      </c>
      <c r="J90" s="164">
        <f t="shared" si="43"/>
        <v>-0.22664966528530439</v>
      </c>
      <c r="K90" s="179">
        <f t="shared" si="44"/>
        <v>-702</v>
      </c>
      <c r="L90" s="163">
        <f t="shared" si="45"/>
        <v>-1422</v>
      </c>
      <c r="M90" s="164">
        <f t="shared" si="46"/>
        <v>4.0411780383795308E-3</v>
      </c>
    </row>
    <row r="91" spans="2:13" x14ac:dyDescent="0.25">
      <c r="B91" s="168" t="s">
        <v>144</v>
      </c>
      <c r="C91" s="169">
        <f>IFERROR(C83-SUM(C84:C90),"nd")</f>
        <v>36587</v>
      </c>
      <c r="D91" s="169">
        <f t="shared" ref="D91:H91" si="48">IFERROR(D83-SUM(D84:D90),"nd")</f>
        <v>36783</v>
      </c>
      <c r="E91" s="169">
        <f t="shared" si="48"/>
        <v>11506</v>
      </c>
      <c r="F91" s="169">
        <f t="shared" si="48"/>
        <v>28676</v>
      </c>
      <c r="G91" s="169">
        <f t="shared" si="48"/>
        <v>34360</v>
      </c>
      <c r="H91" s="169">
        <f t="shared" si="48"/>
        <v>37318</v>
      </c>
      <c r="I91" s="171">
        <f t="shared" si="47"/>
        <v>8.6088474970896334E-2</v>
      </c>
      <c r="J91" s="170">
        <f t="shared" si="43"/>
        <v>1.4544762526166988E-2</v>
      </c>
      <c r="K91" s="180">
        <f t="shared" si="44"/>
        <v>2958</v>
      </c>
      <c r="L91" s="169">
        <f t="shared" si="45"/>
        <v>535</v>
      </c>
      <c r="M91" s="170">
        <f t="shared" si="46"/>
        <v>3.1081756396588486E-2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312</v>
      </c>
      <c r="D94" s="158" t="s">
        <v>312</v>
      </c>
      <c r="E94" s="158" t="s">
        <v>312</v>
      </c>
      <c r="F94" s="158" t="s">
        <v>312</v>
      </c>
      <c r="G94" s="158" t="s">
        <v>312</v>
      </c>
      <c r="H94" s="158" t="s">
        <v>312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312</v>
      </c>
      <c r="D95" s="163" t="s">
        <v>312</v>
      </c>
      <c r="E95" s="163" t="s">
        <v>312</v>
      </c>
      <c r="F95" s="163" t="s">
        <v>312</v>
      </c>
      <c r="G95" s="163" t="s">
        <v>312</v>
      </c>
      <c r="H95" s="163" t="s">
        <v>312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312</v>
      </c>
      <c r="D96" s="163" t="s">
        <v>312</v>
      </c>
      <c r="E96" s="163" t="s">
        <v>312</v>
      </c>
      <c r="F96" s="163" t="s">
        <v>312</v>
      </c>
      <c r="G96" s="163" t="s">
        <v>312</v>
      </c>
      <c r="H96" s="163" t="s">
        <v>312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312</v>
      </c>
      <c r="D97" s="158" t="s">
        <v>312</v>
      </c>
      <c r="E97" s="158" t="s">
        <v>312</v>
      </c>
      <c r="F97" s="158" t="s">
        <v>312</v>
      </c>
      <c r="G97" s="158" t="s">
        <v>312</v>
      </c>
      <c r="H97" s="158" t="s">
        <v>312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312</v>
      </c>
      <c r="D98" s="163" t="s">
        <v>312</v>
      </c>
      <c r="E98" s="163" t="s">
        <v>312</v>
      </c>
      <c r="F98" s="163" t="s">
        <v>312</v>
      </c>
      <c r="G98" s="163" t="s">
        <v>312</v>
      </c>
      <c r="H98" s="163" t="s">
        <v>312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312</v>
      </c>
      <c r="D99" s="163" t="s">
        <v>312</v>
      </c>
      <c r="E99" s="163" t="s">
        <v>312</v>
      </c>
      <c r="F99" s="163" t="s">
        <v>312</v>
      </c>
      <c r="G99" s="163" t="s">
        <v>312</v>
      </c>
      <c r="H99" s="163" t="s">
        <v>312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312</v>
      </c>
      <c r="D100" s="163" t="s">
        <v>312</v>
      </c>
      <c r="E100" s="163" t="s">
        <v>312</v>
      </c>
      <c r="F100" s="163" t="s">
        <v>312</v>
      </c>
      <c r="G100" s="163" t="s">
        <v>312</v>
      </c>
      <c r="H100" s="163" t="s">
        <v>312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312</v>
      </c>
      <c r="D101" s="163" t="s">
        <v>312</v>
      </c>
      <c r="E101" s="163" t="s">
        <v>312</v>
      </c>
      <c r="F101" s="163" t="s">
        <v>312</v>
      </c>
      <c r="G101" s="163" t="s">
        <v>312</v>
      </c>
      <c r="H101" s="163" t="s">
        <v>312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312</v>
      </c>
      <c r="D102" s="163" t="s">
        <v>312</v>
      </c>
      <c r="E102" s="163" t="s">
        <v>312</v>
      </c>
      <c r="F102" s="163" t="s">
        <v>312</v>
      </c>
      <c r="G102" s="163" t="s">
        <v>312</v>
      </c>
      <c r="H102" s="163" t="s">
        <v>312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312</v>
      </c>
      <c r="D103" s="163" t="s">
        <v>312</v>
      </c>
      <c r="E103" s="163" t="s">
        <v>312</v>
      </c>
      <c r="F103" s="163" t="s">
        <v>312</v>
      </c>
      <c r="G103" s="163" t="s">
        <v>312</v>
      </c>
      <c r="H103" s="163" t="s">
        <v>312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312</v>
      </c>
      <c r="D104" s="163" t="s">
        <v>312</v>
      </c>
      <c r="E104" s="163" t="s">
        <v>312</v>
      </c>
      <c r="F104" s="163" t="s">
        <v>312</v>
      </c>
      <c r="G104" s="163" t="s">
        <v>312</v>
      </c>
      <c r="H104" s="163" t="s">
        <v>312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144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60807</v>
      </c>
      <c r="D107" s="176">
        <f t="shared" ref="D107:H107" si="56">IFERROR(D108+D111,"nd")</f>
        <v>60307</v>
      </c>
      <c r="E107" s="176">
        <f t="shared" si="56"/>
        <v>13783</v>
      </c>
      <c r="F107" s="176">
        <f t="shared" si="56"/>
        <v>29079</v>
      </c>
      <c r="G107" s="176">
        <f t="shared" si="56"/>
        <v>31827</v>
      </c>
      <c r="H107" s="176">
        <f t="shared" si="56"/>
        <v>31868</v>
      </c>
      <c r="I107" s="177">
        <f>IFERROR(H107/G107-1,"-")</f>
        <v>1.2882144091495018E-3</v>
      </c>
      <c r="J107" s="177">
        <f>IFERROR(H107/D107-1,"-")</f>
        <v>-0.47157046445686235</v>
      </c>
      <c r="K107" s="176">
        <f>IFERROR(H107-G107,"-")</f>
        <v>41</v>
      </c>
      <c r="L107" s="176">
        <f>IFERROR(H107-D107,"-")</f>
        <v>-28439</v>
      </c>
      <c r="M107" s="177">
        <f>IFERROR(H107/H$9,"-")</f>
        <v>2.654251066098081E-2</v>
      </c>
    </row>
    <row r="108" spans="2:13" x14ac:dyDescent="0.25">
      <c r="B108" s="157" t="s">
        <v>97</v>
      </c>
      <c r="C108" s="158">
        <v>14526</v>
      </c>
      <c r="D108" s="158">
        <v>13440</v>
      </c>
      <c r="E108" s="158">
        <v>2062</v>
      </c>
      <c r="F108" s="158">
        <v>7498</v>
      </c>
      <c r="G108" s="158">
        <v>7141</v>
      </c>
      <c r="H108" s="158">
        <v>6328</v>
      </c>
      <c r="I108" s="160">
        <f>IFERROR(H108/G108-1,"-")</f>
        <v>-0.11384960089623297</v>
      </c>
      <c r="J108" s="159">
        <f t="shared" ref="J108:J119" si="57">IFERROR(H108/D108-1,"-")</f>
        <v>-0.52916666666666667</v>
      </c>
      <c r="K108" s="178">
        <f t="shared" ref="K108:K119" si="58">IFERROR(H108-G108,"-")</f>
        <v>-813</v>
      </c>
      <c r="L108" s="158">
        <f t="shared" ref="L108:L119" si="59">IFERROR(H108-D108,"-")</f>
        <v>-7112</v>
      </c>
      <c r="M108" s="159">
        <f t="shared" ref="M108:M119" si="60">IFERROR(H108/H$9,"-")</f>
        <v>5.2705223880597013E-3</v>
      </c>
    </row>
    <row r="109" spans="2:13" x14ac:dyDescent="0.25">
      <c r="B109" s="162" t="s">
        <v>103</v>
      </c>
      <c r="C109" s="163">
        <v>10808</v>
      </c>
      <c r="D109" s="163">
        <v>8858</v>
      </c>
      <c r="E109" s="163">
        <v>1454</v>
      </c>
      <c r="F109" s="163">
        <v>5328</v>
      </c>
      <c r="G109" s="163">
        <v>4960</v>
      </c>
      <c r="H109" s="163">
        <v>3891</v>
      </c>
      <c r="I109" s="165">
        <f>IFERROR(H109/G109-1,"-")</f>
        <v>-0.21552419354838714</v>
      </c>
      <c r="J109" s="164">
        <f t="shared" si="57"/>
        <v>-0.560736057800858</v>
      </c>
      <c r="K109" s="179">
        <f t="shared" si="58"/>
        <v>-1069</v>
      </c>
      <c r="L109" s="163">
        <f t="shared" si="59"/>
        <v>-4967</v>
      </c>
      <c r="M109" s="164">
        <f t="shared" si="60"/>
        <v>3.2407715884861408E-3</v>
      </c>
    </row>
    <row r="110" spans="2:13" x14ac:dyDescent="0.25">
      <c r="B110" s="162" t="s">
        <v>100</v>
      </c>
      <c r="C110" s="163">
        <v>3718</v>
      </c>
      <c r="D110" s="163">
        <v>4582</v>
      </c>
      <c r="E110" s="163">
        <v>608</v>
      </c>
      <c r="F110" s="163">
        <v>2170</v>
      </c>
      <c r="G110" s="163">
        <v>2181</v>
      </c>
      <c r="H110" s="163">
        <v>2437</v>
      </c>
      <c r="I110" s="165">
        <f>IFERROR(H110/G110-1,"-")</f>
        <v>0.11737734983952319</v>
      </c>
      <c r="J110" s="164">
        <f t="shared" si="57"/>
        <v>-0.46813618507202093</v>
      </c>
      <c r="K110" s="179">
        <f t="shared" si="58"/>
        <v>256</v>
      </c>
      <c r="L110" s="163">
        <f t="shared" si="59"/>
        <v>-2145</v>
      </c>
      <c r="M110" s="164">
        <f t="shared" si="60"/>
        <v>2.0297507995735609E-3</v>
      </c>
    </row>
    <row r="111" spans="2:13" x14ac:dyDescent="0.25">
      <c r="B111" s="157" t="s">
        <v>107</v>
      </c>
      <c r="C111" s="158">
        <v>46281</v>
      </c>
      <c r="D111" s="158">
        <v>46867</v>
      </c>
      <c r="E111" s="158">
        <v>11721</v>
      </c>
      <c r="F111" s="158">
        <v>21581</v>
      </c>
      <c r="G111" s="158">
        <v>24686</v>
      </c>
      <c r="H111" s="158">
        <v>25540</v>
      </c>
      <c r="I111" s="160">
        <f>IFERROR(H111/G111-1,"-")</f>
        <v>3.4594507008020692E-2</v>
      </c>
      <c r="J111" s="159">
        <f t="shared" si="57"/>
        <v>-0.45505366249173196</v>
      </c>
      <c r="K111" s="178">
        <f t="shared" si="58"/>
        <v>854</v>
      </c>
      <c r="L111" s="158">
        <f t="shared" si="59"/>
        <v>-21327</v>
      </c>
      <c r="M111" s="159">
        <f t="shared" si="60"/>
        <v>2.1271988272921108E-2</v>
      </c>
    </row>
    <row r="112" spans="2:13" x14ac:dyDescent="0.25">
      <c r="B112" s="162" t="s">
        <v>110</v>
      </c>
      <c r="C112" s="163">
        <v>26581</v>
      </c>
      <c r="D112" s="163">
        <v>24802</v>
      </c>
      <c r="E112" s="163">
        <v>6095</v>
      </c>
      <c r="F112" s="163">
        <v>13078</v>
      </c>
      <c r="G112" s="163">
        <v>14878</v>
      </c>
      <c r="H112" s="163">
        <v>14577</v>
      </c>
      <c r="I112" s="165">
        <f t="shared" ref="I112:I119" si="61">IFERROR(H112/G112-1,"-")</f>
        <v>-2.0231213872832332E-2</v>
      </c>
      <c r="J112" s="164">
        <f t="shared" si="57"/>
        <v>-0.4122651399080719</v>
      </c>
      <c r="K112" s="179">
        <f t="shared" si="58"/>
        <v>-301</v>
      </c>
      <c r="L112" s="163">
        <f t="shared" si="59"/>
        <v>-10225</v>
      </c>
      <c r="M112" s="164">
        <f t="shared" si="60"/>
        <v>1.2141024786780384E-2</v>
      </c>
    </row>
    <row r="113" spans="2:13" x14ac:dyDescent="0.25">
      <c r="B113" s="162" t="s">
        <v>113</v>
      </c>
      <c r="C113" s="163">
        <v>7077</v>
      </c>
      <c r="D113" s="163">
        <v>5376</v>
      </c>
      <c r="E113" s="163">
        <v>480</v>
      </c>
      <c r="F113" s="163">
        <v>1027</v>
      </c>
      <c r="G113" s="163">
        <v>1286</v>
      </c>
      <c r="H113" s="163">
        <v>1301</v>
      </c>
      <c r="I113" s="165">
        <f t="shared" si="61"/>
        <v>1.1664074650077794E-2</v>
      </c>
      <c r="J113" s="164">
        <f t="shared" si="57"/>
        <v>-0.75799851190476186</v>
      </c>
      <c r="K113" s="179">
        <f t="shared" si="58"/>
        <v>15</v>
      </c>
      <c r="L113" s="163">
        <f t="shared" si="59"/>
        <v>-4075</v>
      </c>
      <c r="M113" s="164">
        <f t="shared" si="60"/>
        <v>1.0835887526652451E-3</v>
      </c>
    </row>
    <row r="114" spans="2:13" x14ac:dyDescent="0.25">
      <c r="B114" s="162" t="s">
        <v>116</v>
      </c>
      <c r="C114" s="163">
        <v>1461</v>
      </c>
      <c r="D114" s="163">
        <v>2463</v>
      </c>
      <c r="E114" s="163">
        <v>623</v>
      </c>
      <c r="F114" s="163">
        <v>1192</v>
      </c>
      <c r="G114" s="163">
        <v>1358</v>
      </c>
      <c r="H114" s="163">
        <v>1445</v>
      </c>
      <c r="I114" s="165">
        <f t="shared" si="61"/>
        <v>6.4064801178203234E-2</v>
      </c>
      <c r="J114" s="164">
        <f t="shared" si="57"/>
        <v>-0.41331709297604546</v>
      </c>
      <c r="K114" s="179">
        <f t="shared" si="58"/>
        <v>87</v>
      </c>
      <c r="L114" s="163">
        <f t="shared" si="59"/>
        <v>-1018</v>
      </c>
      <c r="M114" s="164">
        <f t="shared" si="60"/>
        <v>1.2035247867803838E-3</v>
      </c>
    </row>
    <row r="115" spans="2:13" x14ac:dyDescent="0.25">
      <c r="B115" s="162" t="s">
        <v>123</v>
      </c>
      <c r="C115" s="163">
        <v>994</v>
      </c>
      <c r="D115" s="163">
        <v>1382</v>
      </c>
      <c r="E115" s="163">
        <v>167</v>
      </c>
      <c r="F115" s="163">
        <v>396</v>
      </c>
      <c r="G115" s="163">
        <v>482</v>
      </c>
      <c r="H115" s="163">
        <v>564</v>
      </c>
      <c r="I115" s="165">
        <f t="shared" si="61"/>
        <v>0.17012448132780089</v>
      </c>
      <c r="J115" s="164">
        <f t="shared" si="57"/>
        <v>-0.59189580318379154</v>
      </c>
      <c r="K115" s="179">
        <f t="shared" si="58"/>
        <v>82</v>
      </c>
      <c r="L115" s="163">
        <f t="shared" si="59"/>
        <v>-818</v>
      </c>
      <c r="M115" s="164">
        <f t="shared" si="60"/>
        <v>4.697494669509595E-4</v>
      </c>
    </row>
    <row r="116" spans="2:13" x14ac:dyDescent="0.25">
      <c r="B116" s="162" t="s">
        <v>119</v>
      </c>
      <c r="C116" s="163">
        <v>820</v>
      </c>
      <c r="D116" s="163">
        <v>834</v>
      </c>
      <c r="E116" s="163">
        <v>268</v>
      </c>
      <c r="F116" s="163">
        <v>433</v>
      </c>
      <c r="G116" s="163">
        <v>424</v>
      </c>
      <c r="H116" s="163">
        <v>460</v>
      </c>
      <c r="I116" s="165">
        <f t="shared" si="61"/>
        <v>8.4905660377358583E-2</v>
      </c>
      <c r="J116" s="164">
        <f t="shared" si="57"/>
        <v>-0.44844124700239807</v>
      </c>
      <c r="K116" s="179">
        <f t="shared" si="58"/>
        <v>36</v>
      </c>
      <c r="L116" s="163">
        <f t="shared" si="59"/>
        <v>-374</v>
      </c>
      <c r="M116" s="164">
        <f t="shared" si="60"/>
        <v>3.8312899786780384E-4</v>
      </c>
    </row>
    <row r="117" spans="2:13" x14ac:dyDescent="0.25">
      <c r="B117" s="162" t="s">
        <v>128</v>
      </c>
      <c r="C117" s="163">
        <v>264</v>
      </c>
      <c r="D117" s="163">
        <v>407</v>
      </c>
      <c r="E117" s="163">
        <v>180</v>
      </c>
      <c r="F117" s="163">
        <v>138</v>
      </c>
      <c r="G117" s="163">
        <v>157</v>
      </c>
      <c r="H117" s="163">
        <v>108</v>
      </c>
      <c r="I117" s="165">
        <f t="shared" si="61"/>
        <v>-0.31210191082802552</v>
      </c>
      <c r="J117" s="164">
        <f t="shared" si="57"/>
        <v>-0.73464373464373467</v>
      </c>
      <c r="K117" s="179">
        <f t="shared" si="58"/>
        <v>-49</v>
      </c>
      <c r="L117" s="163">
        <f t="shared" si="59"/>
        <v>-299</v>
      </c>
      <c r="M117" s="164">
        <f t="shared" si="60"/>
        <v>8.995202558635394E-5</v>
      </c>
    </row>
    <row r="118" spans="2:13" x14ac:dyDescent="0.25">
      <c r="B118" s="162" t="s">
        <v>131</v>
      </c>
      <c r="C118" s="163">
        <v>483</v>
      </c>
      <c r="D118" s="163">
        <v>541</v>
      </c>
      <c r="E118" s="163">
        <v>383</v>
      </c>
      <c r="F118" s="163">
        <v>140</v>
      </c>
      <c r="G118" s="163">
        <v>174</v>
      </c>
      <c r="H118" s="163">
        <v>140</v>
      </c>
      <c r="I118" s="165">
        <f t="shared" si="61"/>
        <v>-0.1954022988505747</v>
      </c>
      <c r="J118" s="164">
        <f t="shared" si="57"/>
        <v>-0.74121996303142335</v>
      </c>
      <c r="K118" s="179">
        <f t="shared" si="58"/>
        <v>-34</v>
      </c>
      <c r="L118" s="163">
        <f t="shared" si="59"/>
        <v>-401</v>
      </c>
      <c r="M118" s="164">
        <f t="shared" si="60"/>
        <v>1.166044776119403E-4</v>
      </c>
    </row>
    <row r="119" spans="2:13" x14ac:dyDescent="0.25">
      <c r="B119" s="168" t="s">
        <v>144</v>
      </c>
      <c r="C119" s="169">
        <f>IFERROR(C111-SUM(C112:C118),"nd")</f>
        <v>8601</v>
      </c>
      <c r="D119" s="169">
        <f t="shared" ref="D119:H119" si="62">IFERROR(D111-SUM(D112:D118),"nd")</f>
        <v>11062</v>
      </c>
      <c r="E119" s="169">
        <f t="shared" si="62"/>
        <v>3525</v>
      </c>
      <c r="F119" s="169">
        <f t="shared" si="62"/>
        <v>5177</v>
      </c>
      <c r="G119" s="169">
        <f t="shared" si="62"/>
        <v>5927</v>
      </c>
      <c r="H119" s="169">
        <f t="shared" si="62"/>
        <v>6945</v>
      </c>
      <c r="I119" s="171">
        <f t="shared" si="61"/>
        <v>0.17175636915809012</v>
      </c>
      <c r="J119" s="170">
        <f t="shared" si="57"/>
        <v>-0.37217501355993488</v>
      </c>
      <c r="K119" s="180">
        <f t="shared" si="58"/>
        <v>1018</v>
      </c>
      <c r="L119" s="169">
        <f t="shared" si="59"/>
        <v>-4117</v>
      </c>
      <c r="M119" s="170">
        <f t="shared" si="60"/>
        <v>5.7844149786780387E-3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312</v>
      </c>
      <c r="D122" s="158" t="s">
        <v>312</v>
      </c>
      <c r="E122" s="158" t="s">
        <v>312</v>
      </c>
      <c r="F122" s="158" t="s">
        <v>312</v>
      </c>
      <c r="G122" s="158" t="s">
        <v>312</v>
      </c>
      <c r="H122" s="158" t="s">
        <v>312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312</v>
      </c>
      <c r="D123" s="163" t="s">
        <v>312</v>
      </c>
      <c r="E123" s="163" t="s">
        <v>312</v>
      </c>
      <c r="F123" s="163" t="s">
        <v>312</v>
      </c>
      <c r="G123" s="163" t="s">
        <v>312</v>
      </c>
      <c r="H123" s="163" t="s">
        <v>312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312</v>
      </c>
      <c r="D124" s="163" t="s">
        <v>312</v>
      </c>
      <c r="E124" s="163" t="s">
        <v>312</v>
      </c>
      <c r="F124" s="163" t="s">
        <v>312</v>
      </c>
      <c r="G124" s="163" t="s">
        <v>312</v>
      </c>
      <c r="H124" s="163" t="s">
        <v>312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312</v>
      </c>
      <c r="D125" s="158" t="s">
        <v>312</v>
      </c>
      <c r="E125" s="158" t="s">
        <v>312</v>
      </c>
      <c r="F125" s="158" t="s">
        <v>312</v>
      </c>
      <c r="G125" s="158" t="s">
        <v>312</v>
      </c>
      <c r="H125" s="158" t="s">
        <v>312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312</v>
      </c>
      <c r="D126" s="163" t="s">
        <v>312</v>
      </c>
      <c r="E126" s="163" t="s">
        <v>312</v>
      </c>
      <c r="F126" s="163" t="s">
        <v>312</v>
      </c>
      <c r="G126" s="163" t="s">
        <v>312</v>
      </c>
      <c r="H126" s="163" t="s">
        <v>312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312</v>
      </c>
      <c r="D127" s="163" t="s">
        <v>312</v>
      </c>
      <c r="E127" s="163" t="s">
        <v>312</v>
      </c>
      <c r="F127" s="163" t="s">
        <v>312</v>
      </c>
      <c r="G127" s="163" t="s">
        <v>312</v>
      </c>
      <c r="H127" s="163" t="s">
        <v>312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312</v>
      </c>
      <c r="D128" s="163" t="s">
        <v>312</v>
      </c>
      <c r="E128" s="163" t="s">
        <v>312</v>
      </c>
      <c r="F128" s="163" t="s">
        <v>312</v>
      </c>
      <c r="G128" s="163" t="s">
        <v>312</v>
      </c>
      <c r="H128" s="163" t="s">
        <v>312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312</v>
      </c>
      <c r="D129" s="163" t="s">
        <v>312</v>
      </c>
      <c r="E129" s="163" t="s">
        <v>312</v>
      </c>
      <c r="F129" s="163" t="s">
        <v>312</v>
      </c>
      <c r="G129" s="163" t="s">
        <v>312</v>
      </c>
      <c r="H129" s="163" t="s">
        <v>312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312</v>
      </c>
      <c r="D130" s="163" t="s">
        <v>312</v>
      </c>
      <c r="E130" s="163" t="s">
        <v>312</v>
      </c>
      <c r="F130" s="163" t="s">
        <v>312</v>
      </c>
      <c r="G130" s="163" t="s">
        <v>312</v>
      </c>
      <c r="H130" s="163" t="s">
        <v>312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312</v>
      </c>
      <c r="D131" s="163" t="s">
        <v>312</v>
      </c>
      <c r="E131" s="163" t="s">
        <v>312</v>
      </c>
      <c r="F131" s="163" t="s">
        <v>312</v>
      </c>
      <c r="G131" s="163" t="s">
        <v>312</v>
      </c>
      <c r="H131" s="163" t="s">
        <v>312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312</v>
      </c>
      <c r="D132" s="163" t="s">
        <v>312</v>
      </c>
      <c r="E132" s="163" t="s">
        <v>312</v>
      </c>
      <c r="F132" s="163" t="s">
        <v>312</v>
      </c>
      <c r="G132" s="163" t="s">
        <v>312</v>
      </c>
      <c r="H132" s="163" t="s">
        <v>312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144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97603</v>
      </c>
      <c r="D135" s="176">
        <f t="shared" ref="D135:H135" si="70">IFERROR(D136+D139,"nd")</f>
        <v>70627</v>
      </c>
      <c r="E135" s="176">
        <f t="shared" si="70"/>
        <v>18151</v>
      </c>
      <c r="F135" s="176">
        <f t="shared" si="70"/>
        <v>45819</v>
      </c>
      <c r="G135" s="176">
        <f t="shared" si="70"/>
        <v>49548</v>
      </c>
      <c r="H135" s="176">
        <f t="shared" si="70"/>
        <v>51880</v>
      </c>
      <c r="I135" s="177">
        <f>IFERROR(H135/G135-1,"-")</f>
        <v>4.7065471865665565E-2</v>
      </c>
      <c r="J135" s="177">
        <f>IFERROR(H135/D135-1,"-")</f>
        <v>-0.26543673099522846</v>
      </c>
      <c r="K135" s="176">
        <f>IFERROR(H135-G135,"-")</f>
        <v>2332</v>
      </c>
      <c r="L135" s="176">
        <f>IFERROR(H135-D135,"-")</f>
        <v>-18747</v>
      </c>
      <c r="M135" s="177">
        <f>IFERROR(H135/H$9,"-")</f>
        <v>4.3210287846481878E-2</v>
      </c>
    </row>
    <row r="136" spans="2:13" x14ac:dyDescent="0.25">
      <c r="B136" s="157" t="s">
        <v>97</v>
      </c>
      <c r="C136" s="158">
        <v>19162</v>
      </c>
      <c r="D136" s="158">
        <v>10404</v>
      </c>
      <c r="E136" s="158">
        <v>3572</v>
      </c>
      <c r="F136" s="158">
        <v>7732</v>
      </c>
      <c r="G136" s="158">
        <v>8855</v>
      </c>
      <c r="H136" s="158">
        <v>7725</v>
      </c>
      <c r="I136" s="160">
        <f>IFERROR(H136/G136-1,"-")</f>
        <v>-0.12761151891586675</v>
      </c>
      <c r="J136" s="159">
        <f t="shared" ref="J136:J147" si="71">IFERROR(H136/D136-1,"-")</f>
        <v>-0.25749711649365625</v>
      </c>
      <c r="K136" s="178">
        <f t="shared" ref="K136:K147" si="72">IFERROR(H136-G136,"-")</f>
        <v>-1130</v>
      </c>
      <c r="L136" s="158">
        <f t="shared" ref="L136:L147" si="73">IFERROR(H136-D136,"-")</f>
        <v>-2679</v>
      </c>
      <c r="M136" s="159">
        <f t="shared" ref="M136:M147" si="74">IFERROR(H136/H$9,"-")</f>
        <v>6.4340684968017059E-3</v>
      </c>
    </row>
    <row r="137" spans="2:13" x14ac:dyDescent="0.25">
      <c r="B137" s="162" t="s">
        <v>103</v>
      </c>
      <c r="C137" s="163">
        <v>15879</v>
      </c>
      <c r="D137" s="163">
        <v>7713</v>
      </c>
      <c r="E137" s="163">
        <v>2986</v>
      </c>
      <c r="F137" s="163">
        <v>5264</v>
      </c>
      <c r="G137" s="163">
        <v>6100</v>
      </c>
      <c r="H137" s="163">
        <v>5354</v>
      </c>
      <c r="I137" s="165">
        <f>IFERROR(H137/G137-1,"-")</f>
        <v>-0.12229508196721306</v>
      </c>
      <c r="J137" s="164">
        <f t="shared" si="71"/>
        <v>-0.30584727084143648</v>
      </c>
      <c r="K137" s="179">
        <f t="shared" si="72"/>
        <v>-746</v>
      </c>
      <c r="L137" s="163">
        <f t="shared" si="73"/>
        <v>-2359</v>
      </c>
      <c r="M137" s="164">
        <f t="shared" si="74"/>
        <v>4.4592883795309167E-3</v>
      </c>
    </row>
    <row r="138" spans="2:13" x14ac:dyDescent="0.25">
      <c r="B138" s="162" t="s">
        <v>100</v>
      </c>
      <c r="C138" s="163">
        <v>3283</v>
      </c>
      <c r="D138" s="163">
        <v>2691</v>
      </c>
      <c r="E138" s="163">
        <v>586</v>
      </c>
      <c r="F138" s="163">
        <v>2468</v>
      </c>
      <c r="G138" s="163">
        <v>2755</v>
      </c>
      <c r="H138" s="163">
        <v>2371</v>
      </c>
      <c r="I138" s="165">
        <f>IFERROR(H138/G138-1,"-")</f>
        <v>-0.13938294010889296</v>
      </c>
      <c r="J138" s="164">
        <f t="shared" si="71"/>
        <v>-0.11891490152359718</v>
      </c>
      <c r="K138" s="179">
        <f t="shared" si="72"/>
        <v>-384</v>
      </c>
      <c r="L138" s="163">
        <f t="shared" si="73"/>
        <v>-320</v>
      </c>
      <c r="M138" s="164">
        <f t="shared" si="74"/>
        <v>1.9747801172707888E-3</v>
      </c>
    </row>
    <row r="139" spans="2:13" x14ac:dyDescent="0.25">
      <c r="B139" s="157" t="s">
        <v>107</v>
      </c>
      <c r="C139" s="158">
        <v>78441</v>
      </c>
      <c r="D139" s="158">
        <v>60223</v>
      </c>
      <c r="E139" s="158">
        <v>14579</v>
      </c>
      <c r="F139" s="158">
        <v>38087</v>
      </c>
      <c r="G139" s="158">
        <v>40693</v>
      </c>
      <c r="H139" s="158">
        <v>44155</v>
      </c>
      <c r="I139" s="160">
        <f>IFERROR(H139/G139-1,"-")</f>
        <v>8.5076057307153619E-2</v>
      </c>
      <c r="J139" s="159">
        <f t="shared" si="71"/>
        <v>-0.26680836225362403</v>
      </c>
      <c r="K139" s="178">
        <f t="shared" si="72"/>
        <v>3462</v>
      </c>
      <c r="L139" s="158">
        <f t="shared" si="73"/>
        <v>-16068</v>
      </c>
      <c r="M139" s="159">
        <f t="shared" si="74"/>
        <v>3.6776219349680173E-2</v>
      </c>
    </row>
    <row r="140" spans="2:13" x14ac:dyDescent="0.25">
      <c r="B140" s="162" t="s">
        <v>110</v>
      </c>
      <c r="C140" s="163">
        <v>43485</v>
      </c>
      <c r="D140" s="163">
        <v>30276</v>
      </c>
      <c r="E140" s="163">
        <v>7085</v>
      </c>
      <c r="F140" s="163">
        <v>14417</v>
      </c>
      <c r="G140" s="163">
        <v>16232</v>
      </c>
      <c r="H140" s="163">
        <v>18893</v>
      </c>
      <c r="I140" s="165">
        <f t="shared" ref="I140:I147" si="75">IFERROR(H140/G140-1,"-")</f>
        <v>0.16393543617545592</v>
      </c>
      <c r="J140" s="164">
        <f t="shared" si="71"/>
        <v>-0.37597436913727045</v>
      </c>
      <c r="K140" s="179">
        <f t="shared" si="72"/>
        <v>2661</v>
      </c>
      <c r="L140" s="163">
        <f t="shared" si="73"/>
        <v>-11383</v>
      </c>
      <c r="M140" s="164">
        <f t="shared" si="74"/>
        <v>1.5735774253731342E-2</v>
      </c>
    </row>
    <row r="141" spans="2:13" x14ac:dyDescent="0.25">
      <c r="B141" s="162" t="s">
        <v>113</v>
      </c>
      <c r="C141" s="163">
        <v>3364</v>
      </c>
      <c r="D141" s="163">
        <v>2595</v>
      </c>
      <c r="E141" s="163">
        <v>795</v>
      </c>
      <c r="F141" s="163">
        <v>3069</v>
      </c>
      <c r="G141" s="163">
        <v>2724</v>
      </c>
      <c r="H141" s="163">
        <v>2851</v>
      </c>
      <c r="I141" s="165">
        <f t="shared" si="75"/>
        <v>4.6622613803230628E-2</v>
      </c>
      <c r="J141" s="164">
        <f t="shared" si="71"/>
        <v>9.8651252408477941E-2</v>
      </c>
      <c r="K141" s="179">
        <f t="shared" si="72"/>
        <v>127</v>
      </c>
      <c r="L141" s="163">
        <f t="shared" si="73"/>
        <v>256</v>
      </c>
      <c r="M141" s="164">
        <f t="shared" si="74"/>
        <v>2.3745668976545842E-3</v>
      </c>
    </row>
    <row r="142" spans="2:13" x14ac:dyDescent="0.25">
      <c r="B142" s="162" t="s">
        <v>116</v>
      </c>
      <c r="C142" s="163">
        <v>7433</v>
      </c>
      <c r="D142" s="163">
        <v>3482</v>
      </c>
      <c r="E142" s="163">
        <v>692</v>
      </c>
      <c r="F142" s="163">
        <v>3969</v>
      </c>
      <c r="G142" s="163">
        <v>4070</v>
      </c>
      <c r="H142" s="163">
        <v>4068</v>
      </c>
      <c r="I142" s="165">
        <f t="shared" si="75"/>
        <v>-4.9140049140050657E-4</v>
      </c>
      <c r="J142" s="164">
        <f t="shared" si="71"/>
        <v>0.16829408385985056</v>
      </c>
      <c r="K142" s="179">
        <f t="shared" si="72"/>
        <v>-2</v>
      </c>
      <c r="L142" s="163">
        <f t="shared" si="73"/>
        <v>586</v>
      </c>
      <c r="M142" s="164">
        <f t="shared" si="74"/>
        <v>3.3881929637526653E-3</v>
      </c>
    </row>
    <row r="143" spans="2:13" x14ac:dyDescent="0.25">
      <c r="B143" s="162" t="s">
        <v>123</v>
      </c>
      <c r="C143" s="163">
        <v>1557</v>
      </c>
      <c r="D143" s="163">
        <v>1475</v>
      </c>
      <c r="E143" s="163">
        <v>427</v>
      </c>
      <c r="F143" s="163">
        <v>1699</v>
      </c>
      <c r="G143" s="163">
        <v>1571</v>
      </c>
      <c r="H143" s="163">
        <v>1425</v>
      </c>
      <c r="I143" s="165">
        <f t="shared" si="75"/>
        <v>-9.2934436664544928E-2</v>
      </c>
      <c r="J143" s="164">
        <f t="shared" si="71"/>
        <v>-3.3898305084745783E-2</v>
      </c>
      <c r="K143" s="179">
        <f t="shared" si="72"/>
        <v>-146</v>
      </c>
      <c r="L143" s="163">
        <f t="shared" si="73"/>
        <v>-50</v>
      </c>
      <c r="M143" s="164">
        <f t="shared" si="74"/>
        <v>1.1868670042643923E-3</v>
      </c>
    </row>
    <row r="144" spans="2:13" x14ac:dyDescent="0.25">
      <c r="B144" s="162" t="s">
        <v>119</v>
      </c>
      <c r="C144" s="163">
        <v>768</v>
      </c>
      <c r="D144" s="163">
        <v>706</v>
      </c>
      <c r="E144" s="163">
        <v>242</v>
      </c>
      <c r="F144" s="163">
        <v>881</v>
      </c>
      <c r="G144" s="163">
        <v>790</v>
      </c>
      <c r="H144" s="163">
        <v>841</v>
      </c>
      <c r="I144" s="165">
        <f t="shared" si="75"/>
        <v>6.4556962025316356E-2</v>
      </c>
      <c r="J144" s="164">
        <f t="shared" si="71"/>
        <v>0.19121813031161472</v>
      </c>
      <c r="K144" s="179">
        <f t="shared" si="72"/>
        <v>51</v>
      </c>
      <c r="L144" s="163">
        <f t="shared" si="73"/>
        <v>135</v>
      </c>
      <c r="M144" s="164">
        <f t="shared" si="74"/>
        <v>7.0045975479744141E-4</v>
      </c>
    </row>
    <row r="145" spans="2:13" x14ac:dyDescent="0.25">
      <c r="B145" s="162" t="s">
        <v>128</v>
      </c>
      <c r="C145" s="163">
        <v>875</v>
      </c>
      <c r="D145" s="163">
        <v>892</v>
      </c>
      <c r="E145" s="163">
        <v>382</v>
      </c>
      <c r="F145" s="163">
        <v>419</v>
      </c>
      <c r="G145" s="163">
        <v>446</v>
      </c>
      <c r="H145" s="163">
        <v>338</v>
      </c>
      <c r="I145" s="165">
        <f t="shared" si="75"/>
        <v>-0.24215246636771304</v>
      </c>
      <c r="J145" s="164">
        <f t="shared" si="71"/>
        <v>-0.62107623318385652</v>
      </c>
      <c r="K145" s="179">
        <f t="shared" si="72"/>
        <v>-108</v>
      </c>
      <c r="L145" s="163">
        <f t="shared" si="73"/>
        <v>-554</v>
      </c>
      <c r="M145" s="164">
        <f t="shared" si="74"/>
        <v>2.8151652452025589E-4</v>
      </c>
    </row>
    <row r="146" spans="2:13" x14ac:dyDescent="0.25">
      <c r="B146" s="162" t="s">
        <v>131</v>
      </c>
      <c r="C146" s="163">
        <v>3522</v>
      </c>
      <c r="D146" s="163">
        <v>1883</v>
      </c>
      <c r="E146" s="163">
        <v>666</v>
      </c>
      <c r="F146" s="163">
        <v>393</v>
      </c>
      <c r="G146" s="163">
        <v>580</v>
      </c>
      <c r="H146" s="163">
        <v>685</v>
      </c>
      <c r="I146" s="165">
        <f t="shared" si="75"/>
        <v>0.18103448275862077</v>
      </c>
      <c r="J146" s="164">
        <f t="shared" si="71"/>
        <v>-0.63621879978757301</v>
      </c>
      <c r="K146" s="179">
        <f t="shared" si="72"/>
        <v>105</v>
      </c>
      <c r="L146" s="163">
        <f t="shared" si="73"/>
        <v>-1198</v>
      </c>
      <c r="M146" s="164">
        <f t="shared" si="74"/>
        <v>5.7052905117270785E-4</v>
      </c>
    </row>
    <row r="147" spans="2:13" x14ac:dyDescent="0.25">
      <c r="B147" s="168" t="s">
        <v>144</v>
      </c>
      <c r="C147" s="169">
        <f>IFERROR(C139-SUM(C140:C146),"nd")</f>
        <v>17437</v>
      </c>
      <c r="D147" s="169">
        <f t="shared" ref="D147:H147" si="76">IFERROR(D139-SUM(D140:D146),"nd")</f>
        <v>18914</v>
      </c>
      <c r="E147" s="169">
        <f t="shared" si="76"/>
        <v>4290</v>
      </c>
      <c r="F147" s="169">
        <f t="shared" si="76"/>
        <v>13240</v>
      </c>
      <c r="G147" s="169">
        <f t="shared" si="76"/>
        <v>14280</v>
      </c>
      <c r="H147" s="169">
        <f t="shared" si="76"/>
        <v>15054</v>
      </c>
      <c r="I147" s="171">
        <f t="shared" si="75"/>
        <v>5.4201680672268937E-2</v>
      </c>
      <c r="J147" s="170">
        <f t="shared" si="71"/>
        <v>-0.20408163265306123</v>
      </c>
      <c r="K147" s="180">
        <f t="shared" si="72"/>
        <v>774</v>
      </c>
      <c r="L147" s="169">
        <f t="shared" si="73"/>
        <v>-3860</v>
      </c>
      <c r="M147" s="170">
        <f t="shared" si="74"/>
        <v>1.2538312899786781E-2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7358</v>
      </c>
      <c r="D149" s="176">
        <f t="shared" ref="D149:H149" si="77">IFERROR(D150+D153,"nd")</f>
        <v>6255</v>
      </c>
      <c r="E149" s="176">
        <f t="shared" si="77"/>
        <v>2333</v>
      </c>
      <c r="F149" s="176">
        <f t="shared" si="77"/>
        <v>12976</v>
      </c>
      <c r="G149" s="176">
        <f t="shared" si="77"/>
        <v>18335</v>
      </c>
      <c r="H149" s="176">
        <f t="shared" si="77"/>
        <v>51560</v>
      </c>
      <c r="I149" s="177">
        <f>IFERROR(H149/G149-1,"-")</f>
        <v>1.8121079901827106</v>
      </c>
      <c r="J149" s="177">
        <f>IFERROR(H149/D149-1,"-")</f>
        <v>7.2430055955235808</v>
      </c>
      <c r="K149" s="176">
        <f>IFERROR(H149-G149,"-")</f>
        <v>33225</v>
      </c>
      <c r="L149" s="176">
        <f>IFERROR(H149-D149,"-")</f>
        <v>45305</v>
      </c>
      <c r="M149" s="177">
        <f>IFERROR(H149/H$9,"-")</f>
        <v>4.2943763326226014E-2</v>
      </c>
    </row>
    <row r="150" spans="2:13" x14ac:dyDescent="0.25">
      <c r="B150" s="157" t="s">
        <v>97</v>
      </c>
      <c r="C150" s="158">
        <v>1662</v>
      </c>
      <c r="D150" s="158">
        <v>1310</v>
      </c>
      <c r="E150" s="158">
        <v>453</v>
      </c>
      <c r="F150" s="158">
        <v>2558</v>
      </c>
      <c r="G150" s="158">
        <v>4547</v>
      </c>
      <c r="H150" s="158">
        <v>5833</v>
      </c>
      <c r="I150" s="160">
        <f>IFERROR(H150/G150-1,"-")</f>
        <v>0.28282383989443582</v>
      </c>
      <c r="J150" s="159">
        <f t="shared" ref="J150:J161" si="78">IFERROR(H150/D150-1,"-")</f>
        <v>3.4526717557251905</v>
      </c>
      <c r="K150" s="178">
        <f t="shared" ref="K150:K161" si="79">IFERROR(H150-G150,"-")</f>
        <v>1286</v>
      </c>
      <c r="L150" s="158">
        <f t="shared" ref="L150:L161" si="80">IFERROR(H150-D150,"-")</f>
        <v>4523</v>
      </c>
      <c r="M150" s="159">
        <f t="shared" ref="M150:M161" si="81">IFERROR(H150/H$9,"-")</f>
        <v>4.8582422707889126E-3</v>
      </c>
    </row>
    <row r="151" spans="2:13" x14ac:dyDescent="0.25">
      <c r="B151" s="162" t="s">
        <v>103</v>
      </c>
      <c r="C151" s="163">
        <v>1117</v>
      </c>
      <c r="D151" s="163">
        <v>887</v>
      </c>
      <c r="E151" s="163">
        <v>308</v>
      </c>
      <c r="F151" s="163">
        <v>797</v>
      </c>
      <c r="G151" s="163">
        <v>2217</v>
      </c>
      <c r="H151" s="163">
        <v>3827</v>
      </c>
      <c r="I151" s="165">
        <f>IFERROR(H151/G151-1,"-")</f>
        <v>0.72620658547586836</v>
      </c>
      <c r="J151" s="164">
        <f t="shared" si="78"/>
        <v>3.3145434047350619</v>
      </c>
      <c r="K151" s="179">
        <f t="shared" si="79"/>
        <v>1610</v>
      </c>
      <c r="L151" s="163">
        <f t="shared" si="80"/>
        <v>2940</v>
      </c>
      <c r="M151" s="164">
        <f t="shared" si="81"/>
        <v>3.1874666844349678E-3</v>
      </c>
    </row>
    <row r="152" spans="2:13" x14ac:dyDescent="0.25">
      <c r="B152" s="162" t="s">
        <v>100</v>
      </c>
      <c r="C152" s="163">
        <v>545</v>
      </c>
      <c r="D152" s="163">
        <v>423</v>
      </c>
      <c r="E152" s="163">
        <v>145</v>
      </c>
      <c r="F152" s="163">
        <v>1761</v>
      </c>
      <c r="G152" s="163">
        <v>2330</v>
      </c>
      <c r="H152" s="163">
        <v>2006</v>
      </c>
      <c r="I152" s="165">
        <f>IFERROR(H152/G152-1,"-")</f>
        <v>-0.13905579399141632</v>
      </c>
      <c r="J152" s="164">
        <f t="shared" si="78"/>
        <v>3.7423167848699768</v>
      </c>
      <c r="K152" s="179">
        <f t="shared" si="79"/>
        <v>-324</v>
      </c>
      <c r="L152" s="163">
        <f t="shared" si="80"/>
        <v>1583</v>
      </c>
      <c r="M152" s="164">
        <f t="shared" si="81"/>
        <v>1.6707755863539446E-3</v>
      </c>
    </row>
    <row r="153" spans="2:13" x14ac:dyDescent="0.25">
      <c r="B153" s="157" t="s">
        <v>107</v>
      </c>
      <c r="C153" s="158">
        <v>5696</v>
      </c>
      <c r="D153" s="158">
        <v>4945</v>
      </c>
      <c r="E153" s="158">
        <v>1880</v>
      </c>
      <c r="F153" s="158">
        <v>10418</v>
      </c>
      <c r="G153" s="158">
        <v>13788</v>
      </c>
      <c r="H153" s="158">
        <v>45727</v>
      </c>
      <c r="I153" s="160">
        <f>IFERROR(H153/G153-1,"-")</f>
        <v>2.3164345807948941</v>
      </c>
      <c r="J153" s="159">
        <f t="shared" si="78"/>
        <v>8.2471183013144582</v>
      </c>
      <c r="K153" s="178">
        <f t="shared" si="79"/>
        <v>31939</v>
      </c>
      <c r="L153" s="158">
        <f t="shared" si="80"/>
        <v>40782</v>
      </c>
      <c r="M153" s="159">
        <f t="shared" si="81"/>
        <v>3.8085521055437103E-2</v>
      </c>
    </row>
    <row r="154" spans="2:13" x14ac:dyDescent="0.25">
      <c r="B154" s="162" t="s">
        <v>110</v>
      </c>
      <c r="C154" s="163">
        <v>541</v>
      </c>
      <c r="D154" s="163">
        <v>452</v>
      </c>
      <c r="E154" s="163">
        <v>328</v>
      </c>
      <c r="F154" s="163">
        <v>3339</v>
      </c>
      <c r="G154" s="163">
        <v>2602</v>
      </c>
      <c r="H154" s="163">
        <v>28286</v>
      </c>
      <c r="I154" s="165">
        <f t="shared" ref="I154:I161" si="82">IFERROR(H154/G154-1,"-")</f>
        <v>9.8708685626441195</v>
      </c>
      <c r="J154" s="164">
        <f t="shared" si="78"/>
        <v>61.579646017699112</v>
      </c>
      <c r="K154" s="179">
        <f t="shared" si="79"/>
        <v>25684</v>
      </c>
      <c r="L154" s="163">
        <f t="shared" si="80"/>
        <v>27834</v>
      </c>
      <c r="M154" s="164">
        <f t="shared" si="81"/>
        <v>2.3559101812366739E-2</v>
      </c>
    </row>
    <row r="155" spans="2:13" x14ac:dyDescent="0.25">
      <c r="B155" s="162" t="s">
        <v>113</v>
      </c>
      <c r="C155" s="163">
        <v>3178</v>
      </c>
      <c r="D155" s="163">
        <v>2498</v>
      </c>
      <c r="E155" s="163">
        <v>509</v>
      </c>
      <c r="F155" s="163">
        <v>2188</v>
      </c>
      <c r="G155" s="163">
        <v>3267</v>
      </c>
      <c r="H155" s="163">
        <v>3764</v>
      </c>
      <c r="I155" s="165">
        <f t="shared" si="82"/>
        <v>0.15212733394551581</v>
      </c>
      <c r="J155" s="164">
        <f t="shared" si="78"/>
        <v>0.50680544435548436</v>
      </c>
      <c r="K155" s="179">
        <f t="shared" si="79"/>
        <v>497</v>
      </c>
      <c r="L155" s="163">
        <f t="shared" si="80"/>
        <v>1266</v>
      </c>
      <c r="M155" s="164">
        <f t="shared" si="81"/>
        <v>3.1349946695095948E-3</v>
      </c>
    </row>
    <row r="156" spans="2:13" x14ac:dyDescent="0.25">
      <c r="B156" s="162" t="s">
        <v>116</v>
      </c>
      <c r="C156" s="163">
        <v>201</v>
      </c>
      <c r="D156" s="163">
        <v>266</v>
      </c>
      <c r="E156" s="163">
        <v>77</v>
      </c>
      <c r="F156" s="163">
        <v>550</v>
      </c>
      <c r="G156" s="163">
        <v>1361</v>
      </c>
      <c r="H156" s="163">
        <v>1200</v>
      </c>
      <c r="I156" s="165">
        <f t="shared" si="82"/>
        <v>-0.11829537105069798</v>
      </c>
      <c r="J156" s="164">
        <f t="shared" si="78"/>
        <v>3.511278195488722</v>
      </c>
      <c r="K156" s="179">
        <f t="shared" si="79"/>
        <v>-161</v>
      </c>
      <c r="L156" s="163">
        <f t="shared" si="80"/>
        <v>934</v>
      </c>
      <c r="M156" s="164">
        <f t="shared" si="81"/>
        <v>9.9946695095948831E-4</v>
      </c>
    </row>
    <row r="157" spans="2:13" x14ac:dyDescent="0.25">
      <c r="B157" s="162" t="s">
        <v>123</v>
      </c>
      <c r="C157" s="163">
        <v>214</v>
      </c>
      <c r="D157" s="163">
        <v>186</v>
      </c>
      <c r="E157" s="163">
        <v>31</v>
      </c>
      <c r="F157" s="163">
        <v>1001</v>
      </c>
      <c r="G157" s="163">
        <v>998</v>
      </c>
      <c r="H157" s="163">
        <v>3135</v>
      </c>
      <c r="I157" s="165">
        <f t="shared" si="82"/>
        <v>2.1412825651302607</v>
      </c>
      <c r="J157" s="164">
        <f t="shared" si="78"/>
        <v>15.85483870967742</v>
      </c>
      <c r="K157" s="179">
        <f t="shared" si="79"/>
        <v>2137</v>
      </c>
      <c r="L157" s="163">
        <f t="shared" si="80"/>
        <v>2949</v>
      </c>
      <c r="M157" s="164">
        <f t="shared" si="81"/>
        <v>2.6111074093816632E-3</v>
      </c>
    </row>
    <row r="158" spans="2:13" x14ac:dyDescent="0.25">
      <c r="B158" s="162" t="s">
        <v>119</v>
      </c>
      <c r="C158" s="163">
        <v>51</v>
      </c>
      <c r="D158" s="163">
        <v>35</v>
      </c>
      <c r="E158" s="163">
        <v>68</v>
      </c>
      <c r="F158" s="163">
        <v>411</v>
      </c>
      <c r="G158" s="163">
        <v>615</v>
      </c>
      <c r="H158" s="163">
        <v>542</v>
      </c>
      <c r="I158" s="165">
        <f t="shared" si="82"/>
        <v>-0.11869918699186988</v>
      </c>
      <c r="J158" s="164">
        <f t="shared" si="78"/>
        <v>14.485714285714286</v>
      </c>
      <c r="K158" s="179">
        <f t="shared" si="79"/>
        <v>-73</v>
      </c>
      <c r="L158" s="163">
        <f t="shared" si="80"/>
        <v>507</v>
      </c>
      <c r="M158" s="164">
        <f t="shared" si="81"/>
        <v>4.5142590618336888E-4</v>
      </c>
    </row>
    <row r="159" spans="2:13" x14ac:dyDescent="0.25">
      <c r="B159" s="162" t="s">
        <v>128</v>
      </c>
      <c r="C159" s="163">
        <v>71</v>
      </c>
      <c r="D159" s="163">
        <v>84</v>
      </c>
      <c r="E159" s="163">
        <v>154</v>
      </c>
      <c r="F159" s="163">
        <v>215</v>
      </c>
      <c r="G159" s="163">
        <v>285</v>
      </c>
      <c r="H159" s="163">
        <v>996</v>
      </c>
      <c r="I159" s="165">
        <f t="shared" si="82"/>
        <v>2.4947368421052634</v>
      </c>
      <c r="J159" s="164">
        <f t="shared" si="78"/>
        <v>10.857142857142858</v>
      </c>
      <c r="K159" s="179">
        <f t="shared" si="79"/>
        <v>711</v>
      </c>
      <c r="L159" s="163">
        <f t="shared" si="80"/>
        <v>912</v>
      </c>
      <c r="M159" s="164">
        <f t="shared" si="81"/>
        <v>8.2955756929637531E-4</v>
      </c>
    </row>
    <row r="160" spans="2:13" x14ac:dyDescent="0.25">
      <c r="B160" s="162" t="s">
        <v>131</v>
      </c>
      <c r="C160" s="163">
        <v>62</v>
      </c>
      <c r="D160" s="163">
        <v>101</v>
      </c>
      <c r="E160" s="163">
        <v>161</v>
      </c>
      <c r="F160" s="163">
        <v>170</v>
      </c>
      <c r="G160" s="163">
        <v>198</v>
      </c>
      <c r="H160" s="163">
        <v>2721</v>
      </c>
      <c r="I160" s="165">
        <f t="shared" si="82"/>
        <v>12.742424242424242</v>
      </c>
      <c r="J160" s="164">
        <f t="shared" si="78"/>
        <v>25.940594059405942</v>
      </c>
      <c r="K160" s="179">
        <f t="shared" si="79"/>
        <v>2523</v>
      </c>
      <c r="L160" s="163">
        <f t="shared" si="80"/>
        <v>2620</v>
      </c>
      <c r="M160" s="164">
        <f t="shared" si="81"/>
        <v>2.2662913113006395E-3</v>
      </c>
    </row>
    <row r="161" spans="2:13" x14ac:dyDescent="0.25">
      <c r="B161" s="168" t="s">
        <v>144</v>
      </c>
      <c r="C161" s="169">
        <f>IFERROR(C153-SUM(C154:C160),"nd")</f>
        <v>1378</v>
      </c>
      <c r="D161" s="169">
        <f t="shared" ref="D161:H161" si="83">IFERROR(D153-SUM(D154:D160),"nd")</f>
        <v>1323</v>
      </c>
      <c r="E161" s="169">
        <f t="shared" si="83"/>
        <v>552</v>
      </c>
      <c r="F161" s="169">
        <f t="shared" si="83"/>
        <v>2544</v>
      </c>
      <c r="G161" s="169">
        <f t="shared" si="83"/>
        <v>4462</v>
      </c>
      <c r="H161" s="169">
        <f t="shared" si="83"/>
        <v>5083</v>
      </c>
      <c r="I161" s="171">
        <f t="shared" si="82"/>
        <v>0.13917525773195871</v>
      </c>
      <c r="J161" s="170">
        <f t="shared" si="78"/>
        <v>2.8420256991685564</v>
      </c>
      <c r="K161" s="180">
        <f t="shared" si="79"/>
        <v>621</v>
      </c>
      <c r="L161" s="169">
        <f t="shared" si="80"/>
        <v>3760</v>
      </c>
      <c r="M161" s="170">
        <f t="shared" si="81"/>
        <v>4.2335754264392327E-3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162C-BC44-459E-A899-B5EAAB836D53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255</v>
      </c>
      <c r="D6" s="172" t="s">
        <v>256</v>
      </c>
      <c r="E6" s="172" t="s">
        <v>262</v>
      </c>
      <c r="F6" s="172" t="s">
        <v>257</v>
      </c>
      <c r="G6" s="172" t="s">
        <v>258</v>
      </c>
      <c r="H6" s="172" t="s">
        <v>259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255</v>
      </c>
      <c r="M6" s="172" t="s">
        <v>256</v>
      </c>
      <c r="N6" s="172" t="s">
        <v>262</v>
      </c>
      <c r="O6" s="172" t="s">
        <v>257</v>
      </c>
      <c r="P6" s="172" t="s">
        <v>258</v>
      </c>
      <c r="Q6" s="172" t="s">
        <v>259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255</v>
      </c>
      <c r="V6" s="172" t="s">
        <v>262</v>
      </c>
      <c r="W6" s="172" t="s">
        <v>257</v>
      </c>
      <c r="X6" s="172" t="s">
        <v>258</v>
      </c>
      <c r="Y6" s="172" t="s">
        <v>259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742048</v>
      </c>
      <c r="D8" s="176">
        <f t="shared" si="0"/>
        <v>243211</v>
      </c>
      <c r="E8" s="176">
        <f t="shared" si="0"/>
        <v>332855</v>
      </c>
      <c r="F8" s="176">
        <f t="shared" si="0"/>
        <v>672483</v>
      </c>
      <c r="G8" s="176">
        <f t="shared" si="0"/>
        <v>738404</v>
      </c>
      <c r="H8" s="176">
        <f t="shared" si="0"/>
        <v>758810</v>
      </c>
      <c r="I8" s="177">
        <f>IFERROR(H8/G8-1,"-")</f>
        <v>2.763527824876344E-2</v>
      </c>
      <c r="J8" s="177">
        <f>IFERROR(H8/C8-1,"-")</f>
        <v>2.2588835223597448E-2</v>
      </c>
      <c r="K8" s="177">
        <f>H8/H$8</f>
        <v>1</v>
      </c>
      <c r="L8" s="176">
        <f t="shared" ref="L8:Q8" si="1">L9+L12</f>
        <v>2826140</v>
      </c>
      <c r="M8" s="176">
        <f t="shared" si="1"/>
        <v>952608</v>
      </c>
      <c r="N8" s="176">
        <f t="shared" si="1"/>
        <v>1525176</v>
      </c>
      <c r="O8" s="176">
        <f t="shared" si="1"/>
        <v>3104390</v>
      </c>
      <c r="P8" s="176">
        <f t="shared" si="1"/>
        <v>3350154</v>
      </c>
      <c r="Q8" s="176">
        <f t="shared" si="1"/>
        <v>3520830</v>
      </c>
      <c r="R8" s="177">
        <f>IFERROR(Q8/P8-1,"-")</f>
        <v>5.0945717719245165E-2</v>
      </c>
      <c r="S8" s="177">
        <f>IFERROR(Q8/L8-1,"-")</f>
        <v>0.24580877097383702</v>
      </c>
      <c r="T8" s="177">
        <f>Q8/Q$8</f>
        <v>1</v>
      </c>
      <c r="U8" s="176">
        <f>U9+U12</f>
        <v>3568188</v>
      </c>
      <c r="V8" s="176">
        <f>V9+V12</f>
        <v>1858031</v>
      </c>
      <c r="W8" s="176">
        <f>W9+W12</f>
        <v>3776873</v>
      </c>
      <c r="X8" s="176">
        <f>X9+X12</f>
        <v>4088558</v>
      </c>
      <c r="Y8" s="176">
        <f>Y9+Y12</f>
        <v>4279640</v>
      </c>
      <c r="Z8" s="177">
        <f>IFERROR(Y8/X8-1,"-")</f>
        <v>4.6735792912806939E-2</v>
      </c>
      <c r="AA8" s="177">
        <f t="shared" ref="AA8:AA20" si="2">IFERROR(Y8/U8-1,"-")</f>
        <v>0.1993874762204233</v>
      </c>
      <c r="AB8" s="177">
        <f>Y8/Y$8</f>
        <v>1</v>
      </c>
    </row>
    <row r="9" spans="1:28" x14ac:dyDescent="0.25">
      <c r="A9" s="1"/>
      <c r="B9" s="157" t="s">
        <v>97</v>
      </c>
      <c r="C9" s="158">
        <v>188231</v>
      </c>
      <c r="D9" s="158">
        <v>78725</v>
      </c>
      <c r="E9" s="158">
        <v>119848</v>
      </c>
      <c r="F9" s="158">
        <v>173672</v>
      </c>
      <c r="G9" s="158">
        <v>206738</v>
      </c>
      <c r="H9" s="158">
        <v>212287</v>
      </c>
      <c r="I9" s="159">
        <f>IFERROR(H9/G9-1,"-")</f>
        <v>2.684073561706124E-2</v>
      </c>
      <c r="J9" s="160">
        <f>IFERROR(H9/C9-1,"-")</f>
        <v>0.1278004154469774</v>
      </c>
      <c r="K9" s="159">
        <f>H9/H$8</f>
        <v>0.27976305003887664</v>
      </c>
      <c r="L9" s="158">
        <v>674588</v>
      </c>
      <c r="M9" s="158">
        <v>294316</v>
      </c>
      <c r="N9" s="158">
        <v>549418</v>
      </c>
      <c r="O9" s="158">
        <v>688398</v>
      </c>
      <c r="P9" s="158">
        <v>674557</v>
      </c>
      <c r="Q9" s="158">
        <v>676316</v>
      </c>
      <c r="R9" s="159">
        <f>IFERROR(Q9/P9-1,"-")</f>
        <v>2.6076373086336702E-3</v>
      </c>
      <c r="S9" s="160">
        <f>IFERROR(Q9/L9-1,"-")</f>
        <v>2.5615635024636152E-3</v>
      </c>
      <c r="T9" s="159">
        <f>Q9/Q$8</f>
        <v>0.19208993333958185</v>
      </c>
      <c r="U9" s="158">
        <v>862819</v>
      </c>
      <c r="V9" s="158">
        <v>669266</v>
      </c>
      <c r="W9" s="158">
        <v>862070</v>
      </c>
      <c r="X9" s="158">
        <v>881295</v>
      </c>
      <c r="Y9" s="158">
        <v>888603</v>
      </c>
      <c r="Z9" s="159">
        <f>IFERROR(Y9/X9-1,"-")</f>
        <v>8.2923425186798294E-3</v>
      </c>
      <c r="AA9" s="160">
        <f t="shared" si="2"/>
        <v>2.9883440211678325E-2</v>
      </c>
      <c r="AB9" s="159">
        <f>Y9/Y$8</f>
        <v>0.207634987989644</v>
      </c>
    </row>
    <row r="10" spans="1:28" x14ac:dyDescent="0.25">
      <c r="A10" s="161"/>
      <c r="B10" s="162" t="s">
        <v>103</v>
      </c>
      <c r="C10" s="163">
        <v>91591</v>
      </c>
      <c r="D10" s="163">
        <v>38075</v>
      </c>
      <c r="E10" s="163">
        <v>76913</v>
      </c>
      <c r="F10" s="163">
        <v>97401</v>
      </c>
      <c r="G10" s="163">
        <v>116854</v>
      </c>
      <c r="H10" s="163">
        <v>118239</v>
      </c>
      <c r="I10" s="164">
        <f>IFERROR(H10/G10-1,"-")</f>
        <v>1.1852397008232485E-2</v>
      </c>
      <c r="J10" s="165">
        <f>IFERROR(H10/C10-1,"-")</f>
        <v>0.29094561692742738</v>
      </c>
      <c r="K10" s="164">
        <f>H10/H$8</f>
        <v>0.15582161542415096</v>
      </c>
      <c r="L10" s="163">
        <v>220823</v>
      </c>
      <c r="M10" s="163">
        <v>110675</v>
      </c>
      <c r="N10" s="163">
        <v>248239</v>
      </c>
      <c r="O10" s="163">
        <v>235468</v>
      </c>
      <c r="P10" s="163">
        <v>223216</v>
      </c>
      <c r="Q10" s="163">
        <v>221092</v>
      </c>
      <c r="R10" s="164">
        <f>IFERROR(Q10/P10-1,"-")</f>
        <v>-9.5154469213676318E-3</v>
      </c>
      <c r="S10" s="165">
        <f>IFERROR(Q10/L10-1,"-")</f>
        <v>1.2181702087192825E-3</v>
      </c>
      <c r="T10" s="164">
        <f>Q10/Q$8</f>
        <v>6.279542039803114E-2</v>
      </c>
      <c r="U10" s="163">
        <v>312414</v>
      </c>
      <c r="V10" s="163">
        <v>325152</v>
      </c>
      <c r="W10" s="163">
        <v>332869</v>
      </c>
      <c r="X10" s="163">
        <v>340070</v>
      </c>
      <c r="Y10" s="163">
        <v>339331</v>
      </c>
      <c r="Z10" s="164">
        <f>IFERROR(Y10/X10-1,"-")</f>
        <v>-2.1730820125268613E-3</v>
      </c>
      <c r="AA10" s="165">
        <f t="shared" si="2"/>
        <v>8.6158110712067915E-2</v>
      </c>
      <c r="AB10" s="164">
        <f>Y10/Y$8</f>
        <v>7.9289613145030885E-2</v>
      </c>
    </row>
    <row r="11" spans="1:28" x14ac:dyDescent="0.25">
      <c r="A11" s="161"/>
      <c r="B11" s="162" t="s">
        <v>100</v>
      </c>
      <c r="C11" s="163">
        <v>96640</v>
      </c>
      <c r="D11" s="163">
        <v>40650</v>
      </c>
      <c r="E11" s="163">
        <v>42935</v>
      </c>
      <c r="F11" s="163">
        <v>76271</v>
      </c>
      <c r="G11" s="163">
        <v>89884</v>
      </c>
      <c r="H11" s="163">
        <v>94048</v>
      </c>
      <c r="I11" s="164">
        <f>IFERROR(H11/G11-1,"-")</f>
        <v>4.6326376218236875E-2</v>
      </c>
      <c r="J11" s="165">
        <f>IFERROR(H11/C11-1,"-")</f>
        <v>-2.682119205298017E-2</v>
      </c>
      <c r="K11" s="164">
        <f>H11/H$8</f>
        <v>0.12394143461472569</v>
      </c>
      <c r="L11" s="163">
        <v>453765</v>
      </c>
      <c r="M11" s="163">
        <v>183641</v>
      </c>
      <c r="N11" s="163">
        <v>301179</v>
      </c>
      <c r="O11" s="163">
        <v>452930</v>
      </c>
      <c r="P11" s="163">
        <v>451341</v>
      </c>
      <c r="Q11" s="163">
        <v>455224</v>
      </c>
      <c r="R11" s="164">
        <f>IFERROR(Q11/P11-1,"-")</f>
        <v>8.6032512003120232E-3</v>
      </c>
      <c r="S11" s="165">
        <f>IFERROR(Q11/L11-1,"-")</f>
        <v>3.2153207056515587E-3</v>
      </c>
      <c r="T11" s="164">
        <f>Q11/Q$8</f>
        <v>0.12929451294155073</v>
      </c>
      <c r="U11" s="163">
        <v>550405</v>
      </c>
      <c r="V11" s="163">
        <v>344114</v>
      </c>
      <c r="W11" s="163">
        <v>529201</v>
      </c>
      <c r="X11" s="163">
        <v>541225</v>
      </c>
      <c r="Y11" s="163">
        <v>549272</v>
      </c>
      <c r="Z11" s="164">
        <f>IFERROR(Y11/X11-1,"-")</f>
        <v>1.4868123238948705E-2</v>
      </c>
      <c r="AA11" s="165">
        <f t="shared" si="2"/>
        <v>-2.0584842070838771E-3</v>
      </c>
      <c r="AB11" s="164">
        <f>Y11/Y$8</f>
        <v>0.12834537484461309</v>
      </c>
    </row>
    <row r="12" spans="1:28" x14ac:dyDescent="0.25">
      <c r="A12" s="1"/>
      <c r="B12" s="157" t="s">
        <v>107</v>
      </c>
      <c r="C12" s="158">
        <v>553817</v>
      </c>
      <c r="D12" s="158">
        <v>164486</v>
      </c>
      <c r="E12" s="158">
        <v>213007</v>
      </c>
      <c r="F12" s="158">
        <v>498811</v>
      </c>
      <c r="G12" s="158">
        <v>531666</v>
      </c>
      <c r="H12" s="158">
        <v>546523</v>
      </c>
      <c r="I12" s="159">
        <f>IFERROR(H12/G12-1,"-")</f>
        <v>2.7944235666753192E-2</v>
      </c>
      <c r="J12" s="160">
        <f>IFERROR(H12/C12-1,"-")</f>
        <v>-1.3170415498260257E-2</v>
      </c>
      <c r="K12" s="159">
        <f>H12/H$8</f>
        <v>0.72023694996112331</v>
      </c>
      <c r="L12" s="158">
        <v>2151552</v>
      </c>
      <c r="M12" s="158">
        <v>658292</v>
      </c>
      <c r="N12" s="158">
        <v>975758</v>
      </c>
      <c r="O12" s="158">
        <v>2415992</v>
      </c>
      <c r="P12" s="158">
        <v>2675597</v>
      </c>
      <c r="Q12" s="158">
        <v>2844514</v>
      </c>
      <c r="R12" s="159">
        <f>IFERROR(Q12/P12-1,"-")</f>
        <v>6.3132452308774401E-2</v>
      </c>
      <c r="S12" s="160">
        <f>IFERROR(Q12/L12-1,"-")</f>
        <v>0.32207541346897495</v>
      </c>
      <c r="T12" s="159">
        <f>Q12/Q$8</f>
        <v>0.80791006666041809</v>
      </c>
      <c r="U12" s="158">
        <v>2705369</v>
      </c>
      <c r="V12" s="158">
        <v>1188765</v>
      </c>
      <c r="W12" s="158">
        <v>2914803</v>
      </c>
      <c r="X12" s="158">
        <v>3207263</v>
      </c>
      <c r="Y12" s="158">
        <v>3391037</v>
      </c>
      <c r="Z12" s="159">
        <f>IFERROR(Y12/X12-1,"-")</f>
        <v>5.7299323441825534E-2</v>
      </c>
      <c r="AA12" s="160">
        <f t="shared" si="2"/>
        <v>0.25344712680599213</v>
      </c>
      <c r="AB12" s="159">
        <f>Y12/Y$8</f>
        <v>0.79236501201035603</v>
      </c>
    </row>
    <row r="13" spans="1:28" s="56" customFormat="1" x14ac:dyDescent="0.25">
      <c r="B13" s="162" t="s">
        <v>110</v>
      </c>
      <c r="C13" s="163">
        <v>196809</v>
      </c>
      <c r="D13" s="163">
        <v>55957</v>
      </c>
      <c r="E13" s="163">
        <v>51463</v>
      </c>
      <c r="F13" s="163">
        <v>185404</v>
      </c>
      <c r="G13" s="163">
        <v>205688</v>
      </c>
      <c r="H13" s="163">
        <v>204540</v>
      </c>
      <c r="I13" s="164">
        <f t="shared" ref="I13:I20" si="3">IFERROR(H13/G13-1,"-")</f>
        <v>-5.5812687176695075E-3</v>
      </c>
      <c r="J13" s="165">
        <f t="shared" ref="J13:J20" si="4">IFERROR(H13/C13-1,"-")</f>
        <v>3.9281740164321732E-2</v>
      </c>
      <c r="K13" s="164">
        <f t="shared" ref="K13:K20" si="5">H13/H$8</f>
        <v>0.26955364320449127</v>
      </c>
      <c r="L13" s="163">
        <v>957287</v>
      </c>
      <c r="M13" s="163">
        <v>260391</v>
      </c>
      <c r="N13" s="163">
        <v>284717</v>
      </c>
      <c r="O13" s="163">
        <v>1132692</v>
      </c>
      <c r="P13" s="163">
        <v>1254072</v>
      </c>
      <c r="Q13" s="163">
        <v>1327265</v>
      </c>
      <c r="R13" s="164">
        <f t="shared" ref="R13:R20" si="6">IFERROR(Q13/P13-1,"-")</f>
        <v>5.8364272545754936E-2</v>
      </c>
      <c r="S13" s="165">
        <f t="shared" ref="S13:S20" si="7">IFERROR(Q13/L13-1,"-")</f>
        <v>0.3864859754702612</v>
      </c>
      <c r="T13" s="164">
        <f t="shared" ref="T13:T20" si="8">Q13/Q$8</f>
        <v>0.37697503145565109</v>
      </c>
      <c r="U13" s="163">
        <v>1154096</v>
      </c>
      <c r="V13" s="163">
        <v>336180</v>
      </c>
      <c r="W13" s="163">
        <v>1318096</v>
      </c>
      <c r="X13" s="163">
        <v>1459760</v>
      </c>
      <c r="Y13" s="163">
        <v>1531805</v>
      </c>
      <c r="Z13" s="164">
        <f t="shared" ref="Z13:Z20" si="9">IFERROR(Y13/X13-1,"-")</f>
        <v>4.9354003397818813E-2</v>
      </c>
      <c r="AA13" s="165">
        <f t="shared" si="2"/>
        <v>0.32727693363463706</v>
      </c>
      <c r="AB13" s="164">
        <f t="shared" ref="AB13:AB20" si="10">Y13/Y$8</f>
        <v>0.35792847061902405</v>
      </c>
    </row>
    <row r="14" spans="1:28" s="56" customFormat="1" x14ac:dyDescent="0.25">
      <c r="B14" s="162" t="s">
        <v>113</v>
      </c>
      <c r="C14" s="163">
        <v>82343</v>
      </c>
      <c r="D14" s="163">
        <v>24151</v>
      </c>
      <c r="E14" s="163">
        <v>38221</v>
      </c>
      <c r="F14" s="163">
        <v>64721</v>
      </c>
      <c r="G14" s="163">
        <v>72627</v>
      </c>
      <c r="H14" s="163">
        <v>73563</v>
      </c>
      <c r="I14" s="164">
        <f t="shared" si="3"/>
        <v>1.2887769011524552E-2</v>
      </c>
      <c r="J14" s="165">
        <f t="shared" si="4"/>
        <v>-0.10662715713539705</v>
      </c>
      <c r="K14" s="164">
        <f t="shared" si="5"/>
        <v>9.6945216852703575E-2</v>
      </c>
      <c r="L14" s="163">
        <v>333618</v>
      </c>
      <c r="M14" s="163">
        <v>92876</v>
      </c>
      <c r="N14" s="163">
        <v>156330</v>
      </c>
      <c r="O14" s="163">
        <v>274306</v>
      </c>
      <c r="P14" s="163">
        <v>309168</v>
      </c>
      <c r="Q14" s="163">
        <v>317350</v>
      </c>
      <c r="R14" s="164">
        <f t="shared" si="6"/>
        <v>2.6464575894012299E-2</v>
      </c>
      <c r="S14" s="165">
        <f t="shared" si="7"/>
        <v>-4.8762356947167129E-2</v>
      </c>
      <c r="T14" s="164">
        <f t="shared" si="8"/>
        <v>9.0134996577511547E-2</v>
      </c>
      <c r="U14" s="163">
        <v>415961</v>
      </c>
      <c r="V14" s="163">
        <v>194551</v>
      </c>
      <c r="W14" s="163">
        <v>339027</v>
      </c>
      <c r="X14" s="163">
        <v>381795</v>
      </c>
      <c r="Y14" s="163">
        <v>390913</v>
      </c>
      <c r="Z14" s="164">
        <f t="shared" si="9"/>
        <v>2.388192616456486E-2</v>
      </c>
      <c r="AA14" s="165">
        <f t="shared" si="2"/>
        <v>-6.0217183822521836E-2</v>
      </c>
      <c r="AB14" s="164">
        <f t="shared" si="10"/>
        <v>9.1342496097802622E-2</v>
      </c>
    </row>
    <row r="15" spans="1:28" x14ac:dyDescent="0.25">
      <c r="A15" s="1"/>
      <c r="B15" s="162" t="s">
        <v>116</v>
      </c>
      <c r="C15" s="163">
        <v>31220</v>
      </c>
      <c r="D15" s="163">
        <v>11033</v>
      </c>
      <c r="E15" s="163">
        <v>21498</v>
      </c>
      <c r="F15" s="163">
        <v>31998</v>
      </c>
      <c r="G15" s="163">
        <v>34482</v>
      </c>
      <c r="H15" s="163">
        <v>33626</v>
      </c>
      <c r="I15" s="164">
        <f t="shared" si="3"/>
        <v>-2.4824546140015058E-2</v>
      </c>
      <c r="J15" s="165">
        <f t="shared" si="4"/>
        <v>7.7065983344010158E-2</v>
      </c>
      <c r="K15" s="164">
        <f t="shared" si="5"/>
        <v>4.4314123430107669E-2</v>
      </c>
      <c r="L15" s="163">
        <v>107850</v>
      </c>
      <c r="M15" s="163">
        <v>37725</v>
      </c>
      <c r="N15" s="163">
        <v>83736</v>
      </c>
      <c r="O15" s="163">
        <v>134432</v>
      </c>
      <c r="P15" s="163">
        <v>142823</v>
      </c>
      <c r="Q15" s="163">
        <v>158899</v>
      </c>
      <c r="R15" s="164">
        <f t="shared" si="6"/>
        <v>0.11255890157747706</v>
      </c>
      <c r="S15" s="165">
        <f>IFERROR(Q15/L15-1,"-")</f>
        <v>0.47333333333333338</v>
      </c>
      <c r="T15" s="164">
        <f t="shared" si="8"/>
        <v>4.5131119650764169E-2</v>
      </c>
      <c r="U15" s="163">
        <v>139070</v>
      </c>
      <c r="V15" s="163">
        <v>105234</v>
      </c>
      <c r="W15" s="163">
        <v>166430</v>
      </c>
      <c r="X15" s="163">
        <v>177305</v>
      </c>
      <c r="Y15" s="163">
        <v>192525</v>
      </c>
      <c r="Z15" s="164">
        <f t="shared" si="9"/>
        <v>8.5840782831843487E-2</v>
      </c>
      <c r="AA15" s="165">
        <f t="shared" si="2"/>
        <v>0.384374775293018</v>
      </c>
      <c r="AB15" s="164">
        <f t="shared" si="10"/>
        <v>4.4986260526586351E-2</v>
      </c>
    </row>
    <row r="16" spans="1:28" x14ac:dyDescent="0.25">
      <c r="A16" s="1"/>
      <c r="B16" s="162" t="s">
        <v>123</v>
      </c>
      <c r="C16" s="163">
        <v>15420</v>
      </c>
      <c r="D16" s="163">
        <v>4317</v>
      </c>
      <c r="E16" s="163">
        <v>10076</v>
      </c>
      <c r="F16" s="163">
        <v>19335</v>
      </c>
      <c r="G16" s="163">
        <v>14809</v>
      </c>
      <c r="H16" s="163">
        <v>14135</v>
      </c>
      <c r="I16" s="164">
        <f t="shared" si="3"/>
        <v>-4.551286379904107E-2</v>
      </c>
      <c r="J16" s="165">
        <f t="shared" si="4"/>
        <v>-8.333333333333337E-2</v>
      </c>
      <c r="K16" s="164">
        <f t="shared" si="5"/>
        <v>1.8627851504329145E-2</v>
      </c>
      <c r="L16" s="163">
        <v>76338</v>
      </c>
      <c r="M16" s="163">
        <v>23225</v>
      </c>
      <c r="N16" s="163">
        <v>56946</v>
      </c>
      <c r="O16" s="163">
        <v>104116</v>
      </c>
      <c r="P16" s="163">
        <v>102844</v>
      </c>
      <c r="Q16" s="163">
        <v>113442</v>
      </c>
      <c r="R16" s="164">
        <f t="shared" si="6"/>
        <v>0.10304927851892187</v>
      </c>
      <c r="S16" s="165">
        <f t="shared" si="7"/>
        <v>0.48604888784091793</v>
      </c>
      <c r="T16" s="164">
        <f t="shared" si="8"/>
        <v>3.2220243522124048E-2</v>
      </c>
      <c r="U16" s="163">
        <v>91758</v>
      </c>
      <c r="V16" s="163">
        <v>67022</v>
      </c>
      <c r="W16" s="163">
        <v>123451</v>
      </c>
      <c r="X16" s="163">
        <v>117653</v>
      </c>
      <c r="Y16" s="163">
        <v>127577</v>
      </c>
      <c r="Z16" s="164">
        <f t="shared" si="9"/>
        <v>8.4349740338112822E-2</v>
      </c>
      <c r="AA16" s="165">
        <f t="shared" si="2"/>
        <v>0.39036378299439822</v>
      </c>
      <c r="AB16" s="164">
        <f t="shared" si="10"/>
        <v>2.9810217681861092E-2</v>
      </c>
    </row>
    <row r="17" spans="1:28" x14ac:dyDescent="0.25">
      <c r="A17" s="56"/>
      <c r="B17" s="162" t="s">
        <v>119</v>
      </c>
      <c r="C17" s="163">
        <v>12290</v>
      </c>
      <c r="D17" s="163">
        <v>5010</v>
      </c>
      <c r="E17" s="163">
        <v>6294</v>
      </c>
      <c r="F17" s="163">
        <v>10411</v>
      </c>
      <c r="G17" s="163">
        <v>10569</v>
      </c>
      <c r="H17" s="163">
        <v>9946</v>
      </c>
      <c r="I17" s="164">
        <f t="shared" si="3"/>
        <v>-5.8945974075125362E-2</v>
      </c>
      <c r="J17" s="165">
        <f t="shared" si="4"/>
        <v>-0.19072416598860864</v>
      </c>
      <c r="K17" s="164">
        <f t="shared" si="5"/>
        <v>1.3107365480159724E-2</v>
      </c>
      <c r="L17" s="163">
        <v>106564</v>
      </c>
      <c r="M17" s="163">
        <v>43633</v>
      </c>
      <c r="N17" s="163">
        <v>77431</v>
      </c>
      <c r="O17" s="163">
        <v>120097</v>
      </c>
      <c r="P17" s="163">
        <v>123841</v>
      </c>
      <c r="Q17" s="163">
        <v>130344</v>
      </c>
      <c r="R17" s="164">
        <f t="shared" si="6"/>
        <v>5.2510880887589817E-2</v>
      </c>
      <c r="S17" s="165">
        <f t="shared" si="7"/>
        <v>0.22315228407342058</v>
      </c>
      <c r="T17" s="164">
        <f t="shared" si="8"/>
        <v>3.702081611438212E-2</v>
      </c>
      <c r="U17" s="163">
        <v>118854</v>
      </c>
      <c r="V17" s="163">
        <v>83725</v>
      </c>
      <c r="W17" s="163">
        <v>130508</v>
      </c>
      <c r="X17" s="163">
        <v>134410</v>
      </c>
      <c r="Y17" s="163">
        <v>140290</v>
      </c>
      <c r="Z17" s="164">
        <f t="shared" si="9"/>
        <v>4.3746745033851564E-2</v>
      </c>
      <c r="AA17" s="165">
        <f t="shared" si="2"/>
        <v>0.18035573056018306</v>
      </c>
      <c r="AB17" s="164">
        <f t="shared" si="10"/>
        <v>3.2780794646278658E-2</v>
      </c>
    </row>
    <row r="18" spans="1:28" x14ac:dyDescent="0.25">
      <c r="A18" s="56"/>
      <c r="B18" s="162" t="s">
        <v>128</v>
      </c>
      <c r="C18" s="163">
        <v>12396</v>
      </c>
      <c r="D18" s="163">
        <v>3321</v>
      </c>
      <c r="E18" s="163">
        <v>2149</v>
      </c>
      <c r="F18" s="163">
        <v>5595</v>
      </c>
      <c r="G18" s="163">
        <v>6021</v>
      </c>
      <c r="H18" s="163">
        <v>5523</v>
      </c>
      <c r="I18" s="164">
        <f t="shared" si="3"/>
        <v>-8.2710513203786751E-2</v>
      </c>
      <c r="J18" s="165">
        <f t="shared" si="4"/>
        <v>-0.55445304937076478</v>
      </c>
      <c r="K18" s="164">
        <f t="shared" si="5"/>
        <v>7.2785018647619302E-3</v>
      </c>
      <c r="L18" s="163">
        <v>32067</v>
      </c>
      <c r="M18" s="163">
        <v>14957</v>
      </c>
      <c r="N18" s="163">
        <v>12822</v>
      </c>
      <c r="O18" s="163">
        <v>35340</v>
      </c>
      <c r="P18" s="163">
        <v>38436</v>
      </c>
      <c r="Q18" s="163">
        <v>36028</v>
      </c>
      <c r="R18" s="164">
        <f t="shared" si="6"/>
        <v>-6.2649599333957751E-2</v>
      </c>
      <c r="S18" s="165">
        <f t="shared" si="7"/>
        <v>0.12352262450494278</v>
      </c>
      <c r="T18" s="164">
        <f t="shared" si="8"/>
        <v>1.0232814421599453E-2</v>
      </c>
      <c r="U18" s="163">
        <v>44463</v>
      </c>
      <c r="V18" s="163">
        <v>14971</v>
      </c>
      <c r="W18" s="163">
        <v>40935</v>
      </c>
      <c r="X18" s="163">
        <v>44457</v>
      </c>
      <c r="Y18" s="163">
        <v>41551</v>
      </c>
      <c r="Z18" s="164">
        <f t="shared" si="9"/>
        <v>-6.5366533954157924E-2</v>
      </c>
      <c r="AA18" s="165">
        <f t="shared" si="2"/>
        <v>-6.5492656815779426E-2</v>
      </c>
      <c r="AB18" s="164">
        <f t="shared" si="10"/>
        <v>9.7089942144666375E-3</v>
      </c>
    </row>
    <row r="19" spans="1:28" x14ac:dyDescent="0.25">
      <c r="A19" s="56"/>
      <c r="B19" s="162" t="s">
        <v>131</v>
      </c>
      <c r="C19" s="163">
        <v>10950</v>
      </c>
      <c r="D19" s="163">
        <v>3428</v>
      </c>
      <c r="E19" s="163">
        <v>1763</v>
      </c>
      <c r="F19" s="163">
        <v>3453</v>
      </c>
      <c r="G19" s="163">
        <v>4406</v>
      </c>
      <c r="H19" s="163">
        <v>3638</v>
      </c>
      <c r="I19" s="164">
        <f t="shared" si="3"/>
        <v>-0.17430776214253296</v>
      </c>
      <c r="J19" s="165">
        <f t="shared" si="4"/>
        <v>-0.66776255707762555</v>
      </c>
      <c r="K19" s="164">
        <f t="shared" si="5"/>
        <v>4.7943490465333881E-3</v>
      </c>
      <c r="L19" s="163">
        <v>49151</v>
      </c>
      <c r="M19" s="163">
        <v>22111</v>
      </c>
      <c r="N19" s="163">
        <v>10721</v>
      </c>
      <c r="O19" s="163">
        <v>31821</v>
      </c>
      <c r="P19" s="163">
        <v>40312</v>
      </c>
      <c r="Q19" s="163">
        <v>37135</v>
      </c>
      <c r="R19" s="164">
        <f t="shared" si="6"/>
        <v>-7.8810279817424056E-2</v>
      </c>
      <c r="S19" s="165">
        <f t="shared" si="7"/>
        <v>-0.24447111961099466</v>
      </c>
      <c r="T19" s="164">
        <f t="shared" si="8"/>
        <v>1.0547228920453415E-2</v>
      </c>
      <c r="U19" s="163">
        <v>60101</v>
      </c>
      <c r="V19" s="163">
        <v>12484</v>
      </c>
      <c r="W19" s="163">
        <v>35274</v>
      </c>
      <c r="X19" s="163">
        <v>44718</v>
      </c>
      <c r="Y19" s="163">
        <v>40773</v>
      </c>
      <c r="Z19" s="164">
        <f t="shared" si="9"/>
        <v>-8.8219508922581458E-2</v>
      </c>
      <c r="AA19" s="165">
        <f t="shared" si="2"/>
        <v>-0.32159198682218271</v>
      </c>
      <c r="AB19" s="164">
        <f t="shared" si="10"/>
        <v>9.5272032227009754E-3</v>
      </c>
    </row>
    <row r="20" spans="1:28" x14ac:dyDescent="0.25">
      <c r="A20" s="56"/>
      <c r="B20" s="168" t="s">
        <v>144</v>
      </c>
      <c r="C20" s="169">
        <f t="shared" ref="C20:H20" si="11">C12-SUM(C13:C19)</f>
        <v>192389</v>
      </c>
      <c r="D20" s="169">
        <f t="shared" si="11"/>
        <v>57269</v>
      </c>
      <c r="E20" s="169">
        <f t="shared" si="11"/>
        <v>81543</v>
      </c>
      <c r="F20" s="169">
        <f t="shared" si="11"/>
        <v>177894</v>
      </c>
      <c r="G20" s="169">
        <f t="shared" si="11"/>
        <v>183064</v>
      </c>
      <c r="H20" s="169">
        <f t="shared" si="11"/>
        <v>201552</v>
      </c>
      <c r="I20" s="170">
        <f t="shared" si="3"/>
        <v>0.10099200279683607</v>
      </c>
      <c r="J20" s="171">
        <f t="shared" si="4"/>
        <v>4.7627463108597778E-2</v>
      </c>
      <c r="K20" s="170">
        <f t="shared" si="5"/>
        <v>0.26561589857803664</v>
      </c>
      <c r="L20" s="169">
        <f t="shared" ref="L20:Q20" si="12">L12-SUM(L13:L19)</f>
        <v>488677</v>
      </c>
      <c r="M20" s="169">
        <f t="shared" si="12"/>
        <v>163374</v>
      </c>
      <c r="N20" s="169">
        <f t="shared" si="12"/>
        <v>293055</v>
      </c>
      <c r="O20" s="169">
        <f t="shared" si="12"/>
        <v>583188</v>
      </c>
      <c r="P20" s="169">
        <f t="shared" si="12"/>
        <v>664101</v>
      </c>
      <c r="Q20" s="169">
        <f t="shared" si="12"/>
        <v>724051</v>
      </c>
      <c r="R20" s="170">
        <f t="shared" si="6"/>
        <v>9.0272413382904038E-2</v>
      </c>
      <c r="S20" s="171">
        <f t="shared" si="7"/>
        <v>0.48165557208544696</v>
      </c>
      <c r="T20" s="170">
        <f t="shared" si="8"/>
        <v>0.2056478159979323</v>
      </c>
      <c r="U20" s="169">
        <f>U12-SUM(U13:U19)</f>
        <v>681066</v>
      </c>
      <c r="V20" s="169">
        <f>V12-SUM(V13:V19)</f>
        <v>374598</v>
      </c>
      <c r="W20" s="169">
        <f>W12-SUM(W13:W19)</f>
        <v>761082</v>
      </c>
      <c r="X20" s="169">
        <f>X12-SUM(X13:X19)</f>
        <v>847165</v>
      </c>
      <c r="Y20" s="169">
        <f>Y12-SUM(Y13:Y19)</f>
        <v>925603</v>
      </c>
      <c r="Z20" s="170">
        <f t="shared" si="9"/>
        <v>9.258881091640947E-2</v>
      </c>
      <c r="AA20" s="171">
        <f t="shared" si="2"/>
        <v>0.35905037103599358</v>
      </c>
      <c r="AB20" s="170">
        <f t="shared" si="10"/>
        <v>0.21628057500163564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214232</v>
      </c>
      <c r="D22" s="176">
        <f t="shared" si="13"/>
        <v>41215</v>
      </c>
      <c r="E22" s="176">
        <f t="shared" si="13"/>
        <v>64946</v>
      </c>
      <c r="F22" s="176">
        <f t="shared" si="13"/>
        <v>165265</v>
      </c>
      <c r="G22" s="176">
        <f t="shared" si="13"/>
        <v>165616</v>
      </c>
      <c r="H22" s="176">
        <f t="shared" si="13"/>
        <v>152897</v>
      </c>
      <c r="I22" s="177">
        <f>IFERROR(H22/G22-1,"-")</f>
        <v>-7.6798135445850679E-2</v>
      </c>
      <c r="J22" s="177">
        <f>IFERROR(H22/C22-1,"-")</f>
        <v>-0.28630176630942161</v>
      </c>
      <c r="K22" s="177">
        <f>H22/H$8</f>
        <v>0.20149576310275299</v>
      </c>
      <c r="L22" s="176">
        <f t="shared" ref="L22:Q22" si="14">L23+L26</f>
        <v>1157120</v>
      </c>
      <c r="M22" s="176">
        <f t="shared" si="14"/>
        <v>373186</v>
      </c>
      <c r="N22" s="176">
        <f t="shared" si="14"/>
        <v>687822</v>
      </c>
      <c r="O22" s="176">
        <f t="shared" si="14"/>
        <v>1325364</v>
      </c>
      <c r="P22" s="176">
        <f t="shared" si="14"/>
        <v>1377487</v>
      </c>
      <c r="Q22" s="176">
        <f t="shared" si="14"/>
        <v>1420992</v>
      </c>
      <c r="R22" s="177">
        <f>IFERROR(Q22/P22-1,"-")</f>
        <v>3.158287519228864E-2</v>
      </c>
      <c r="S22" s="177">
        <f>IFERROR(Q22/L22-1,"-")</f>
        <v>0.22804203539822998</v>
      </c>
      <c r="T22" s="177">
        <f>Q22/Q$8</f>
        <v>0.40359574304922419</v>
      </c>
      <c r="U22" s="176">
        <f>U23+U26</f>
        <v>1371352</v>
      </c>
      <c r="V22" s="176">
        <f>V23+V26</f>
        <v>752768</v>
      </c>
      <c r="W22" s="176">
        <f>W23+W26</f>
        <v>1490629</v>
      </c>
      <c r="X22" s="176">
        <f>X23+X26</f>
        <v>1543103</v>
      </c>
      <c r="Y22" s="176">
        <f>Y23+Y26</f>
        <v>1573889</v>
      </c>
      <c r="Z22" s="177">
        <f>IFERROR(Y22/X22-1,"-")</f>
        <v>1.9950709706351377E-2</v>
      </c>
      <c r="AA22" s="177">
        <f t="shared" ref="AA22:AA34" si="15">IFERROR(Y22/U22-1,"-")</f>
        <v>0.14769147527403614</v>
      </c>
      <c r="AB22" s="177">
        <f>Y22/Y$8</f>
        <v>0.36776200801936609</v>
      </c>
    </row>
    <row r="23" spans="1:28" x14ac:dyDescent="0.25">
      <c r="A23" s="56"/>
      <c r="B23" s="157" t="s">
        <v>97</v>
      </c>
      <c r="C23" s="158">
        <v>19551</v>
      </c>
      <c r="D23" s="158">
        <v>2649</v>
      </c>
      <c r="E23" s="158">
        <v>8952</v>
      </c>
      <c r="F23" s="158">
        <v>12689</v>
      </c>
      <c r="G23" s="158">
        <v>11581</v>
      </c>
      <c r="H23" s="158">
        <v>7728</v>
      </c>
      <c r="I23" s="159">
        <f>IFERROR(H23/G23-1,"-")</f>
        <v>-0.33270011225282792</v>
      </c>
      <c r="J23" s="160">
        <f>IFERROR(H23/C23-1,"-")</f>
        <v>-0.60472610096670243</v>
      </c>
      <c r="K23" s="159">
        <f>H23/H$8</f>
        <v>1.0184367628260039E-2</v>
      </c>
      <c r="L23" s="158">
        <v>163364</v>
      </c>
      <c r="M23" s="158">
        <v>79064</v>
      </c>
      <c r="N23" s="158">
        <v>198275</v>
      </c>
      <c r="O23" s="158">
        <v>161372</v>
      </c>
      <c r="P23" s="158">
        <v>131261</v>
      </c>
      <c r="Q23" s="158">
        <v>120636</v>
      </c>
      <c r="R23" s="159">
        <f>IFERROR(Q23/P23-1,"-")</f>
        <v>-8.0945596940446896E-2</v>
      </c>
      <c r="S23" s="160">
        <f>IFERROR(Q23/L23-1,"-")</f>
        <v>-0.26155089248549257</v>
      </c>
      <c r="T23" s="159">
        <f>Q23/Q$8</f>
        <v>3.42635117287685E-2</v>
      </c>
      <c r="U23" s="158">
        <v>182915</v>
      </c>
      <c r="V23" s="158">
        <v>207227</v>
      </c>
      <c r="W23" s="158">
        <v>174061</v>
      </c>
      <c r="X23" s="158">
        <v>142842</v>
      </c>
      <c r="Y23" s="158">
        <v>128364</v>
      </c>
      <c r="Z23" s="159">
        <f>IFERROR(Y23/X23-1,"-")</f>
        <v>-0.10135674381484439</v>
      </c>
      <c r="AA23" s="160">
        <f t="shared" si="15"/>
        <v>-0.29823141896509309</v>
      </c>
      <c r="AB23" s="159">
        <f>Y23/Y$8</f>
        <v>2.9994111654251292E-2</v>
      </c>
    </row>
    <row r="24" spans="1:28" x14ac:dyDescent="0.25">
      <c r="A24" s="56"/>
      <c r="B24" s="162" t="s">
        <v>103</v>
      </c>
      <c r="C24" s="163">
        <v>9760</v>
      </c>
      <c r="D24" s="163">
        <v>1653</v>
      </c>
      <c r="E24" s="163">
        <v>4418</v>
      </c>
      <c r="F24" s="163">
        <v>6088</v>
      </c>
      <c r="G24" s="163">
        <v>5359</v>
      </c>
      <c r="H24" s="163">
        <v>2401</v>
      </c>
      <c r="I24" s="164">
        <f>IFERROR(H24/G24-1,"-")</f>
        <v>-0.5519686508676992</v>
      </c>
      <c r="J24" s="165">
        <f>IFERROR(H24/C24-1,"-")</f>
        <v>-0.75399590163934427</v>
      </c>
      <c r="K24" s="164">
        <f>H24/H$8</f>
        <v>3.1641649424757187E-3</v>
      </c>
      <c r="L24" s="163">
        <v>74469</v>
      </c>
      <c r="M24" s="163">
        <v>39766</v>
      </c>
      <c r="N24" s="163">
        <v>92809</v>
      </c>
      <c r="O24" s="163">
        <v>62381</v>
      </c>
      <c r="P24" s="163">
        <v>49573</v>
      </c>
      <c r="Q24" s="163">
        <v>41582</v>
      </c>
      <c r="R24" s="164">
        <f>IFERROR(Q24/P24-1,"-")</f>
        <v>-0.16119661912734751</v>
      </c>
      <c r="S24" s="165">
        <f>IFERROR(Q24/L24-1,"-")</f>
        <v>-0.44162000295424941</v>
      </c>
      <c r="T24" s="164">
        <f>Q24/Q$8</f>
        <v>1.1810283370682481E-2</v>
      </c>
      <c r="U24" s="163">
        <v>84229</v>
      </c>
      <c r="V24" s="163">
        <v>97227</v>
      </c>
      <c r="W24" s="163">
        <v>68469</v>
      </c>
      <c r="X24" s="163">
        <v>54932</v>
      </c>
      <c r="Y24" s="163">
        <v>43983</v>
      </c>
      <c r="Z24" s="164">
        <f>IFERROR(Y24/X24-1,"-")</f>
        <v>-0.19931915823199597</v>
      </c>
      <c r="AA24" s="165">
        <f t="shared" si="15"/>
        <v>-0.4778164290208835</v>
      </c>
      <c r="AB24" s="164">
        <f>Y24/Y$8</f>
        <v>1.027726631211971E-2</v>
      </c>
    </row>
    <row r="25" spans="1:28" x14ac:dyDescent="0.25">
      <c r="A25" s="56"/>
      <c r="B25" s="162" t="s">
        <v>100</v>
      </c>
      <c r="C25" s="163">
        <v>9791</v>
      </c>
      <c r="D25" s="163">
        <v>996</v>
      </c>
      <c r="E25" s="163">
        <v>4534</v>
      </c>
      <c r="F25" s="163">
        <v>6601</v>
      </c>
      <c r="G25" s="163">
        <v>6222</v>
      </c>
      <c r="H25" s="163">
        <v>5327</v>
      </c>
      <c r="I25" s="164">
        <f>IFERROR(H25/G25-1,"-")</f>
        <v>-0.14384442301510769</v>
      </c>
      <c r="J25" s="165">
        <f>IFERROR(H25/C25-1,"-")</f>
        <v>-0.45592891430905935</v>
      </c>
      <c r="K25" s="164">
        <f>H25/H$8</f>
        <v>7.0202026857843205E-3</v>
      </c>
      <c r="L25" s="163">
        <v>88895</v>
      </c>
      <c r="M25" s="163">
        <v>39298</v>
      </c>
      <c r="N25" s="163">
        <v>105466</v>
      </c>
      <c r="O25" s="163">
        <v>98991</v>
      </c>
      <c r="P25" s="163">
        <v>81688</v>
      </c>
      <c r="Q25" s="163">
        <v>79054</v>
      </c>
      <c r="R25" s="164">
        <f>IFERROR(Q25/P25-1,"-")</f>
        <v>-3.2244638135344283E-2</v>
      </c>
      <c r="S25" s="165">
        <f>IFERROR(Q25/L25-1,"-")</f>
        <v>-0.11070363912481018</v>
      </c>
      <c r="T25" s="164">
        <f>Q25/Q$8</f>
        <v>2.2453228358086018E-2</v>
      </c>
      <c r="U25" s="163">
        <v>98686</v>
      </c>
      <c r="V25" s="163">
        <v>110000</v>
      </c>
      <c r="W25" s="163">
        <v>105592</v>
      </c>
      <c r="X25" s="163">
        <v>87910</v>
      </c>
      <c r="Y25" s="163">
        <v>84381</v>
      </c>
      <c r="Z25" s="164">
        <f>IFERROR(Y25/X25-1,"-")</f>
        <v>-4.014332840404955E-2</v>
      </c>
      <c r="AA25" s="165">
        <f t="shared" si="15"/>
        <v>-0.14495470482135253</v>
      </c>
      <c r="AB25" s="164">
        <f>Y25/Y$8</f>
        <v>1.971684534213158E-2</v>
      </c>
    </row>
    <row r="26" spans="1:28" x14ac:dyDescent="0.25">
      <c r="A26" s="56"/>
      <c r="B26" s="157" t="s">
        <v>107</v>
      </c>
      <c r="C26" s="158">
        <v>194681</v>
      </c>
      <c r="D26" s="158">
        <v>38566</v>
      </c>
      <c r="E26" s="158">
        <v>55994</v>
      </c>
      <c r="F26" s="158">
        <v>152576</v>
      </c>
      <c r="G26" s="158">
        <v>154035</v>
      </c>
      <c r="H26" s="158">
        <v>145169</v>
      </c>
      <c r="I26" s="159">
        <f>IFERROR(H26/G26-1,"-")</f>
        <v>-5.755834712889929E-2</v>
      </c>
      <c r="J26" s="160">
        <f>IFERROR(H26/C26-1,"-")</f>
        <v>-0.25432373986161982</v>
      </c>
      <c r="K26" s="159">
        <f>H26/H$8</f>
        <v>0.19131139547449297</v>
      </c>
      <c r="L26" s="158">
        <v>993756</v>
      </c>
      <c r="M26" s="158">
        <v>294122</v>
      </c>
      <c r="N26" s="158">
        <v>489547</v>
      </c>
      <c r="O26" s="158">
        <v>1163992</v>
      </c>
      <c r="P26" s="158">
        <v>1246226</v>
      </c>
      <c r="Q26" s="158">
        <v>1300356</v>
      </c>
      <c r="R26" s="159">
        <f>IFERROR(Q26/P26-1,"-")</f>
        <v>4.3435139372794307E-2</v>
      </c>
      <c r="S26" s="160">
        <f>IFERROR(Q26/L26-1,"-")</f>
        <v>0.30852643908565081</v>
      </c>
      <c r="T26" s="159">
        <f>Q26/Q$8</f>
        <v>0.36933223132045567</v>
      </c>
      <c r="U26" s="158">
        <v>1188437</v>
      </c>
      <c r="V26" s="158">
        <v>545541</v>
      </c>
      <c r="W26" s="158">
        <v>1316568</v>
      </c>
      <c r="X26" s="158">
        <v>1400261</v>
      </c>
      <c r="Y26" s="158">
        <v>1445525</v>
      </c>
      <c r="Z26" s="159">
        <f>IFERROR(Y26/X26-1,"-")</f>
        <v>3.232540219287694E-2</v>
      </c>
      <c r="AA26" s="160">
        <f t="shared" si="15"/>
        <v>0.21632446650516601</v>
      </c>
      <c r="AB26" s="159">
        <f>Y26/Y$8</f>
        <v>0.33776789636511484</v>
      </c>
    </row>
    <row r="27" spans="1:28" s="56" customFormat="1" x14ac:dyDescent="0.25">
      <c r="B27" s="162" t="s">
        <v>110</v>
      </c>
      <c r="C27" s="163">
        <v>79694</v>
      </c>
      <c r="D27" s="163">
        <v>14501</v>
      </c>
      <c r="E27" s="163">
        <v>16270</v>
      </c>
      <c r="F27" s="163">
        <v>66823</v>
      </c>
      <c r="G27" s="163">
        <v>69319</v>
      </c>
      <c r="H27" s="163">
        <v>63618</v>
      </c>
      <c r="I27" s="164">
        <f t="shared" ref="I27:I34" si="16">IFERROR(H27/G27-1,"-")</f>
        <v>-8.2242963689608928E-2</v>
      </c>
      <c r="J27" s="165">
        <f t="shared" ref="J27:J34" si="17">IFERROR(H27/C27-1,"-")</f>
        <v>-0.20172158506286542</v>
      </c>
      <c r="K27" s="164">
        <f t="shared" ref="K27:K34" si="18">H27/H$8</f>
        <v>8.383916922549782E-2</v>
      </c>
      <c r="L27" s="163">
        <v>470087</v>
      </c>
      <c r="M27" s="163">
        <v>123826</v>
      </c>
      <c r="N27" s="163">
        <v>159037</v>
      </c>
      <c r="O27" s="163">
        <v>590382</v>
      </c>
      <c r="P27" s="163">
        <v>640574</v>
      </c>
      <c r="Q27" s="163">
        <v>669764</v>
      </c>
      <c r="R27" s="164">
        <f t="shared" ref="R27:R34" si="19">IFERROR(Q27/P27-1,"-")</f>
        <v>4.5568505746408583E-2</v>
      </c>
      <c r="S27" s="165">
        <f t="shared" ref="S27:S34" si="20">IFERROR(Q27/L27-1,"-")</f>
        <v>0.42476605394320632</v>
      </c>
      <c r="T27" s="164">
        <f t="shared" ref="T27:T34" si="21">Q27/Q$8</f>
        <v>0.19022900850083646</v>
      </c>
      <c r="U27" s="163">
        <v>549781</v>
      </c>
      <c r="V27" s="163">
        <v>175307</v>
      </c>
      <c r="W27" s="163">
        <v>657205</v>
      </c>
      <c r="X27" s="163">
        <v>709893</v>
      </c>
      <c r="Y27" s="163">
        <v>733382</v>
      </c>
      <c r="Z27" s="164">
        <f t="shared" ref="Z27:Z34" si="22">IFERROR(Y27/X27-1,"-")</f>
        <v>3.3088085105783538E-2</v>
      </c>
      <c r="AA27" s="165">
        <f t="shared" si="15"/>
        <v>0.33395297400237545</v>
      </c>
      <c r="AB27" s="164">
        <f t="shared" ref="AB27:AB34" si="23">Y27/Y$8</f>
        <v>0.17136534848725593</v>
      </c>
    </row>
    <row r="28" spans="1:28" s="56" customFormat="1" x14ac:dyDescent="0.25">
      <c r="B28" s="162" t="s">
        <v>113</v>
      </c>
      <c r="C28" s="163">
        <v>32075</v>
      </c>
      <c r="D28" s="163">
        <v>7166</v>
      </c>
      <c r="E28" s="163">
        <v>14336</v>
      </c>
      <c r="F28" s="163">
        <v>27397</v>
      </c>
      <c r="G28" s="163">
        <v>30224</v>
      </c>
      <c r="H28" s="163">
        <v>29376</v>
      </c>
      <c r="I28" s="164">
        <f t="shared" si="16"/>
        <v>-2.8057173107464251E-2</v>
      </c>
      <c r="J28" s="165">
        <f t="shared" si="17"/>
        <v>-8.4146531566640648E-2</v>
      </c>
      <c r="K28" s="164">
        <f t="shared" si="18"/>
        <v>3.8713248375746231E-2</v>
      </c>
      <c r="L28" s="163">
        <v>140260</v>
      </c>
      <c r="M28" s="163">
        <v>38335</v>
      </c>
      <c r="N28" s="163">
        <v>81095</v>
      </c>
      <c r="O28" s="163">
        <v>128496</v>
      </c>
      <c r="P28" s="163">
        <v>137331</v>
      </c>
      <c r="Q28" s="163">
        <v>137486</v>
      </c>
      <c r="R28" s="164">
        <f t="shared" si="19"/>
        <v>1.1286599529602981E-3</v>
      </c>
      <c r="S28" s="165">
        <f t="shared" si="20"/>
        <v>-1.977755596748898E-2</v>
      </c>
      <c r="T28" s="164">
        <f t="shared" si="21"/>
        <v>3.9049315076274627E-2</v>
      </c>
      <c r="U28" s="163">
        <v>172335</v>
      </c>
      <c r="V28" s="163">
        <v>95431</v>
      </c>
      <c r="W28" s="163">
        <v>155893</v>
      </c>
      <c r="X28" s="163">
        <v>167555</v>
      </c>
      <c r="Y28" s="163">
        <v>166862</v>
      </c>
      <c r="Z28" s="164">
        <f t="shared" si="22"/>
        <v>-4.1359553579422004E-3</v>
      </c>
      <c r="AA28" s="165">
        <f t="shared" si="15"/>
        <v>-3.175791336640843E-2</v>
      </c>
      <c r="AB28" s="164">
        <f t="shared" si="23"/>
        <v>3.8989728107971695E-2</v>
      </c>
    </row>
    <row r="29" spans="1:28" x14ac:dyDescent="0.25">
      <c r="A29" s="56"/>
      <c r="B29" s="162" t="s">
        <v>116</v>
      </c>
      <c r="C29" s="163">
        <v>8825</v>
      </c>
      <c r="D29" s="163">
        <v>3102</v>
      </c>
      <c r="E29" s="163">
        <v>4987</v>
      </c>
      <c r="F29" s="163">
        <v>4132</v>
      </c>
      <c r="G29" s="163">
        <v>2982</v>
      </c>
      <c r="H29" s="163">
        <v>3034</v>
      </c>
      <c r="I29" s="164">
        <f t="shared" si="16"/>
        <v>1.7437961099932897E-2</v>
      </c>
      <c r="J29" s="165">
        <f t="shared" si="17"/>
        <v>-0.65620396600566577</v>
      </c>
      <c r="K29" s="164">
        <f t="shared" si="18"/>
        <v>3.9983658623370805E-3</v>
      </c>
      <c r="L29" s="163">
        <v>34464</v>
      </c>
      <c r="M29" s="163">
        <v>13442</v>
      </c>
      <c r="N29" s="163">
        <v>30800</v>
      </c>
      <c r="O29" s="163">
        <v>48228</v>
      </c>
      <c r="P29" s="163">
        <v>43489</v>
      </c>
      <c r="Q29" s="163">
        <v>39137</v>
      </c>
      <c r="R29" s="164">
        <f t="shared" si="19"/>
        <v>-0.10007128239324892</v>
      </c>
      <c r="S29" s="165">
        <f t="shared" si="20"/>
        <v>0.13559076137418757</v>
      </c>
      <c r="T29" s="164">
        <f t="shared" si="21"/>
        <v>1.1115844843403402E-2</v>
      </c>
      <c r="U29" s="163">
        <v>43289</v>
      </c>
      <c r="V29" s="163">
        <v>35787</v>
      </c>
      <c r="W29" s="163">
        <v>52360</v>
      </c>
      <c r="X29" s="163">
        <v>46471</v>
      </c>
      <c r="Y29" s="163">
        <v>42171</v>
      </c>
      <c r="Z29" s="164">
        <f t="shared" si="22"/>
        <v>-9.2530825676228168E-2</v>
      </c>
      <c r="AA29" s="165">
        <f t="shared" si="15"/>
        <v>-2.5826422416780237E-2</v>
      </c>
      <c r="AB29" s="164">
        <f t="shared" si="23"/>
        <v>9.8538662130459569E-3</v>
      </c>
    </row>
    <row r="30" spans="1:28" x14ac:dyDescent="0.25">
      <c r="A30" s="56"/>
      <c r="B30" s="162" t="s">
        <v>123</v>
      </c>
      <c r="C30" s="163">
        <v>8147</v>
      </c>
      <c r="D30" s="163">
        <v>1713</v>
      </c>
      <c r="E30" s="163">
        <v>3938</v>
      </c>
      <c r="F30" s="163">
        <v>7950</v>
      </c>
      <c r="G30" s="163">
        <v>4040</v>
      </c>
      <c r="H30" s="163">
        <v>3255</v>
      </c>
      <c r="I30" s="164">
        <f t="shared" si="16"/>
        <v>-0.19430693069306926</v>
      </c>
      <c r="J30" s="165">
        <f t="shared" si="17"/>
        <v>-0.60046642936050088</v>
      </c>
      <c r="K30" s="164">
        <f t="shared" si="18"/>
        <v>4.2896113651638753E-3</v>
      </c>
      <c r="L30" s="163">
        <v>39988</v>
      </c>
      <c r="M30" s="163">
        <v>11678</v>
      </c>
      <c r="N30" s="163">
        <v>32115</v>
      </c>
      <c r="O30" s="163">
        <v>56445</v>
      </c>
      <c r="P30" s="163">
        <v>53434</v>
      </c>
      <c r="Q30" s="163">
        <v>57796</v>
      </c>
      <c r="R30" s="164">
        <f t="shared" si="19"/>
        <v>8.1633416925553037E-2</v>
      </c>
      <c r="S30" s="165">
        <f t="shared" si="20"/>
        <v>0.44533360008002409</v>
      </c>
      <c r="T30" s="164">
        <f t="shared" si="21"/>
        <v>1.6415447493914787E-2</v>
      </c>
      <c r="U30" s="163">
        <v>48135</v>
      </c>
      <c r="V30" s="163">
        <v>36053</v>
      </c>
      <c r="W30" s="163">
        <v>64395</v>
      </c>
      <c r="X30" s="163">
        <v>57474</v>
      </c>
      <c r="Y30" s="163">
        <v>61051</v>
      </c>
      <c r="Z30" s="164">
        <f t="shared" si="22"/>
        <v>6.2236837526533639E-2</v>
      </c>
      <c r="AA30" s="165">
        <f t="shared" si="15"/>
        <v>0.26832865897995228</v>
      </c>
      <c r="AB30" s="164">
        <f t="shared" si="23"/>
        <v>1.4265452234300081E-2</v>
      </c>
    </row>
    <row r="31" spans="1:28" x14ac:dyDescent="0.25">
      <c r="A31" s="56"/>
      <c r="B31" s="162" t="s">
        <v>119</v>
      </c>
      <c r="C31" s="163">
        <v>6953</v>
      </c>
      <c r="D31" s="163">
        <v>1332</v>
      </c>
      <c r="E31" s="163">
        <v>2232</v>
      </c>
      <c r="F31" s="163">
        <v>4497</v>
      </c>
      <c r="G31" s="163">
        <v>3231</v>
      </c>
      <c r="H31" s="163">
        <v>2567</v>
      </c>
      <c r="I31" s="164">
        <f t="shared" si="16"/>
        <v>-0.20550913030021667</v>
      </c>
      <c r="J31" s="165">
        <f t="shared" si="17"/>
        <v>-0.63080684596577019</v>
      </c>
      <c r="K31" s="164">
        <f t="shared" si="18"/>
        <v>3.3829285328343065E-3</v>
      </c>
      <c r="L31" s="163">
        <v>58115</v>
      </c>
      <c r="M31" s="163">
        <v>23072</v>
      </c>
      <c r="N31" s="163">
        <v>46414</v>
      </c>
      <c r="O31" s="163">
        <v>73182</v>
      </c>
      <c r="P31" s="163">
        <v>71382</v>
      </c>
      <c r="Q31" s="163">
        <v>73828</v>
      </c>
      <c r="R31" s="164">
        <f t="shared" si="19"/>
        <v>3.4266341654758836E-2</v>
      </c>
      <c r="S31" s="165">
        <f t="shared" si="20"/>
        <v>0.27037769938914225</v>
      </c>
      <c r="T31" s="164">
        <f t="shared" si="21"/>
        <v>2.0968919260515275E-2</v>
      </c>
      <c r="U31" s="163">
        <v>65068</v>
      </c>
      <c r="V31" s="163">
        <v>48646</v>
      </c>
      <c r="W31" s="163">
        <v>77679</v>
      </c>
      <c r="X31" s="163">
        <v>74613</v>
      </c>
      <c r="Y31" s="163">
        <v>76395</v>
      </c>
      <c r="Z31" s="164">
        <f t="shared" si="22"/>
        <v>2.3883237505528454E-2</v>
      </c>
      <c r="AA31" s="165">
        <f t="shared" si="15"/>
        <v>0.1740794246019548</v>
      </c>
      <c r="AB31" s="164">
        <f t="shared" si="23"/>
        <v>1.7850800534624407E-2</v>
      </c>
    </row>
    <row r="32" spans="1:28" x14ac:dyDescent="0.25">
      <c r="A32" s="56"/>
      <c r="B32" s="162" t="s">
        <v>128</v>
      </c>
      <c r="C32" s="163">
        <v>6670</v>
      </c>
      <c r="D32" s="163">
        <v>1374</v>
      </c>
      <c r="E32" s="163">
        <v>590</v>
      </c>
      <c r="F32" s="163">
        <v>1708</v>
      </c>
      <c r="G32" s="163">
        <v>2116</v>
      </c>
      <c r="H32" s="163">
        <v>2577</v>
      </c>
      <c r="I32" s="164">
        <f t="shared" si="16"/>
        <v>0.21786389413988649</v>
      </c>
      <c r="J32" s="165">
        <f t="shared" si="17"/>
        <v>-0.61364317841079452</v>
      </c>
      <c r="K32" s="164">
        <f t="shared" si="18"/>
        <v>3.3961070623739803E-3</v>
      </c>
      <c r="L32" s="163">
        <v>19478</v>
      </c>
      <c r="M32" s="163">
        <v>8188</v>
      </c>
      <c r="N32" s="163">
        <v>5697</v>
      </c>
      <c r="O32" s="163">
        <v>18357</v>
      </c>
      <c r="P32" s="163">
        <v>18861</v>
      </c>
      <c r="Q32" s="163">
        <v>18273</v>
      </c>
      <c r="R32" s="164">
        <f t="shared" si="19"/>
        <v>-3.1175441386989022E-2</v>
      </c>
      <c r="S32" s="165">
        <f t="shared" si="20"/>
        <v>-6.1864667830372699E-2</v>
      </c>
      <c r="T32" s="164">
        <f t="shared" si="21"/>
        <v>5.1899694106219271E-3</v>
      </c>
      <c r="U32" s="163">
        <v>26148</v>
      </c>
      <c r="V32" s="163">
        <v>6287</v>
      </c>
      <c r="W32" s="163">
        <v>20065</v>
      </c>
      <c r="X32" s="163">
        <v>20977</v>
      </c>
      <c r="Y32" s="163">
        <v>20850</v>
      </c>
      <c r="Z32" s="164">
        <f t="shared" si="22"/>
        <v>-6.054249892739616E-3</v>
      </c>
      <c r="AA32" s="165">
        <f t="shared" si="15"/>
        <v>-0.20261587884350618</v>
      </c>
      <c r="AB32" s="164">
        <f t="shared" si="23"/>
        <v>4.8719051135142208E-3</v>
      </c>
    </row>
    <row r="33" spans="1:28" x14ac:dyDescent="0.25">
      <c r="A33" s="56"/>
      <c r="B33" s="162" t="s">
        <v>131</v>
      </c>
      <c r="C33" s="163">
        <v>3066</v>
      </c>
      <c r="D33" s="163">
        <v>669</v>
      </c>
      <c r="E33" s="163">
        <v>195</v>
      </c>
      <c r="F33" s="163">
        <v>794</v>
      </c>
      <c r="G33" s="163">
        <v>833</v>
      </c>
      <c r="H33" s="163">
        <v>620</v>
      </c>
      <c r="I33" s="164">
        <f t="shared" si="16"/>
        <v>-0.25570228091236491</v>
      </c>
      <c r="J33" s="165">
        <f t="shared" si="17"/>
        <v>-0.79778212654924985</v>
      </c>
      <c r="K33" s="164">
        <f t="shared" si="18"/>
        <v>8.1706883145978568E-4</v>
      </c>
      <c r="L33" s="163">
        <v>26209</v>
      </c>
      <c r="M33" s="163">
        <v>10873</v>
      </c>
      <c r="N33" s="163">
        <v>4211</v>
      </c>
      <c r="O33" s="163">
        <v>16482</v>
      </c>
      <c r="P33" s="163">
        <v>21199</v>
      </c>
      <c r="Q33" s="163">
        <v>19378</v>
      </c>
      <c r="R33" s="164">
        <f t="shared" si="19"/>
        <v>-8.59002783150149E-2</v>
      </c>
      <c r="S33" s="165">
        <f t="shared" si="20"/>
        <v>-0.26063565950627643</v>
      </c>
      <c r="T33" s="164">
        <f t="shared" si="21"/>
        <v>5.5038158616008154E-3</v>
      </c>
      <c r="U33" s="163">
        <v>29275</v>
      </c>
      <c r="V33" s="163">
        <v>4406</v>
      </c>
      <c r="W33" s="163">
        <v>17276</v>
      </c>
      <c r="X33" s="163">
        <v>22032</v>
      </c>
      <c r="Y33" s="163">
        <v>19998</v>
      </c>
      <c r="Z33" s="164">
        <f t="shared" si="22"/>
        <v>-9.2320261437908502E-2</v>
      </c>
      <c r="AA33" s="165">
        <f t="shared" si="15"/>
        <v>-0.3168915456874466</v>
      </c>
      <c r="AB33" s="164">
        <f t="shared" si="23"/>
        <v>4.6728229477245751E-3</v>
      </c>
    </row>
    <row r="34" spans="1:28" x14ac:dyDescent="0.25">
      <c r="A34" s="56"/>
      <c r="B34" s="168" t="s">
        <v>144</v>
      </c>
      <c r="C34" s="169">
        <f t="shared" ref="C34:H34" si="24">C26-SUM(C27:C33)</f>
        <v>49251</v>
      </c>
      <c r="D34" s="169">
        <f t="shared" si="24"/>
        <v>8709</v>
      </c>
      <c r="E34" s="169">
        <f t="shared" si="24"/>
        <v>13446</v>
      </c>
      <c r="F34" s="169">
        <f t="shared" si="24"/>
        <v>39275</v>
      </c>
      <c r="G34" s="169">
        <f t="shared" si="24"/>
        <v>41290</v>
      </c>
      <c r="H34" s="169">
        <f t="shared" si="24"/>
        <v>40122</v>
      </c>
      <c r="I34" s="170">
        <f t="shared" si="16"/>
        <v>-2.8287720997820287E-2</v>
      </c>
      <c r="J34" s="171">
        <f t="shared" si="17"/>
        <v>-0.18535664250472073</v>
      </c>
      <c r="K34" s="170">
        <f t="shared" si="18"/>
        <v>5.2874896219079877E-2</v>
      </c>
      <c r="L34" s="169">
        <f t="shared" ref="L34:Q34" si="25">L26-SUM(L27:L33)</f>
        <v>205155</v>
      </c>
      <c r="M34" s="169">
        <f t="shared" si="25"/>
        <v>64708</v>
      </c>
      <c r="N34" s="169">
        <f t="shared" si="25"/>
        <v>130178</v>
      </c>
      <c r="O34" s="169">
        <f t="shared" si="25"/>
        <v>232420</v>
      </c>
      <c r="P34" s="169">
        <f t="shared" si="25"/>
        <v>259956</v>
      </c>
      <c r="Q34" s="169">
        <f t="shared" si="25"/>
        <v>284694</v>
      </c>
      <c r="R34" s="170">
        <f t="shared" si="19"/>
        <v>9.5162258228315588E-2</v>
      </c>
      <c r="S34" s="171">
        <f t="shared" si="20"/>
        <v>0.38770198142867596</v>
      </c>
      <c r="T34" s="170">
        <f t="shared" si="21"/>
        <v>8.0859910873288407E-2</v>
      </c>
      <c r="U34" s="169">
        <f>U26-SUM(U27:U33)</f>
        <v>254406</v>
      </c>
      <c r="V34" s="169">
        <f>V26-SUM(V27:V33)</f>
        <v>143624</v>
      </c>
      <c r="W34" s="169">
        <f>W26-SUM(W27:W33)</f>
        <v>271695</v>
      </c>
      <c r="X34" s="169">
        <f>X26-SUM(X27:X33)</f>
        <v>301246</v>
      </c>
      <c r="Y34" s="169">
        <f>Y26-SUM(Y27:Y33)</f>
        <v>324816</v>
      </c>
      <c r="Z34" s="170">
        <f t="shared" si="22"/>
        <v>7.8241702794394019E-2</v>
      </c>
      <c r="AA34" s="171">
        <f t="shared" si="15"/>
        <v>0.27676234051083703</v>
      </c>
      <c r="AB34" s="170">
        <f t="shared" si="23"/>
        <v>7.5897972726677948E-2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177700</v>
      </c>
      <c r="D36" s="176">
        <f t="shared" si="26"/>
        <v>50947</v>
      </c>
      <c r="E36" s="176">
        <f t="shared" si="26"/>
        <v>50672</v>
      </c>
      <c r="F36" s="176">
        <f t="shared" si="26"/>
        <v>179190</v>
      </c>
      <c r="G36" s="176">
        <f t="shared" si="26"/>
        <v>201287</v>
      </c>
      <c r="H36" s="176">
        <f t="shared" si="26"/>
        <v>210210</v>
      </c>
      <c r="I36" s="177">
        <f>IFERROR(H36/G36-1,"-")</f>
        <v>4.432973813510066E-2</v>
      </c>
      <c r="J36" s="177">
        <f>IFERROR(H36/C36-1,"-")</f>
        <v>0.18294879009566678</v>
      </c>
      <c r="K36" s="177">
        <f>H36/H$8</f>
        <v>0.2770258694534864</v>
      </c>
      <c r="L36" s="176">
        <f t="shared" ref="L36:Q36" si="27">L37+L40</f>
        <v>552295</v>
      </c>
      <c r="M36" s="176">
        <f t="shared" si="27"/>
        <v>144560</v>
      </c>
      <c r="N36" s="176">
        <f t="shared" si="27"/>
        <v>206077</v>
      </c>
      <c r="O36" s="176">
        <f t="shared" si="27"/>
        <v>573367</v>
      </c>
      <c r="P36" s="176">
        <f t="shared" si="27"/>
        <v>609226</v>
      </c>
      <c r="Q36" s="176">
        <f t="shared" si="27"/>
        <v>651257</v>
      </c>
      <c r="R36" s="177">
        <f>IFERROR(Q36/P36-1,"-")</f>
        <v>6.8990817857412567E-2</v>
      </c>
      <c r="S36" s="177">
        <f>IFERROR(Q36/L36-1,"-")</f>
        <v>0.17918322635548023</v>
      </c>
      <c r="T36" s="177">
        <f>Q36/Q$8</f>
        <v>0.18497257748883075</v>
      </c>
      <c r="U36" s="176">
        <f>U37+U40</f>
        <v>729995</v>
      </c>
      <c r="V36" s="176">
        <f>V37+V40</f>
        <v>256749</v>
      </c>
      <c r="W36" s="176">
        <f>W37+W40</f>
        <v>752557</v>
      </c>
      <c r="X36" s="176">
        <f>X37+X40</f>
        <v>810513</v>
      </c>
      <c r="Y36" s="176">
        <f>Y37+Y40</f>
        <v>861467</v>
      </c>
      <c r="Z36" s="177">
        <f>IFERROR(Y36/X36-1,"-")</f>
        <v>6.2866357479768986E-2</v>
      </c>
      <c r="AA36" s="177">
        <f t="shared" ref="AA36:AA48" si="28">IFERROR(Y36/U36-1,"-")</f>
        <v>0.18009986369769648</v>
      </c>
      <c r="AB36" s="177">
        <f>Y36/Y$8</f>
        <v>0.20129426774214654</v>
      </c>
    </row>
    <row r="37" spans="1:28" x14ac:dyDescent="0.25">
      <c r="A37" s="56"/>
      <c r="B37" s="157" t="s">
        <v>97</v>
      </c>
      <c r="C37" s="158">
        <v>16606</v>
      </c>
      <c r="D37" s="158">
        <v>4883</v>
      </c>
      <c r="E37" s="158">
        <v>6062</v>
      </c>
      <c r="F37" s="158">
        <v>22234</v>
      </c>
      <c r="G37" s="158">
        <v>28331</v>
      </c>
      <c r="H37" s="158">
        <v>31527</v>
      </c>
      <c r="I37" s="159">
        <f>IFERROR(H37/G37-1,"-")</f>
        <v>0.11280929017683805</v>
      </c>
      <c r="J37" s="160">
        <f>IFERROR(H37/C37-1,"-")</f>
        <v>0.89853065157172107</v>
      </c>
      <c r="K37" s="159">
        <f>H37/H$8</f>
        <v>4.1547950079730105E-2</v>
      </c>
      <c r="L37" s="158">
        <v>64346</v>
      </c>
      <c r="M37" s="158">
        <v>17106</v>
      </c>
      <c r="N37" s="158">
        <v>33772</v>
      </c>
      <c r="O37" s="158">
        <v>60854</v>
      </c>
      <c r="P37" s="158">
        <v>52810</v>
      </c>
      <c r="Q37" s="158">
        <v>49280</v>
      </c>
      <c r="R37" s="159">
        <f>IFERROR(Q37/P37-1,"-")</f>
        <v>-6.6843400871047121E-2</v>
      </c>
      <c r="S37" s="160">
        <f>IFERROR(Q37/L37-1,"-")</f>
        <v>-0.23414042830945203</v>
      </c>
      <c r="T37" s="159">
        <f>Q37/Q$8</f>
        <v>1.3996699641845814E-2</v>
      </c>
      <c r="U37" s="158">
        <v>80952</v>
      </c>
      <c r="V37" s="158">
        <v>39834</v>
      </c>
      <c r="W37" s="158">
        <v>83088</v>
      </c>
      <c r="X37" s="158">
        <v>81141</v>
      </c>
      <c r="Y37" s="158">
        <v>80807</v>
      </c>
      <c r="Z37" s="159">
        <f>IFERROR(Y37/X37-1,"-")</f>
        <v>-4.1162913939931656E-3</v>
      </c>
      <c r="AA37" s="160">
        <f t="shared" si="28"/>
        <v>-1.7911848996936541E-3</v>
      </c>
      <c r="AB37" s="159">
        <f>Y37/Y$8</f>
        <v>1.8881728369675953E-2</v>
      </c>
    </row>
    <row r="38" spans="1:28" x14ac:dyDescent="0.25">
      <c r="A38" s="56"/>
      <c r="B38" s="162" t="s">
        <v>103</v>
      </c>
      <c r="C38" s="163">
        <v>9694</v>
      </c>
      <c r="D38" s="163">
        <v>1992</v>
      </c>
      <c r="E38" s="163">
        <v>4351</v>
      </c>
      <c r="F38" s="163">
        <v>9363</v>
      </c>
      <c r="G38" s="163">
        <v>15562</v>
      </c>
      <c r="H38" s="163">
        <v>21291</v>
      </c>
      <c r="I38" s="164">
        <f>IFERROR(H38/G38-1,"-")</f>
        <v>0.36814034185837285</v>
      </c>
      <c r="J38" s="165">
        <f>IFERROR(H38/C38-1,"-")</f>
        <v>1.1963069940169175</v>
      </c>
      <c r="K38" s="164">
        <f>H38/H$8</f>
        <v>2.8058407242919834E-2</v>
      </c>
      <c r="L38" s="163">
        <v>8485</v>
      </c>
      <c r="M38" s="163">
        <v>1625</v>
      </c>
      <c r="N38" s="163">
        <v>4726</v>
      </c>
      <c r="O38" s="163">
        <v>9315</v>
      </c>
      <c r="P38" s="163">
        <v>13363</v>
      </c>
      <c r="Q38" s="163">
        <v>10110</v>
      </c>
      <c r="R38" s="164">
        <f>IFERROR(Q38/P38-1,"-")</f>
        <v>-0.24343336077228173</v>
      </c>
      <c r="S38" s="165">
        <f>IFERROR(Q38/L38-1,"-")</f>
        <v>0.19151443724219219</v>
      </c>
      <c r="T38" s="164">
        <f>Q38/Q$8</f>
        <v>2.8714820085036768E-3</v>
      </c>
      <c r="U38" s="163">
        <v>18179</v>
      </c>
      <c r="V38" s="163">
        <v>9077</v>
      </c>
      <c r="W38" s="163">
        <v>18678</v>
      </c>
      <c r="X38" s="163">
        <v>28925</v>
      </c>
      <c r="Y38" s="163">
        <v>31401</v>
      </c>
      <c r="Z38" s="164">
        <f>IFERROR(Y38/X38-1,"-")</f>
        <v>8.5600691443388E-2</v>
      </c>
      <c r="AA38" s="165">
        <f t="shared" si="28"/>
        <v>0.72732273502392863</v>
      </c>
      <c r="AB38" s="164">
        <f>Y38/Y$8</f>
        <v>7.33729939901487E-3</v>
      </c>
    </row>
    <row r="39" spans="1:28" x14ac:dyDescent="0.25">
      <c r="A39" s="56"/>
      <c r="B39" s="162" t="s">
        <v>100</v>
      </c>
      <c r="C39" s="163">
        <v>6912</v>
      </c>
      <c r="D39" s="163">
        <v>2891</v>
      </c>
      <c r="E39" s="163">
        <v>1711</v>
      </c>
      <c r="F39" s="163">
        <v>12871</v>
      </c>
      <c r="G39" s="163">
        <v>12769</v>
      </c>
      <c r="H39" s="163">
        <v>10236</v>
      </c>
      <c r="I39" s="164">
        <f>IFERROR(H39/G39-1,"-")</f>
        <v>-0.19837105489858253</v>
      </c>
      <c r="J39" s="165">
        <f>IFERROR(H39/C39-1,"-")</f>
        <v>0.48090277777777768</v>
      </c>
      <c r="K39" s="164">
        <f>H39/H$8</f>
        <v>1.3489542836810269E-2</v>
      </c>
      <c r="L39" s="163">
        <v>55861</v>
      </c>
      <c r="M39" s="163">
        <v>15481</v>
      </c>
      <c r="N39" s="163">
        <v>29046</v>
      </c>
      <c r="O39" s="163">
        <v>51539</v>
      </c>
      <c r="P39" s="163">
        <v>39447</v>
      </c>
      <c r="Q39" s="163">
        <v>39170</v>
      </c>
      <c r="R39" s="164">
        <f>IFERROR(Q39/P39-1,"-")</f>
        <v>-7.0220802595888365E-3</v>
      </c>
      <c r="S39" s="165">
        <f>IFERROR(Q39/L39-1,"-")</f>
        <v>-0.29879522385922197</v>
      </c>
      <c r="T39" s="164">
        <f>Q39/Q$8</f>
        <v>1.1125217633342139E-2</v>
      </c>
      <c r="U39" s="163">
        <v>62773</v>
      </c>
      <c r="V39" s="163">
        <v>30757</v>
      </c>
      <c r="W39" s="163">
        <v>64410</v>
      </c>
      <c r="X39" s="163">
        <v>52216</v>
      </c>
      <c r="Y39" s="163">
        <v>49406</v>
      </c>
      <c r="Z39" s="164">
        <f>IFERROR(Y39/X39-1,"-")</f>
        <v>-5.3814922629079165E-2</v>
      </c>
      <c r="AA39" s="165">
        <f t="shared" si="28"/>
        <v>-0.21294186991222341</v>
      </c>
      <c r="AB39" s="164">
        <f>Y39/Y$8</f>
        <v>1.1544428970661083E-2</v>
      </c>
    </row>
    <row r="40" spans="1:28" x14ac:dyDescent="0.25">
      <c r="A40" s="56"/>
      <c r="B40" s="157" t="s">
        <v>107</v>
      </c>
      <c r="C40" s="158">
        <v>161094</v>
      </c>
      <c r="D40" s="158">
        <v>46064</v>
      </c>
      <c r="E40" s="158">
        <v>44610</v>
      </c>
      <c r="F40" s="158">
        <v>156956</v>
      </c>
      <c r="G40" s="158">
        <v>172956</v>
      </c>
      <c r="H40" s="158">
        <v>178683</v>
      </c>
      <c r="I40" s="159">
        <f>IFERROR(H40/G40-1,"-")</f>
        <v>3.3112467910913823E-2</v>
      </c>
      <c r="J40" s="160">
        <f>IFERROR(H40/C40-1,"-")</f>
        <v>0.109184699616373</v>
      </c>
      <c r="K40" s="159">
        <f>H40/H$8</f>
        <v>0.23547791937375628</v>
      </c>
      <c r="L40" s="158">
        <v>487949</v>
      </c>
      <c r="M40" s="158">
        <v>127454</v>
      </c>
      <c r="N40" s="158">
        <v>172305</v>
      </c>
      <c r="O40" s="158">
        <v>512513</v>
      </c>
      <c r="P40" s="158">
        <v>556416</v>
      </c>
      <c r="Q40" s="158">
        <v>601977</v>
      </c>
      <c r="R40" s="159">
        <f>IFERROR(Q40/P40-1,"-")</f>
        <v>8.1882979641131781E-2</v>
      </c>
      <c r="S40" s="160">
        <f>IFERROR(Q40/L40-1,"-")</f>
        <v>0.23368835677499078</v>
      </c>
      <c r="T40" s="159">
        <f>Q40/Q$8</f>
        <v>0.17097587784698495</v>
      </c>
      <c r="U40" s="158">
        <v>649043</v>
      </c>
      <c r="V40" s="158">
        <v>216915</v>
      </c>
      <c r="W40" s="158">
        <v>669469</v>
      </c>
      <c r="X40" s="158">
        <v>729372</v>
      </c>
      <c r="Y40" s="158">
        <v>780660</v>
      </c>
      <c r="Z40" s="159">
        <f>IFERROR(Y40/X40-1,"-")</f>
        <v>7.0318027015021212E-2</v>
      </c>
      <c r="AA40" s="160">
        <f t="shared" si="28"/>
        <v>0.20278625607240208</v>
      </c>
      <c r="AB40" s="159">
        <f>Y40/Y$8</f>
        <v>0.18241253937247059</v>
      </c>
    </row>
    <row r="41" spans="1:28" s="56" customFormat="1" x14ac:dyDescent="0.25">
      <c r="B41" s="162" t="s">
        <v>110</v>
      </c>
      <c r="C41" s="163">
        <v>87652</v>
      </c>
      <c r="D41" s="163">
        <v>23313</v>
      </c>
      <c r="E41" s="163">
        <v>17021</v>
      </c>
      <c r="F41" s="163">
        <v>75160</v>
      </c>
      <c r="G41" s="163">
        <v>74709</v>
      </c>
      <c r="H41" s="163">
        <v>75962</v>
      </c>
      <c r="I41" s="164">
        <f t="shared" ref="I41:I48" si="29">IFERROR(H41/G41-1,"-")</f>
        <v>1.6771741021831321E-2</v>
      </c>
      <c r="J41" s="165">
        <f t="shared" ref="J41:J48" si="30">IFERROR(H41/C41-1,"-")</f>
        <v>-0.13336832017523848</v>
      </c>
      <c r="K41" s="164">
        <f t="shared" ref="K41:K48" si="31">H41/H$8</f>
        <v>0.10010674608927136</v>
      </c>
      <c r="L41" s="163">
        <v>262145</v>
      </c>
      <c r="M41" s="163">
        <v>60908</v>
      </c>
      <c r="N41" s="163">
        <v>63769</v>
      </c>
      <c r="O41" s="163">
        <v>269103</v>
      </c>
      <c r="P41" s="163">
        <v>299592</v>
      </c>
      <c r="Q41" s="163">
        <v>337098</v>
      </c>
      <c r="R41" s="164">
        <f t="shared" ref="R41:R48" si="32">IFERROR(Q41/P41-1,"-")</f>
        <v>0.12519025875190248</v>
      </c>
      <c r="S41" s="165">
        <f t="shared" ref="S41:S48" si="33">IFERROR(Q41/L41-1,"-")</f>
        <v>0.28592191344484919</v>
      </c>
      <c r="T41" s="164">
        <f t="shared" ref="T41:T48" si="34">Q41/Q$8</f>
        <v>9.574390129600123E-2</v>
      </c>
      <c r="U41" s="163">
        <v>349797</v>
      </c>
      <c r="V41" s="163">
        <v>80790</v>
      </c>
      <c r="W41" s="163">
        <v>344263</v>
      </c>
      <c r="X41" s="163">
        <v>374301</v>
      </c>
      <c r="Y41" s="163">
        <v>413060</v>
      </c>
      <c r="Z41" s="164">
        <f t="shared" ref="Z41:Z48" si="35">IFERROR(Y41/X41-1,"-")</f>
        <v>0.10355035118794764</v>
      </c>
      <c r="AA41" s="165">
        <f t="shared" si="28"/>
        <v>0.18085632524006789</v>
      </c>
      <c r="AB41" s="164">
        <f t="shared" ref="AB41:AB48" si="36">Y41/Y$8</f>
        <v>9.6517464085764226E-2</v>
      </c>
    </row>
    <row r="42" spans="1:28" s="56" customFormat="1" x14ac:dyDescent="0.25">
      <c r="B42" s="162" t="s">
        <v>113</v>
      </c>
      <c r="C42" s="163">
        <v>11396</v>
      </c>
      <c r="D42" s="163">
        <v>3106</v>
      </c>
      <c r="E42" s="163">
        <v>2578</v>
      </c>
      <c r="F42" s="163">
        <v>7845</v>
      </c>
      <c r="G42" s="163">
        <v>10865</v>
      </c>
      <c r="H42" s="163">
        <v>11127</v>
      </c>
      <c r="I42" s="164">
        <f t="shared" si="29"/>
        <v>2.4114127933732243E-2</v>
      </c>
      <c r="J42" s="165">
        <f t="shared" si="30"/>
        <v>-2.3604773604773643E-2</v>
      </c>
      <c r="K42" s="164">
        <f t="shared" si="31"/>
        <v>1.4663749818795219E-2</v>
      </c>
      <c r="L42" s="163">
        <v>26865</v>
      </c>
      <c r="M42" s="163">
        <v>7249</v>
      </c>
      <c r="N42" s="163">
        <v>10918</v>
      </c>
      <c r="O42" s="163">
        <v>19949</v>
      </c>
      <c r="P42" s="163">
        <v>22563</v>
      </c>
      <c r="Q42" s="163">
        <v>20333</v>
      </c>
      <c r="R42" s="164">
        <f t="shared" si="32"/>
        <v>-9.883437486149893E-2</v>
      </c>
      <c r="S42" s="165">
        <f t="shared" si="33"/>
        <v>-0.24314163409640799</v>
      </c>
      <c r="T42" s="164">
        <f t="shared" si="34"/>
        <v>5.775058721949086E-3</v>
      </c>
      <c r="U42" s="163">
        <v>38261</v>
      </c>
      <c r="V42" s="163">
        <v>13496</v>
      </c>
      <c r="W42" s="163">
        <v>27794</v>
      </c>
      <c r="X42" s="163">
        <v>33428</v>
      </c>
      <c r="Y42" s="163">
        <v>31460</v>
      </c>
      <c r="Z42" s="164">
        <f t="shared" si="35"/>
        <v>-5.88728012444657E-2</v>
      </c>
      <c r="AA42" s="165">
        <f t="shared" si="28"/>
        <v>-0.17775280311544395</v>
      </c>
      <c r="AB42" s="164">
        <f t="shared" si="36"/>
        <v>7.3510856053312897E-3</v>
      </c>
    </row>
    <row r="43" spans="1:28" x14ac:dyDescent="0.25">
      <c r="A43" s="56"/>
      <c r="B43" s="162" t="s">
        <v>116</v>
      </c>
      <c r="C43" s="163">
        <v>6703</v>
      </c>
      <c r="D43" s="163">
        <v>1962</v>
      </c>
      <c r="E43" s="163">
        <v>1781</v>
      </c>
      <c r="F43" s="163">
        <v>5675</v>
      </c>
      <c r="G43" s="163">
        <v>7865</v>
      </c>
      <c r="H43" s="163">
        <v>8232</v>
      </c>
      <c r="I43" s="164">
        <f t="shared" si="29"/>
        <v>4.6662428480610307E-2</v>
      </c>
      <c r="J43" s="165">
        <f t="shared" si="30"/>
        <v>0.22810681784275699</v>
      </c>
      <c r="K43" s="164">
        <f t="shared" si="31"/>
        <v>1.0848565517059606E-2</v>
      </c>
      <c r="L43" s="163">
        <v>9914</v>
      </c>
      <c r="M43" s="163">
        <v>3852</v>
      </c>
      <c r="N43" s="163">
        <v>8252</v>
      </c>
      <c r="O43" s="163">
        <v>12032</v>
      </c>
      <c r="P43" s="163">
        <v>11886</v>
      </c>
      <c r="Q43" s="163">
        <v>11380</v>
      </c>
      <c r="R43" s="164">
        <f t="shared" si="32"/>
        <v>-4.2571092041056691E-2</v>
      </c>
      <c r="S43" s="165">
        <f t="shared" si="33"/>
        <v>0.14787169659067989</v>
      </c>
      <c r="T43" s="164">
        <f t="shared" si="34"/>
        <v>3.2321924091762455E-3</v>
      </c>
      <c r="U43" s="163">
        <v>16617</v>
      </c>
      <c r="V43" s="163">
        <v>10033</v>
      </c>
      <c r="W43" s="163">
        <v>17707</v>
      </c>
      <c r="X43" s="163">
        <v>19751</v>
      </c>
      <c r="Y43" s="163">
        <v>19612</v>
      </c>
      <c r="Z43" s="164">
        <f t="shared" si="35"/>
        <v>-7.0376183484380794E-3</v>
      </c>
      <c r="AA43" s="165">
        <f t="shared" si="28"/>
        <v>0.18023710657760117</v>
      </c>
      <c r="AB43" s="164">
        <f t="shared" si="36"/>
        <v>4.5826284453832564E-3</v>
      </c>
    </row>
    <row r="44" spans="1:28" x14ac:dyDescent="0.25">
      <c r="A44" s="56"/>
      <c r="B44" s="162" t="s">
        <v>123</v>
      </c>
      <c r="C44" s="163">
        <v>2994</v>
      </c>
      <c r="D44" s="163">
        <v>781</v>
      </c>
      <c r="E44" s="163">
        <v>1430</v>
      </c>
      <c r="F44" s="163">
        <v>3236</v>
      </c>
      <c r="G44" s="163">
        <v>3482</v>
      </c>
      <c r="H44" s="163">
        <v>3809</v>
      </c>
      <c r="I44" s="164">
        <f t="shared" si="29"/>
        <v>9.3911545089029325E-2</v>
      </c>
      <c r="J44" s="165">
        <f t="shared" si="30"/>
        <v>0.27221108884435541</v>
      </c>
      <c r="K44" s="164">
        <f t="shared" si="31"/>
        <v>5.0197019016618126E-3</v>
      </c>
      <c r="L44" s="163">
        <v>24453</v>
      </c>
      <c r="M44" s="163">
        <v>5930</v>
      </c>
      <c r="N44" s="163">
        <v>13570</v>
      </c>
      <c r="O44" s="163">
        <v>27358</v>
      </c>
      <c r="P44" s="163">
        <v>26160</v>
      </c>
      <c r="Q44" s="163">
        <v>28369</v>
      </c>
      <c r="R44" s="164">
        <f t="shared" si="32"/>
        <v>8.4441896024464835E-2</v>
      </c>
      <c r="S44" s="165">
        <f t="shared" si="33"/>
        <v>0.16014394961763379</v>
      </c>
      <c r="T44" s="164">
        <f t="shared" si="34"/>
        <v>8.0574750840000792E-3</v>
      </c>
      <c r="U44" s="163">
        <v>27447</v>
      </c>
      <c r="V44" s="163">
        <v>15000</v>
      </c>
      <c r="W44" s="163">
        <v>30594</v>
      </c>
      <c r="X44" s="163">
        <v>29642</v>
      </c>
      <c r="Y44" s="163">
        <v>32178</v>
      </c>
      <c r="Z44" s="164">
        <f t="shared" si="35"/>
        <v>8.5554281087645956E-2</v>
      </c>
      <c r="AA44" s="165">
        <f t="shared" si="28"/>
        <v>0.17236856487047758</v>
      </c>
      <c r="AB44" s="164">
        <f t="shared" si="36"/>
        <v>7.5188567262666952E-3</v>
      </c>
    </row>
    <row r="45" spans="1:28" x14ac:dyDescent="0.25">
      <c r="A45" s="56"/>
      <c r="B45" s="162" t="s">
        <v>119</v>
      </c>
      <c r="C45" s="163">
        <v>2495</v>
      </c>
      <c r="D45" s="163">
        <v>1043</v>
      </c>
      <c r="E45" s="163">
        <v>722</v>
      </c>
      <c r="F45" s="163">
        <v>1778</v>
      </c>
      <c r="G45" s="163">
        <v>2269</v>
      </c>
      <c r="H45" s="163">
        <v>2413</v>
      </c>
      <c r="I45" s="164">
        <f t="shared" si="29"/>
        <v>6.3464081092992508E-2</v>
      </c>
      <c r="J45" s="165">
        <f t="shared" si="30"/>
        <v>-3.2865731462925818E-2</v>
      </c>
      <c r="K45" s="164">
        <f t="shared" si="31"/>
        <v>3.1799791779233274E-3</v>
      </c>
      <c r="L45" s="163">
        <v>31182</v>
      </c>
      <c r="M45" s="163">
        <v>10410</v>
      </c>
      <c r="N45" s="163">
        <v>16968</v>
      </c>
      <c r="O45" s="163">
        <v>29000</v>
      </c>
      <c r="P45" s="163">
        <v>33231</v>
      </c>
      <c r="Q45" s="163">
        <v>33087</v>
      </c>
      <c r="R45" s="164">
        <f t="shared" si="32"/>
        <v>-4.3333032409497152E-3</v>
      </c>
      <c r="S45" s="165">
        <f t="shared" si="33"/>
        <v>6.1092938233596294E-2</v>
      </c>
      <c r="T45" s="164">
        <f t="shared" si="34"/>
        <v>9.397500021301795E-3</v>
      </c>
      <c r="U45" s="163">
        <v>33677</v>
      </c>
      <c r="V45" s="163">
        <v>17690</v>
      </c>
      <c r="W45" s="163">
        <v>30778</v>
      </c>
      <c r="X45" s="163">
        <v>35500</v>
      </c>
      <c r="Y45" s="163">
        <v>35500</v>
      </c>
      <c r="Z45" s="164">
        <f t="shared" si="35"/>
        <v>0</v>
      </c>
      <c r="AA45" s="165">
        <f t="shared" si="28"/>
        <v>5.4131900109867237E-2</v>
      </c>
      <c r="AB45" s="164">
        <f t="shared" si="36"/>
        <v>8.2950902412352433E-3</v>
      </c>
    </row>
    <row r="46" spans="1:28" x14ac:dyDescent="0.25">
      <c r="A46" s="56"/>
      <c r="B46" s="162" t="s">
        <v>128</v>
      </c>
      <c r="C46" s="163">
        <v>3512</v>
      </c>
      <c r="D46" s="163">
        <v>1099</v>
      </c>
      <c r="E46" s="163">
        <v>749</v>
      </c>
      <c r="F46" s="163">
        <v>2218</v>
      </c>
      <c r="G46" s="163">
        <v>2218</v>
      </c>
      <c r="H46" s="163">
        <v>1673</v>
      </c>
      <c r="I46" s="164">
        <f t="shared" si="29"/>
        <v>-0.24571686203787191</v>
      </c>
      <c r="J46" s="165">
        <f t="shared" si="30"/>
        <v>-0.523633257403189</v>
      </c>
      <c r="K46" s="164">
        <f t="shared" si="31"/>
        <v>2.2047679919874538E-3</v>
      </c>
      <c r="L46" s="163">
        <v>4530</v>
      </c>
      <c r="M46" s="163">
        <v>2290</v>
      </c>
      <c r="N46" s="163">
        <v>2639</v>
      </c>
      <c r="O46" s="163">
        <v>6605</v>
      </c>
      <c r="P46" s="163">
        <v>7002</v>
      </c>
      <c r="Q46" s="163">
        <v>6960</v>
      </c>
      <c r="R46" s="164">
        <f t="shared" si="32"/>
        <v>-5.9982862039417162E-3</v>
      </c>
      <c r="S46" s="165">
        <f t="shared" si="33"/>
        <v>0.53642384105960272</v>
      </c>
      <c r="T46" s="164">
        <f t="shared" si="34"/>
        <v>1.9768066052606912E-3</v>
      </c>
      <c r="U46" s="163">
        <v>8042</v>
      </c>
      <c r="V46" s="163">
        <v>3388</v>
      </c>
      <c r="W46" s="163">
        <v>8823</v>
      </c>
      <c r="X46" s="163">
        <v>9220</v>
      </c>
      <c r="Y46" s="163">
        <v>8633</v>
      </c>
      <c r="Z46" s="164">
        <f t="shared" si="35"/>
        <v>-6.3665943600867636E-2</v>
      </c>
      <c r="AA46" s="165">
        <f t="shared" si="28"/>
        <v>7.3489181795573177E-2</v>
      </c>
      <c r="AB46" s="164">
        <f t="shared" si="36"/>
        <v>2.0172257479601089E-3</v>
      </c>
    </row>
    <row r="47" spans="1:28" x14ac:dyDescent="0.25">
      <c r="A47" s="56"/>
      <c r="B47" s="162" t="s">
        <v>131</v>
      </c>
      <c r="C47" s="163">
        <v>4005</v>
      </c>
      <c r="D47" s="163">
        <v>1080</v>
      </c>
      <c r="E47" s="163">
        <v>761</v>
      </c>
      <c r="F47" s="163">
        <v>1311</v>
      </c>
      <c r="G47" s="163">
        <v>1982</v>
      </c>
      <c r="H47" s="163">
        <v>1393</v>
      </c>
      <c r="I47" s="164">
        <f t="shared" si="29"/>
        <v>-0.29717457114026236</v>
      </c>
      <c r="J47" s="165">
        <f t="shared" si="30"/>
        <v>-0.65218476903870171</v>
      </c>
      <c r="K47" s="164">
        <f t="shared" si="31"/>
        <v>1.835769164876583E-3</v>
      </c>
      <c r="L47" s="163">
        <v>7898</v>
      </c>
      <c r="M47" s="163">
        <v>4129</v>
      </c>
      <c r="N47" s="163">
        <v>3019</v>
      </c>
      <c r="O47" s="163">
        <v>6804</v>
      </c>
      <c r="P47" s="163">
        <v>8431</v>
      </c>
      <c r="Q47" s="163">
        <v>7038</v>
      </c>
      <c r="R47" s="164">
        <f t="shared" si="32"/>
        <v>-0.16522357964654255</v>
      </c>
      <c r="S47" s="165">
        <f t="shared" si="33"/>
        <v>-0.10888832615852118</v>
      </c>
      <c r="T47" s="164">
        <f t="shared" si="34"/>
        <v>1.9989604723886127E-3</v>
      </c>
      <c r="U47" s="163">
        <v>11903</v>
      </c>
      <c r="V47" s="163">
        <v>3780</v>
      </c>
      <c r="W47" s="163">
        <v>8115</v>
      </c>
      <c r="X47" s="163">
        <v>10413</v>
      </c>
      <c r="Y47" s="163">
        <v>8431</v>
      </c>
      <c r="Z47" s="164">
        <f t="shared" si="35"/>
        <v>-0.19033899932776333</v>
      </c>
      <c r="AA47" s="165">
        <f t="shared" si="28"/>
        <v>-0.29169117029320335</v>
      </c>
      <c r="AB47" s="164">
        <f t="shared" si="36"/>
        <v>1.970025516164911E-3</v>
      </c>
    </row>
    <row r="48" spans="1:28" x14ac:dyDescent="0.25">
      <c r="A48" s="56"/>
      <c r="B48" s="168" t="s">
        <v>144</v>
      </c>
      <c r="C48" s="169">
        <f t="shared" ref="C48:H48" si="37">C40-SUM(C41:C47)</f>
        <v>42337</v>
      </c>
      <c r="D48" s="169">
        <f t="shared" si="37"/>
        <v>13680</v>
      </c>
      <c r="E48" s="169">
        <f t="shared" si="37"/>
        <v>19568</v>
      </c>
      <c r="F48" s="169">
        <f t="shared" si="37"/>
        <v>59733</v>
      </c>
      <c r="G48" s="169">
        <f t="shared" si="37"/>
        <v>69566</v>
      </c>
      <c r="H48" s="169">
        <f t="shared" si="37"/>
        <v>74074</v>
      </c>
      <c r="I48" s="170">
        <f t="shared" si="29"/>
        <v>6.4801770980076556E-2</v>
      </c>
      <c r="J48" s="171">
        <f t="shared" si="30"/>
        <v>0.74962798497767902</v>
      </c>
      <c r="K48" s="170">
        <f t="shared" si="31"/>
        <v>9.7618639712180919E-2</v>
      </c>
      <c r="L48" s="169">
        <f t="shared" ref="L48:Q48" si="38">L40-SUM(L41:L47)</f>
        <v>120962</v>
      </c>
      <c r="M48" s="169">
        <f t="shared" si="38"/>
        <v>32686</v>
      </c>
      <c r="N48" s="169">
        <f t="shared" si="38"/>
        <v>53170</v>
      </c>
      <c r="O48" s="169">
        <f t="shared" si="38"/>
        <v>141662</v>
      </c>
      <c r="P48" s="169">
        <f t="shared" si="38"/>
        <v>147551</v>
      </c>
      <c r="Q48" s="169">
        <f t="shared" si="38"/>
        <v>157712</v>
      </c>
      <c r="R48" s="170">
        <f t="shared" si="32"/>
        <v>6.8864324877500049E-2</v>
      </c>
      <c r="S48" s="171">
        <f t="shared" si="33"/>
        <v>0.30381442105785283</v>
      </c>
      <c r="T48" s="170">
        <f t="shared" si="34"/>
        <v>4.4793983236907205E-2</v>
      </c>
      <c r="U48" s="169">
        <f>U40-SUM(U41:U47)</f>
        <v>163299</v>
      </c>
      <c r="V48" s="169">
        <f>V40-SUM(V41:V47)</f>
        <v>72738</v>
      </c>
      <c r="W48" s="169">
        <f>W40-SUM(W41:W47)</f>
        <v>201395</v>
      </c>
      <c r="X48" s="169">
        <f>X40-SUM(X41:X47)</f>
        <v>217117</v>
      </c>
      <c r="Y48" s="169">
        <f>Y40-SUM(Y41:Y47)</f>
        <v>231786</v>
      </c>
      <c r="Z48" s="170">
        <f t="shared" si="35"/>
        <v>6.7562650552467129E-2</v>
      </c>
      <c r="AA48" s="171">
        <f t="shared" si="28"/>
        <v>0.41939632208402999</v>
      </c>
      <c r="AB48" s="170">
        <f t="shared" si="36"/>
        <v>5.4160163004364853E-2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2479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38821</v>
      </c>
      <c r="V50" s="176">
        <f>V51+V54</f>
        <v>20161</v>
      </c>
      <c r="W50" s="176">
        <f>W51+W54</f>
        <v>37638</v>
      </c>
      <c r="X50" s="176">
        <f>X51+X54</f>
        <v>50521</v>
      </c>
      <c r="Y50" s="176">
        <f>Y51+Y54</f>
        <v>43075</v>
      </c>
      <c r="Z50" s="177">
        <f>IFERROR(Y50/X50-1,"-")</f>
        <v>-0.14738425605193883</v>
      </c>
      <c r="AA50" s="177">
        <f t="shared" ref="AA50:AA62" si="41">IFERROR(Y50/U50-1,"-")</f>
        <v>0.1095798665670642</v>
      </c>
      <c r="AB50" s="177">
        <f>Y50/Y$8</f>
        <v>1.0065098933555158E-2</v>
      </c>
    </row>
    <row r="51" spans="1:28" x14ac:dyDescent="0.25">
      <c r="A51" s="56"/>
      <c r="B51" s="157" t="s">
        <v>97</v>
      </c>
      <c r="C51" s="158">
        <v>0</v>
      </c>
      <c r="D51" s="158">
        <v>1212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8657</v>
      </c>
      <c r="V51" s="158">
        <v>4950</v>
      </c>
      <c r="W51" s="158">
        <v>6738</v>
      </c>
      <c r="X51" s="158">
        <v>20078</v>
      </c>
      <c r="Y51" s="158">
        <v>10886</v>
      </c>
      <c r="Z51" s="159">
        <f>IFERROR(Y51/X51-1,"-")</f>
        <v>-0.45781452335890027</v>
      </c>
      <c r="AA51" s="160">
        <f t="shared" si="41"/>
        <v>0.25747949636132605</v>
      </c>
      <c r="AB51" s="159">
        <f>Y51/Y$8</f>
        <v>2.5436718976362496E-3</v>
      </c>
    </row>
    <row r="52" spans="1:28" x14ac:dyDescent="0.25">
      <c r="A52" s="56"/>
      <c r="B52" s="162" t="s">
        <v>103</v>
      </c>
      <c r="C52" s="163">
        <v>0</v>
      </c>
      <c r="D52" s="163">
        <v>1116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4791</v>
      </c>
      <c r="V52" s="163">
        <v>2415</v>
      </c>
      <c r="W52" s="163">
        <v>3508</v>
      </c>
      <c r="X52" s="163">
        <v>14700</v>
      </c>
      <c r="Y52" s="163">
        <v>7147</v>
      </c>
      <c r="Z52" s="164">
        <f>IFERROR(Y52/X52-1,"-")</f>
        <v>-0.51380952380952383</v>
      </c>
      <c r="AA52" s="165">
        <f t="shared" si="41"/>
        <v>0.49175537466082231</v>
      </c>
      <c r="AB52" s="164">
        <f>Y52/Y$8</f>
        <v>1.6700002803974167E-3</v>
      </c>
    </row>
    <row r="53" spans="1:28" x14ac:dyDescent="0.25">
      <c r="A53" s="56"/>
      <c r="B53" s="162" t="s">
        <v>100</v>
      </c>
      <c r="C53" s="163">
        <v>0</v>
      </c>
      <c r="D53" s="163">
        <v>96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3866</v>
      </c>
      <c r="V53" s="163">
        <v>2535</v>
      </c>
      <c r="W53" s="163">
        <v>3230</v>
      </c>
      <c r="X53" s="163">
        <v>5378</v>
      </c>
      <c r="Y53" s="163">
        <v>3739</v>
      </c>
      <c r="Z53" s="164">
        <f>IFERROR(Y53/X53-1,"-")</f>
        <v>-0.30476013387876533</v>
      </c>
      <c r="AA53" s="165">
        <f t="shared" si="41"/>
        <v>-3.2850491464045506E-2</v>
      </c>
      <c r="AB53" s="164">
        <f>Y53/Y$8</f>
        <v>8.736716172388332E-4</v>
      </c>
    </row>
    <row r="54" spans="1:28" x14ac:dyDescent="0.25">
      <c r="A54" s="56"/>
      <c r="B54" s="157" t="s">
        <v>107</v>
      </c>
      <c r="C54" s="158">
        <v>0</v>
      </c>
      <c r="D54" s="158">
        <v>1267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30164</v>
      </c>
      <c r="V54" s="158">
        <v>15211</v>
      </c>
      <c r="W54" s="158">
        <v>30900</v>
      </c>
      <c r="X54" s="158">
        <v>30443</v>
      </c>
      <c r="Y54" s="158">
        <v>32189</v>
      </c>
      <c r="Z54" s="159">
        <f>IFERROR(Y54/X54-1,"-")</f>
        <v>5.7353086095325745E-2</v>
      </c>
      <c r="AA54" s="160">
        <f t="shared" si="41"/>
        <v>6.7133006232595216E-2</v>
      </c>
      <c r="AB54" s="159">
        <f>Y54/Y$8</f>
        <v>7.5214270359189091E-3</v>
      </c>
    </row>
    <row r="55" spans="1:28" s="56" customFormat="1" x14ac:dyDescent="0.25">
      <c r="B55" s="162" t="s">
        <v>110</v>
      </c>
      <c r="C55" s="163">
        <v>0</v>
      </c>
      <c r="D55" s="163">
        <v>146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8594</v>
      </c>
      <c r="V55" s="163">
        <v>3030</v>
      </c>
      <c r="W55" s="163">
        <v>10329</v>
      </c>
      <c r="X55" s="163">
        <v>9247</v>
      </c>
      <c r="Y55" s="163">
        <v>10942</v>
      </c>
      <c r="Z55" s="164">
        <f t="shared" ref="Z55:Z62" si="48">IFERROR(Y55/X55-1,"-")</f>
        <v>0.18330269276522104</v>
      </c>
      <c r="AA55" s="165">
        <f t="shared" si="41"/>
        <v>0.27321387014195953</v>
      </c>
      <c r="AB55" s="164">
        <f t="shared" ref="AB55:AB62" si="49">Y55/Y$8</f>
        <v>2.5567571104111561E-3</v>
      </c>
    </row>
    <row r="56" spans="1:28" s="56" customFormat="1" x14ac:dyDescent="0.25">
      <c r="B56" s="162" t="s">
        <v>113</v>
      </c>
      <c r="C56" s="163">
        <v>0</v>
      </c>
      <c r="D56" s="163">
        <v>609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9255</v>
      </c>
      <c r="V56" s="163">
        <v>5150</v>
      </c>
      <c r="W56" s="163">
        <v>6783</v>
      </c>
      <c r="X56" s="163">
        <v>6068</v>
      </c>
      <c r="Y56" s="163">
        <v>6432</v>
      </c>
      <c r="Z56" s="164">
        <f t="shared" si="48"/>
        <v>5.9986816084377059E-2</v>
      </c>
      <c r="AA56" s="165">
        <f t="shared" si="41"/>
        <v>-0.30502431118314421</v>
      </c>
      <c r="AB56" s="164">
        <f t="shared" si="49"/>
        <v>1.5029301530035237E-3</v>
      </c>
    </row>
    <row r="57" spans="1:28" x14ac:dyDescent="0.25">
      <c r="A57" s="56"/>
      <c r="B57" s="162" t="s">
        <v>116</v>
      </c>
      <c r="C57" s="163">
        <v>0</v>
      </c>
      <c r="D57" s="163">
        <v>80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1959</v>
      </c>
      <c r="V57" s="163">
        <v>1642</v>
      </c>
      <c r="W57" s="163">
        <v>2739</v>
      </c>
      <c r="X57" s="163">
        <v>2907</v>
      </c>
      <c r="Y57" s="163">
        <v>2287</v>
      </c>
      <c r="Z57" s="164">
        <f t="shared" si="48"/>
        <v>-0.21327829377364982</v>
      </c>
      <c r="AA57" s="165">
        <f t="shared" si="41"/>
        <v>0.1674323634507402</v>
      </c>
      <c r="AB57" s="164">
        <f t="shared" si="49"/>
        <v>5.343907431466198E-4</v>
      </c>
    </row>
    <row r="58" spans="1:28" x14ac:dyDescent="0.25">
      <c r="A58" s="56"/>
      <c r="B58" s="162" t="s">
        <v>123</v>
      </c>
      <c r="C58" s="163">
        <v>0</v>
      </c>
      <c r="D58" s="163">
        <v>54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546</v>
      </c>
      <c r="V58" s="163">
        <v>377</v>
      </c>
      <c r="W58" s="163">
        <v>866</v>
      </c>
      <c r="X58" s="163">
        <v>806</v>
      </c>
      <c r="Y58" s="163">
        <v>1078</v>
      </c>
      <c r="Z58" s="164">
        <f t="shared" si="48"/>
        <v>0.33746898263027303</v>
      </c>
      <c r="AA58" s="165">
        <f t="shared" si="41"/>
        <v>0.97435897435897445</v>
      </c>
      <c r="AB58" s="164">
        <f t="shared" si="49"/>
        <v>2.5189034591694629E-4</v>
      </c>
    </row>
    <row r="59" spans="1:28" x14ac:dyDescent="0.25">
      <c r="A59" s="56"/>
      <c r="B59" s="162" t="s">
        <v>119</v>
      </c>
      <c r="C59" s="163">
        <v>0</v>
      </c>
      <c r="D59" s="163">
        <v>40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636</v>
      </c>
      <c r="V59" s="163">
        <v>476</v>
      </c>
      <c r="W59" s="163">
        <v>649</v>
      </c>
      <c r="X59" s="163">
        <v>683</v>
      </c>
      <c r="Y59" s="163">
        <v>802</v>
      </c>
      <c r="Z59" s="164">
        <f t="shared" si="48"/>
        <v>0.17423133235724753</v>
      </c>
      <c r="AA59" s="165">
        <f t="shared" si="41"/>
        <v>0.26100628930817615</v>
      </c>
      <c r="AB59" s="164">
        <f t="shared" si="49"/>
        <v>1.8739894009776523E-4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160</v>
      </c>
      <c r="V60" s="163">
        <v>98</v>
      </c>
      <c r="W60" s="163">
        <v>132</v>
      </c>
      <c r="X60" s="163">
        <v>239</v>
      </c>
      <c r="Y60" s="163">
        <v>141</v>
      </c>
      <c r="Z60" s="164">
        <f t="shared" si="48"/>
        <v>-0.41004184100418406</v>
      </c>
      <c r="AA60" s="165">
        <f t="shared" si="41"/>
        <v>-0.11875000000000002</v>
      </c>
      <c r="AB60" s="164">
        <f t="shared" si="49"/>
        <v>3.2946696451103364E-5</v>
      </c>
    </row>
    <row r="61" spans="1:28" x14ac:dyDescent="0.25">
      <c r="A61" s="56"/>
      <c r="B61" s="162" t="s">
        <v>131</v>
      </c>
      <c r="C61" s="163">
        <v>0</v>
      </c>
      <c r="D61" s="163">
        <v>14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340</v>
      </c>
      <c r="V61" s="163">
        <v>91</v>
      </c>
      <c r="W61" s="163">
        <v>153</v>
      </c>
      <c r="X61" s="163">
        <v>195</v>
      </c>
      <c r="Y61" s="163">
        <v>154</v>
      </c>
      <c r="Z61" s="164">
        <f t="shared" si="48"/>
        <v>-0.21025641025641029</v>
      </c>
      <c r="AA61" s="165">
        <f t="shared" si="41"/>
        <v>-0.54705882352941182</v>
      </c>
      <c r="AB61" s="164">
        <f t="shared" si="49"/>
        <v>3.5984335130992327E-5</v>
      </c>
    </row>
    <row r="62" spans="1:28" x14ac:dyDescent="0.25">
      <c r="A62" s="56"/>
      <c r="B62" s="168" t="s">
        <v>144</v>
      </c>
      <c r="C62" s="169">
        <f t="shared" ref="C62:H62" si="50">C54-SUM(C55:C61)</f>
        <v>0</v>
      </c>
      <c r="D62" s="169">
        <f t="shared" si="50"/>
        <v>324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8674</v>
      </c>
      <c r="V62" s="169">
        <f>V54-SUM(V55:V61)</f>
        <v>4347</v>
      </c>
      <c r="W62" s="169">
        <f>W54-SUM(W55:W61)</f>
        <v>9249</v>
      </c>
      <c r="X62" s="169">
        <f>X54-SUM(X55:X61)</f>
        <v>10298</v>
      </c>
      <c r="Y62" s="169">
        <f>Y54-SUM(Y55:Y61)</f>
        <v>10353</v>
      </c>
      <c r="Z62" s="170">
        <f t="shared" si="48"/>
        <v>5.3408428821131171E-3</v>
      </c>
      <c r="AA62" s="171">
        <f t="shared" si="41"/>
        <v>0.19356698178464371</v>
      </c>
      <c r="AB62" s="170">
        <f t="shared" si="49"/>
        <v>2.4191287117608022E-3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12795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1313</v>
      </c>
      <c r="H64" s="176">
        <f t="shared" si="52"/>
        <v>0</v>
      </c>
      <c r="I64" s="177">
        <f>IFERROR(H64/G64-1,"-")</f>
        <v>-1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122557</v>
      </c>
      <c r="M64" s="176">
        <f t="shared" si="53"/>
        <v>38963</v>
      </c>
      <c r="N64" s="176">
        <f t="shared" si="53"/>
        <v>44291</v>
      </c>
      <c r="O64" s="176">
        <f t="shared" si="53"/>
        <v>0</v>
      </c>
      <c r="P64" s="176">
        <f t="shared" si="53"/>
        <v>108492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135352</v>
      </c>
      <c r="V64" s="176">
        <f>V65+V68</f>
        <v>62020</v>
      </c>
      <c r="W64" s="176">
        <f>W65+W68</f>
        <v>151473</v>
      </c>
      <c r="X64" s="176">
        <f>X65+X68</f>
        <v>170958</v>
      </c>
      <c r="Y64" s="176">
        <f>Y65+Y68</f>
        <v>191595</v>
      </c>
      <c r="Z64" s="177">
        <f>IFERROR(Y64/X64-1,"-")</f>
        <v>0.12071385954444946</v>
      </c>
      <c r="AA64" s="177">
        <f t="shared" ref="AA64:AA76" si="54">IFERROR(Y64/U64-1,"-")</f>
        <v>0.4155313552810449</v>
      </c>
      <c r="AB64" s="177">
        <f>Y64/Y$8</f>
        <v>4.4768952528717369E-2</v>
      </c>
    </row>
    <row r="65" spans="1:28" x14ac:dyDescent="0.25">
      <c r="A65" s="56"/>
      <c r="B65" s="157" t="s">
        <v>97</v>
      </c>
      <c r="C65" s="158">
        <v>2002</v>
      </c>
      <c r="D65" s="158">
        <v>97</v>
      </c>
      <c r="E65" s="158">
        <v>0</v>
      </c>
      <c r="F65" s="158">
        <v>0</v>
      </c>
      <c r="G65" s="158">
        <v>348</v>
      </c>
      <c r="H65" s="158">
        <v>0</v>
      </c>
      <c r="I65" s="159">
        <f>IFERROR(H65/G65-1,"-")</f>
        <v>-1</v>
      </c>
      <c r="J65" s="160">
        <f>IFERROR(H65/C65-1,"-")</f>
        <v>-1</v>
      </c>
      <c r="K65" s="159">
        <f>H65/H$8</f>
        <v>0</v>
      </c>
      <c r="L65" s="158">
        <v>39360</v>
      </c>
      <c r="M65" s="158">
        <v>13336</v>
      </c>
      <c r="N65" s="158">
        <v>23633</v>
      </c>
      <c r="O65" s="158">
        <v>0</v>
      </c>
      <c r="P65" s="158">
        <v>39391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41362</v>
      </c>
      <c r="V65" s="158">
        <v>25803</v>
      </c>
      <c r="W65" s="158">
        <v>30941</v>
      </c>
      <c r="X65" s="158">
        <v>45548</v>
      </c>
      <c r="Y65" s="158">
        <v>58550</v>
      </c>
      <c r="Z65" s="159">
        <f>IFERROR(Y65/X65-1,"-")</f>
        <v>0.28545710020198478</v>
      </c>
      <c r="AA65" s="160">
        <f t="shared" si="54"/>
        <v>0.41555050529471504</v>
      </c>
      <c r="AB65" s="159">
        <f>Y65/Y$8</f>
        <v>1.3681057285192212E-2</v>
      </c>
    </row>
    <row r="66" spans="1:28" x14ac:dyDescent="0.25">
      <c r="A66" s="56"/>
      <c r="B66" s="162" t="s">
        <v>103</v>
      </c>
      <c r="C66" s="163">
        <v>1510</v>
      </c>
      <c r="D66" s="163">
        <v>57</v>
      </c>
      <c r="E66" s="163">
        <v>0</v>
      </c>
      <c r="F66" s="163">
        <v>0</v>
      </c>
      <c r="G66" s="163">
        <v>169</v>
      </c>
      <c r="H66" s="163">
        <v>0</v>
      </c>
      <c r="I66" s="164">
        <f>IFERROR(H66/G66-1,"-")</f>
        <v>-1</v>
      </c>
      <c r="J66" s="165">
        <f>IFERROR(H66/C66-1,"-")</f>
        <v>-1</v>
      </c>
      <c r="K66" s="164">
        <f>H66/H$8</f>
        <v>0</v>
      </c>
      <c r="L66" s="163">
        <v>20727</v>
      </c>
      <c r="M66" s="163">
        <v>4777</v>
      </c>
      <c r="N66" s="163">
        <v>20260</v>
      </c>
      <c r="O66" s="163">
        <v>0</v>
      </c>
      <c r="P66" s="163">
        <v>26944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22237</v>
      </c>
      <c r="V66" s="163">
        <v>21207</v>
      </c>
      <c r="W66" s="163">
        <v>22920</v>
      </c>
      <c r="X66" s="163">
        <v>31464</v>
      </c>
      <c r="Y66" s="163">
        <v>34800</v>
      </c>
      <c r="Z66" s="164">
        <f>IFERROR(Y66/X66-1,"-")</f>
        <v>0.10602593440122043</v>
      </c>
      <c r="AA66" s="165">
        <f t="shared" si="54"/>
        <v>0.56495930206412726</v>
      </c>
      <c r="AB66" s="164">
        <f>Y66/Y$8</f>
        <v>8.1315250815489157E-3</v>
      </c>
    </row>
    <row r="67" spans="1:28" x14ac:dyDescent="0.25">
      <c r="A67" s="56"/>
      <c r="B67" s="162" t="s">
        <v>100</v>
      </c>
      <c r="C67" s="163">
        <v>492</v>
      </c>
      <c r="D67" s="163">
        <v>40</v>
      </c>
      <c r="E67" s="163">
        <v>0</v>
      </c>
      <c r="F67" s="163">
        <v>0</v>
      </c>
      <c r="G67" s="163">
        <v>179</v>
      </c>
      <c r="H67" s="163">
        <v>0</v>
      </c>
      <c r="I67" s="164">
        <f>IFERROR(H67/G67-1,"-")</f>
        <v>-1</v>
      </c>
      <c r="J67" s="165">
        <f>IFERROR(H67/C67-1,"-")</f>
        <v>-1</v>
      </c>
      <c r="K67" s="164">
        <f>H67/H$8</f>
        <v>0</v>
      </c>
      <c r="L67" s="163">
        <v>18633</v>
      </c>
      <c r="M67" s="163">
        <v>8559</v>
      </c>
      <c r="N67" s="163">
        <v>3373</v>
      </c>
      <c r="O67" s="163">
        <v>0</v>
      </c>
      <c r="P67" s="163">
        <v>12447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19125</v>
      </c>
      <c r="V67" s="163">
        <v>4596</v>
      </c>
      <c r="W67" s="163">
        <v>8021</v>
      </c>
      <c r="X67" s="163">
        <v>14084</v>
      </c>
      <c r="Y67" s="163">
        <v>23750</v>
      </c>
      <c r="Z67" s="164">
        <f>IFERROR(Y67/X67-1,"-")</f>
        <v>0.68631070718545861</v>
      </c>
      <c r="AA67" s="165">
        <f t="shared" si="54"/>
        <v>0.24183006535947715</v>
      </c>
      <c r="AB67" s="164">
        <f>Y67/Y$8</f>
        <v>5.5495322036432969E-3</v>
      </c>
    </row>
    <row r="68" spans="1:28" x14ac:dyDescent="0.25">
      <c r="A68" s="56"/>
      <c r="B68" s="157" t="s">
        <v>107</v>
      </c>
      <c r="C68" s="158">
        <v>10793</v>
      </c>
      <c r="D68" s="158">
        <v>1843</v>
      </c>
      <c r="E68" s="158">
        <v>0</v>
      </c>
      <c r="F68" s="158">
        <v>0</v>
      </c>
      <c r="G68" s="158">
        <v>965</v>
      </c>
      <c r="H68" s="158">
        <v>0</v>
      </c>
      <c r="I68" s="159">
        <f>IFERROR(H68/G68-1,"-")</f>
        <v>-1</v>
      </c>
      <c r="J68" s="160">
        <f>IFERROR(H68/C68-1,"-")</f>
        <v>-1</v>
      </c>
      <c r="K68" s="159">
        <f>H68/H$8</f>
        <v>0</v>
      </c>
      <c r="L68" s="158">
        <v>83197</v>
      </c>
      <c r="M68" s="158">
        <v>25627</v>
      </c>
      <c r="N68" s="158">
        <v>20658</v>
      </c>
      <c r="O68" s="158">
        <v>0</v>
      </c>
      <c r="P68" s="158">
        <v>69101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93990</v>
      </c>
      <c r="V68" s="158">
        <v>36217</v>
      </c>
      <c r="W68" s="158">
        <v>120532</v>
      </c>
      <c r="X68" s="158">
        <v>125410</v>
      </c>
      <c r="Y68" s="158">
        <v>133045</v>
      </c>
      <c r="Z68" s="159">
        <f>IFERROR(Y68/X68-1,"-")</f>
        <v>6.0880312574754791E-2</v>
      </c>
      <c r="AA68" s="160">
        <f t="shared" si="54"/>
        <v>0.41552292797106083</v>
      </c>
      <c r="AB68" s="159">
        <f>Y68/Y$8</f>
        <v>3.1087895243525156E-2</v>
      </c>
    </row>
    <row r="69" spans="1:28" s="56" customFormat="1" x14ac:dyDescent="0.25">
      <c r="B69" s="162" t="s">
        <v>110</v>
      </c>
      <c r="C69" s="163">
        <v>1499</v>
      </c>
      <c r="D69" s="163">
        <v>217</v>
      </c>
      <c r="E69" s="163">
        <v>0</v>
      </c>
      <c r="F69" s="163">
        <v>0</v>
      </c>
      <c r="G69" s="163">
        <v>262</v>
      </c>
      <c r="H69" s="163">
        <v>0</v>
      </c>
      <c r="I69" s="164">
        <f t="shared" ref="I69:I76" si="55">IFERROR(H69/G69-1,"-")</f>
        <v>-1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39253</v>
      </c>
      <c r="M69" s="163">
        <v>12352</v>
      </c>
      <c r="N69" s="163">
        <v>5486</v>
      </c>
      <c r="O69" s="163">
        <v>0</v>
      </c>
      <c r="P69" s="163">
        <v>27753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40752</v>
      </c>
      <c r="V69" s="163">
        <v>7549</v>
      </c>
      <c r="W69" s="163">
        <v>52809</v>
      </c>
      <c r="X69" s="163">
        <v>48101</v>
      </c>
      <c r="Y69" s="163">
        <v>45250</v>
      </c>
      <c r="Z69" s="164">
        <f t="shared" ref="Z69:Z76" si="61">IFERROR(Y69/X69-1,"-")</f>
        <v>-5.9271117024594089E-2</v>
      </c>
      <c r="AA69" s="165">
        <f t="shared" si="54"/>
        <v>0.11037495092265415</v>
      </c>
      <c r="AB69" s="164">
        <f t="shared" ref="AB69:AB76" si="62">Y69/Y$8</f>
        <v>1.0573319251151967E-2</v>
      </c>
    </row>
    <row r="70" spans="1:28" s="56" customFormat="1" x14ac:dyDescent="0.25">
      <c r="B70" s="162" t="s">
        <v>113</v>
      </c>
      <c r="C70" s="163">
        <v>1882</v>
      </c>
      <c r="D70" s="163">
        <v>271</v>
      </c>
      <c r="E70" s="163">
        <v>0</v>
      </c>
      <c r="F70" s="163">
        <v>0</v>
      </c>
      <c r="G70" s="163">
        <v>66</v>
      </c>
      <c r="H70" s="163">
        <v>0</v>
      </c>
      <c r="I70" s="164">
        <f t="shared" si="55"/>
        <v>-1</v>
      </c>
      <c r="J70" s="165">
        <f t="shared" si="56"/>
        <v>-1</v>
      </c>
      <c r="K70" s="164">
        <f t="shared" si="57"/>
        <v>0</v>
      </c>
      <c r="L70" s="163">
        <v>9305</v>
      </c>
      <c r="M70" s="163">
        <v>2792</v>
      </c>
      <c r="N70" s="163">
        <v>2729</v>
      </c>
      <c r="O70" s="163">
        <v>0</v>
      </c>
      <c r="P70" s="163">
        <v>6766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11187</v>
      </c>
      <c r="V70" s="163">
        <v>3513</v>
      </c>
      <c r="W70" s="163">
        <v>7009</v>
      </c>
      <c r="X70" s="163">
        <v>9961</v>
      </c>
      <c r="Y70" s="163">
        <v>9892</v>
      </c>
      <c r="Z70" s="164">
        <f t="shared" si="61"/>
        <v>-6.9270153599035877E-3</v>
      </c>
      <c r="AA70" s="165">
        <f t="shared" si="54"/>
        <v>-0.11575936354697414</v>
      </c>
      <c r="AB70" s="164">
        <f t="shared" si="62"/>
        <v>2.311409370881663E-3</v>
      </c>
    </row>
    <row r="71" spans="1:28" x14ac:dyDescent="0.25">
      <c r="A71" s="56"/>
      <c r="B71" s="162" t="s">
        <v>116</v>
      </c>
      <c r="C71" s="163">
        <v>2393</v>
      </c>
      <c r="D71" s="163">
        <v>564</v>
      </c>
      <c r="E71" s="163">
        <v>0</v>
      </c>
      <c r="F71" s="163">
        <v>0</v>
      </c>
      <c r="G71" s="163">
        <v>158</v>
      </c>
      <c r="H71" s="163">
        <v>0</v>
      </c>
      <c r="I71" s="164">
        <f t="shared" si="55"/>
        <v>-1</v>
      </c>
      <c r="J71" s="165">
        <f t="shared" si="56"/>
        <v>-1</v>
      </c>
      <c r="K71" s="164">
        <f t="shared" si="57"/>
        <v>0</v>
      </c>
      <c r="L71" s="163">
        <v>8387</v>
      </c>
      <c r="M71" s="163">
        <v>2470</v>
      </c>
      <c r="N71" s="163">
        <v>3553</v>
      </c>
      <c r="O71" s="163">
        <v>0</v>
      </c>
      <c r="P71" s="163">
        <v>7714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10780</v>
      </c>
      <c r="V71" s="163">
        <v>6247</v>
      </c>
      <c r="W71" s="163">
        <v>17604</v>
      </c>
      <c r="X71" s="163">
        <v>15357</v>
      </c>
      <c r="Y71" s="163">
        <v>19078</v>
      </c>
      <c r="Z71" s="164">
        <f t="shared" si="61"/>
        <v>0.24229992837142666</v>
      </c>
      <c r="AA71" s="165">
        <f t="shared" si="54"/>
        <v>0.76975881261595558</v>
      </c>
      <c r="AB71" s="164">
        <f t="shared" si="62"/>
        <v>4.4578515949939713E-3</v>
      </c>
    </row>
    <row r="72" spans="1:28" x14ac:dyDescent="0.25">
      <c r="A72" s="56"/>
      <c r="B72" s="162" t="s">
        <v>123</v>
      </c>
      <c r="C72" s="163">
        <v>100</v>
      </c>
      <c r="D72" s="163">
        <v>22</v>
      </c>
      <c r="E72" s="163">
        <v>0</v>
      </c>
      <c r="F72" s="163">
        <v>0</v>
      </c>
      <c r="G72" s="163">
        <v>23</v>
      </c>
      <c r="H72" s="163">
        <v>0</v>
      </c>
      <c r="I72" s="164">
        <f t="shared" si="55"/>
        <v>-1</v>
      </c>
      <c r="J72" s="165">
        <f t="shared" si="56"/>
        <v>-1</v>
      </c>
      <c r="K72" s="164">
        <f t="shared" si="57"/>
        <v>0</v>
      </c>
      <c r="L72" s="163">
        <v>1619</v>
      </c>
      <c r="M72" s="163">
        <v>422</v>
      </c>
      <c r="N72" s="163">
        <v>818</v>
      </c>
      <c r="O72" s="163">
        <v>0</v>
      </c>
      <c r="P72" s="163">
        <v>2075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1719</v>
      </c>
      <c r="V72" s="163">
        <v>1777</v>
      </c>
      <c r="W72" s="163">
        <v>2468</v>
      </c>
      <c r="X72" s="163">
        <v>3478</v>
      </c>
      <c r="Y72" s="163">
        <v>4281</v>
      </c>
      <c r="Z72" s="164">
        <f t="shared" si="61"/>
        <v>0.23087981598619889</v>
      </c>
      <c r="AA72" s="165">
        <f t="shared" si="54"/>
        <v>1.4904013961605584</v>
      </c>
      <c r="AB72" s="164">
        <f t="shared" si="62"/>
        <v>1.0003177837388192E-3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16</v>
      </c>
      <c r="H73" s="163">
        <v>0</v>
      </c>
      <c r="I73" s="164">
        <f t="shared" si="55"/>
        <v>-1</v>
      </c>
      <c r="J73" s="165" t="str">
        <f t="shared" si="56"/>
        <v>-</v>
      </c>
      <c r="K73" s="164">
        <f t="shared" si="57"/>
        <v>0</v>
      </c>
      <c r="L73" s="163">
        <v>2455</v>
      </c>
      <c r="M73" s="163">
        <v>923</v>
      </c>
      <c r="N73" s="163">
        <v>1017</v>
      </c>
      <c r="O73" s="163">
        <v>0</v>
      </c>
      <c r="P73" s="163">
        <v>1320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2455</v>
      </c>
      <c r="V73" s="163">
        <v>1607</v>
      </c>
      <c r="W73" s="163">
        <v>2853</v>
      </c>
      <c r="X73" s="163">
        <v>2272</v>
      </c>
      <c r="Y73" s="163">
        <v>3870</v>
      </c>
      <c r="Z73" s="164">
        <f t="shared" si="61"/>
        <v>0.70334507042253525</v>
      </c>
      <c r="AA73" s="165">
        <f t="shared" si="54"/>
        <v>0.57637474541751521</v>
      </c>
      <c r="AB73" s="164">
        <f t="shared" si="62"/>
        <v>9.0428166855156041E-4</v>
      </c>
    </row>
    <row r="74" spans="1:28" x14ac:dyDescent="0.25">
      <c r="A74" s="56"/>
      <c r="B74" s="162" t="s">
        <v>128</v>
      </c>
      <c r="C74" s="163">
        <v>311</v>
      </c>
      <c r="D74" s="163">
        <v>83</v>
      </c>
      <c r="E74" s="163">
        <v>0</v>
      </c>
      <c r="F74" s="163">
        <v>0</v>
      </c>
      <c r="G74" s="163">
        <v>39</v>
      </c>
      <c r="H74" s="163">
        <v>0</v>
      </c>
      <c r="I74" s="164">
        <f t="shared" si="55"/>
        <v>-1</v>
      </c>
      <c r="J74" s="165">
        <f t="shared" si="56"/>
        <v>-1</v>
      </c>
      <c r="K74" s="164">
        <f t="shared" si="57"/>
        <v>0</v>
      </c>
      <c r="L74" s="163">
        <v>1869</v>
      </c>
      <c r="M74" s="163">
        <v>566</v>
      </c>
      <c r="N74" s="163">
        <v>128</v>
      </c>
      <c r="O74" s="163">
        <v>0</v>
      </c>
      <c r="P74" s="163">
        <v>527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2180</v>
      </c>
      <c r="V74" s="163">
        <v>1674</v>
      </c>
      <c r="W74" s="163">
        <v>2685</v>
      </c>
      <c r="X74" s="163">
        <v>3745</v>
      </c>
      <c r="Y74" s="163">
        <v>2300</v>
      </c>
      <c r="Z74" s="164">
        <f t="shared" si="61"/>
        <v>-0.3858477970627503</v>
      </c>
      <c r="AA74" s="165">
        <f t="shared" si="54"/>
        <v>5.504587155963292E-2</v>
      </c>
      <c r="AB74" s="164">
        <f t="shared" si="62"/>
        <v>5.3742838182650873E-4</v>
      </c>
    </row>
    <row r="75" spans="1:28" x14ac:dyDescent="0.25">
      <c r="A75" s="56"/>
      <c r="B75" s="162" t="s">
        <v>131</v>
      </c>
      <c r="C75" s="163">
        <v>225</v>
      </c>
      <c r="D75" s="163">
        <v>63</v>
      </c>
      <c r="E75" s="163">
        <v>0</v>
      </c>
      <c r="F75" s="163">
        <v>0</v>
      </c>
      <c r="G75" s="163">
        <v>7</v>
      </c>
      <c r="H75" s="163">
        <v>0</v>
      </c>
      <c r="I75" s="164">
        <f t="shared" si="55"/>
        <v>-1</v>
      </c>
      <c r="J75" s="165">
        <f t="shared" si="56"/>
        <v>-1</v>
      </c>
      <c r="K75" s="164">
        <f t="shared" si="57"/>
        <v>0</v>
      </c>
      <c r="L75" s="163">
        <v>2065</v>
      </c>
      <c r="M75" s="163">
        <v>762</v>
      </c>
      <c r="N75" s="163">
        <v>59</v>
      </c>
      <c r="O75" s="163">
        <v>0</v>
      </c>
      <c r="P75" s="163">
        <v>144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2290</v>
      </c>
      <c r="V75" s="163">
        <v>154</v>
      </c>
      <c r="W75" s="163">
        <v>799</v>
      </c>
      <c r="X75" s="163">
        <v>1039</v>
      </c>
      <c r="Y75" s="163">
        <v>628</v>
      </c>
      <c r="Z75" s="164">
        <f t="shared" si="61"/>
        <v>-0.39557266602502406</v>
      </c>
      <c r="AA75" s="165">
        <f t="shared" si="54"/>
        <v>-0.72576419213973797</v>
      </c>
      <c r="AB75" s="164">
        <f t="shared" si="62"/>
        <v>1.4674131469002066E-4</v>
      </c>
    </row>
    <row r="76" spans="1:28" x14ac:dyDescent="0.25">
      <c r="A76" s="56"/>
      <c r="B76" s="168" t="s">
        <v>144</v>
      </c>
      <c r="C76" s="169">
        <f t="shared" ref="C76:H76" si="63">C68-SUM(C69:C75)</f>
        <v>4383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394</v>
      </c>
      <c r="H76" s="169">
        <f t="shared" si="63"/>
        <v>0</v>
      </c>
      <c r="I76" s="170">
        <f t="shared" si="55"/>
        <v>-1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18244</v>
      </c>
      <c r="M76" s="169">
        <f t="shared" si="64"/>
        <v>5340</v>
      </c>
      <c r="N76" s="169">
        <f t="shared" si="64"/>
        <v>6868</v>
      </c>
      <c r="O76" s="169">
        <f t="shared" si="64"/>
        <v>0</v>
      </c>
      <c r="P76" s="169">
        <f t="shared" si="64"/>
        <v>22802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22627</v>
      </c>
      <c r="V76" s="169">
        <f>V68-SUM(V69:V75)</f>
        <v>13696</v>
      </c>
      <c r="W76" s="169">
        <f>W68-SUM(W69:W75)</f>
        <v>34305</v>
      </c>
      <c r="X76" s="169">
        <f>X68-SUM(X69:X75)</f>
        <v>41457</v>
      </c>
      <c r="Y76" s="169">
        <f>Y68-SUM(Y69:Y75)</f>
        <v>47746</v>
      </c>
      <c r="Z76" s="170">
        <f t="shared" si="61"/>
        <v>0.15169935113491095</v>
      </c>
      <c r="AA76" s="171">
        <f t="shared" si="54"/>
        <v>1.1101339108145138</v>
      </c>
      <c r="AB76" s="170">
        <f t="shared" si="62"/>
        <v>1.1156545877690646E-2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131352</v>
      </c>
      <c r="D78" s="176">
        <f t="shared" si="65"/>
        <v>32788</v>
      </c>
      <c r="E78" s="176">
        <f t="shared" si="65"/>
        <v>70827</v>
      </c>
      <c r="F78" s="176">
        <f t="shared" si="65"/>
        <v>98456</v>
      </c>
      <c r="G78" s="176">
        <f t="shared" si="65"/>
        <v>103299</v>
      </c>
      <c r="H78" s="176">
        <f t="shared" si="65"/>
        <v>118688</v>
      </c>
      <c r="I78" s="177">
        <f>IFERROR(H78/G78-1,"-")</f>
        <v>0.14897530469801246</v>
      </c>
      <c r="J78" s="177">
        <f>IFERROR(H78/C78-1,"-")</f>
        <v>-9.6412692612217521E-2</v>
      </c>
      <c r="K78" s="177">
        <f>H78/H$8</f>
        <v>0.15641333140048233</v>
      </c>
      <c r="L78" s="176">
        <f t="shared" ref="L78:Q78" si="66">L79+L82</f>
        <v>501207</v>
      </c>
      <c r="M78" s="176">
        <f t="shared" si="66"/>
        <v>135144</v>
      </c>
      <c r="N78" s="176">
        <f t="shared" si="66"/>
        <v>214429</v>
      </c>
      <c r="O78" s="176">
        <f t="shared" si="66"/>
        <v>476344</v>
      </c>
      <c r="P78" s="176">
        <f t="shared" si="66"/>
        <v>549349</v>
      </c>
      <c r="Q78" s="176">
        <f t="shared" si="66"/>
        <v>622363</v>
      </c>
      <c r="R78" s="177">
        <f>IFERROR(Q78/P78-1,"-")</f>
        <v>0.13291004443441246</v>
      </c>
      <c r="S78" s="177">
        <f>IFERROR(Q78/L78-1,"-")</f>
        <v>0.24172846747950438</v>
      </c>
      <c r="T78" s="177">
        <f>Q78/Q$8</f>
        <v>0.17676598983762351</v>
      </c>
      <c r="U78" s="176">
        <f>U79+U82</f>
        <v>632559</v>
      </c>
      <c r="V78" s="176">
        <f>V79+V82</f>
        <v>285256</v>
      </c>
      <c r="W78" s="176">
        <f>W79+W82</f>
        <v>574800</v>
      </c>
      <c r="X78" s="176">
        <f>X79+X82</f>
        <v>652648</v>
      </c>
      <c r="Y78" s="176">
        <f>Y79+Y82</f>
        <v>741051</v>
      </c>
      <c r="Z78" s="177">
        <f>IFERROR(Y78/X78-1,"-")</f>
        <v>0.13545280151015548</v>
      </c>
      <c r="AA78" s="177">
        <f t="shared" ref="AA78:AA90" si="67">IFERROR(Y78/U78-1,"-")</f>
        <v>0.17151285492736656</v>
      </c>
      <c r="AB78" s="177">
        <f>Y78/Y$8</f>
        <v>0.17315732164387659</v>
      </c>
    </row>
    <row r="79" spans="1:28" x14ac:dyDescent="0.25">
      <c r="A79" s="56"/>
      <c r="B79" s="157" t="s">
        <v>97</v>
      </c>
      <c r="C79" s="158">
        <v>57326</v>
      </c>
      <c r="D79" s="158">
        <v>14350</v>
      </c>
      <c r="E79" s="158">
        <v>38077</v>
      </c>
      <c r="F79" s="158">
        <v>48839</v>
      </c>
      <c r="G79" s="158">
        <v>49185</v>
      </c>
      <c r="H79" s="158">
        <v>55960</v>
      </c>
      <c r="I79" s="159">
        <f>IFERROR(H79/G79-1,"-")</f>
        <v>0.13774524753481754</v>
      </c>
      <c r="J79" s="160">
        <f>IFERROR(H79/C79-1,"-")</f>
        <v>-2.3828629243275334E-2</v>
      </c>
      <c r="K79" s="159">
        <f>H79/H$8</f>
        <v>7.3747051304015501E-2</v>
      </c>
      <c r="L79" s="158">
        <v>228164</v>
      </c>
      <c r="M79" s="158">
        <v>62185</v>
      </c>
      <c r="N79" s="158">
        <v>109519</v>
      </c>
      <c r="O79" s="158">
        <v>230615</v>
      </c>
      <c r="P79" s="158">
        <v>229974</v>
      </c>
      <c r="Q79" s="158">
        <v>243808</v>
      </c>
      <c r="R79" s="159">
        <f>IFERROR(Q79/P79-1,"-")</f>
        <v>6.0154626175132897E-2</v>
      </c>
      <c r="S79" s="160">
        <f>IFERROR(Q79/L79-1,"-")</f>
        <v>6.8564716607352638E-2</v>
      </c>
      <c r="T79" s="159">
        <f>Q79/Q$8</f>
        <v>6.9247308163131988E-2</v>
      </c>
      <c r="U79" s="158">
        <v>285490</v>
      </c>
      <c r="V79" s="158">
        <v>147596</v>
      </c>
      <c r="W79" s="158">
        <v>279454</v>
      </c>
      <c r="X79" s="158">
        <v>279159</v>
      </c>
      <c r="Y79" s="158">
        <v>299768</v>
      </c>
      <c r="Z79" s="159">
        <f>IFERROR(Y79/X79-1,"-")</f>
        <v>7.3825311023467011E-2</v>
      </c>
      <c r="AA79" s="160">
        <f t="shared" si="67"/>
        <v>5.0012259623804622E-2</v>
      </c>
      <c r="AB79" s="159">
        <f>Y79/Y$8</f>
        <v>7.0045143984073424E-2</v>
      </c>
    </row>
    <row r="80" spans="1:28" x14ac:dyDescent="0.25">
      <c r="A80" s="56"/>
      <c r="B80" s="162" t="s">
        <v>103</v>
      </c>
      <c r="C80" s="163">
        <v>19941</v>
      </c>
      <c r="D80" s="163">
        <v>7027</v>
      </c>
      <c r="E80" s="163">
        <v>24218</v>
      </c>
      <c r="F80" s="163">
        <v>29828</v>
      </c>
      <c r="G80" s="163">
        <v>29979</v>
      </c>
      <c r="H80" s="163">
        <v>30308</v>
      </c>
      <c r="I80" s="164">
        <f>IFERROR(H80/G80-1,"-")</f>
        <v>1.0974348710764303E-2</v>
      </c>
      <c r="J80" s="165">
        <f>IFERROR(H80/C80-1,"-")</f>
        <v>0.51988365678752313</v>
      </c>
      <c r="K80" s="164">
        <f>H80/H$8</f>
        <v>3.9941487328843846E-2</v>
      </c>
      <c r="L80" s="163">
        <v>29985</v>
      </c>
      <c r="M80" s="163">
        <v>11101</v>
      </c>
      <c r="N80" s="163">
        <v>24585</v>
      </c>
      <c r="O80" s="163">
        <v>36378</v>
      </c>
      <c r="P80" s="163">
        <v>30210</v>
      </c>
      <c r="Q80" s="163">
        <v>42021</v>
      </c>
      <c r="R80" s="164">
        <f>IFERROR(Q80/P80-1,"-")</f>
        <v>0.39096325719960268</v>
      </c>
      <c r="S80" s="165">
        <f>IFERROR(Q80/L80-1,"-")</f>
        <v>0.40140070035017517</v>
      </c>
      <c r="T80" s="164">
        <f>Q80/Q$8</f>
        <v>1.1934969879261424E-2</v>
      </c>
      <c r="U80" s="163">
        <v>49926</v>
      </c>
      <c r="V80" s="163">
        <v>48803</v>
      </c>
      <c r="W80" s="163">
        <v>66206</v>
      </c>
      <c r="X80" s="163">
        <v>60189</v>
      </c>
      <c r="Y80" s="163">
        <v>72329</v>
      </c>
      <c r="Z80" s="164">
        <f>IFERROR(Y80/X80-1,"-")</f>
        <v>0.20169798468158628</v>
      </c>
      <c r="AA80" s="165">
        <f t="shared" si="67"/>
        <v>0.44872411168529425</v>
      </c>
      <c r="AB80" s="164">
        <f>Y80/Y$8</f>
        <v>1.6900720621360676E-2</v>
      </c>
    </row>
    <row r="81" spans="1:28" x14ac:dyDescent="0.25">
      <c r="A81" s="56"/>
      <c r="B81" s="162" t="s">
        <v>100</v>
      </c>
      <c r="C81" s="163">
        <v>37385</v>
      </c>
      <c r="D81" s="163">
        <v>7323</v>
      </c>
      <c r="E81" s="163">
        <v>13859</v>
      </c>
      <c r="F81" s="163">
        <v>19011</v>
      </c>
      <c r="G81" s="163">
        <v>19206</v>
      </c>
      <c r="H81" s="163">
        <v>25652</v>
      </c>
      <c r="I81" s="164">
        <f>IFERROR(H81/G81-1,"-")</f>
        <v>0.33562428407789224</v>
      </c>
      <c r="J81" s="165">
        <f>IFERROR(H81/C81-1,"-")</f>
        <v>-0.31384245018055368</v>
      </c>
      <c r="K81" s="164">
        <f>H81/H$8</f>
        <v>3.3805563975171649E-2</v>
      </c>
      <c r="L81" s="163">
        <v>198179</v>
      </c>
      <c r="M81" s="163">
        <v>51084</v>
      </c>
      <c r="N81" s="163">
        <v>84934</v>
      </c>
      <c r="O81" s="163">
        <v>194237</v>
      </c>
      <c r="P81" s="163">
        <v>199764</v>
      </c>
      <c r="Q81" s="163">
        <v>201787</v>
      </c>
      <c r="R81" s="164">
        <f>IFERROR(Q81/P81-1,"-")</f>
        <v>1.0126949800765006E-2</v>
      </c>
      <c r="S81" s="165">
        <f>IFERROR(Q81/L81-1,"-")</f>
        <v>1.8205763476453196E-2</v>
      </c>
      <c r="T81" s="164">
        <f>Q81/Q$8</f>
        <v>5.7312338283870563E-2</v>
      </c>
      <c r="U81" s="163">
        <v>235564</v>
      </c>
      <c r="V81" s="163">
        <v>98793</v>
      </c>
      <c r="W81" s="163">
        <v>213248</v>
      </c>
      <c r="X81" s="163">
        <v>218970</v>
      </c>
      <c r="Y81" s="163">
        <v>227439</v>
      </c>
      <c r="Z81" s="164">
        <f>IFERROR(Y81/X81-1,"-")</f>
        <v>3.8676531031648143E-2</v>
      </c>
      <c r="AA81" s="165">
        <f t="shared" si="67"/>
        <v>-3.4491688033825185E-2</v>
      </c>
      <c r="AB81" s="164">
        <f>Y81/Y$8</f>
        <v>5.3144423362712752E-2</v>
      </c>
    </row>
    <row r="82" spans="1:28" x14ac:dyDescent="0.25">
      <c r="A82" s="56"/>
      <c r="B82" s="157" t="s">
        <v>107</v>
      </c>
      <c r="C82" s="158">
        <v>74026</v>
      </c>
      <c r="D82" s="158">
        <v>18438</v>
      </c>
      <c r="E82" s="158">
        <v>32750</v>
      </c>
      <c r="F82" s="158">
        <v>49617</v>
      </c>
      <c r="G82" s="158">
        <v>54114</v>
      </c>
      <c r="H82" s="158">
        <v>62728</v>
      </c>
      <c r="I82" s="159">
        <f>IFERROR(H82/G82-1,"-")</f>
        <v>0.15918246664449121</v>
      </c>
      <c r="J82" s="160">
        <f>IFERROR(H82/C82-1,"-")</f>
        <v>-0.15262205171156085</v>
      </c>
      <c r="K82" s="159">
        <f>H82/H$8</f>
        <v>8.2666280096466843E-2</v>
      </c>
      <c r="L82" s="158">
        <v>273043</v>
      </c>
      <c r="M82" s="158">
        <v>72959</v>
      </c>
      <c r="N82" s="158">
        <v>104910</v>
      </c>
      <c r="O82" s="158">
        <v>245729</v>
      </c>
      <c r="P82" s="158">
        <v>319375</v>
      </c>
      <c r="Q82" s="158">
        <v>378555</v>
      </c>
      <c r="R82" s="159">
        <f>IFERROR(Q82/P82-1,"-")</f>
        <v>0.18529941291585117</v>
      </c>
      <c r="S82" s="160">
        <f>IFERROR(Q82/L82-1,"-")</f>
        <v>0.38642997623085007</v>
      </c>
      <c r="T82" s="159">
        <f>Q82/Q$8</f>
        <v>0.10751868167449152</v>
      </c>
      <c r="U82" s="158">
        <v>347069</v>
      </c>
      <c r="V82" s="158">
        <v>137660</v>
      </c>
      <c r="W82" s="158">
        <v>295346</v>
      </c>
      <c r="X82" s="158">
        <v>373489</v>
      </c>
      <c r="Y82" s="158">
        <v>441283</v>
      </c>
      <c r="Z82" s="159">
        <f>IFERROR(Y82/X82-1,"-")</f>
        <v>0.18151538599530381</v>
      </c>
      <c r="AA82" s="160">
        <f t="shared" si="67"/>
        <v>0.27145610815140508</v>
      </c>
      <c r="AB82" s="159">
        <f>Y82/Y$8</f>
        <v>0.10311217765980316</v>
      </c>
    </row>
    <row r="83" spans="1:28" s="56" customFormat="1" x14ac:dyDescent="0.25">
      <c r="B83" s="162" t="s">
        <v>110</v>
      </c>
      <c r="C83" s="163">
        <v>9286</v>
      </c>
      <c r="D83" s="163">
        <v>2533</v>
      </c>
      <c r="E83" s="163">
        <v>3228</v>
      </c>
      <c r="F83" s="163">
        <v>5828</v>
      </c>
      <c r="G83" s="163">
        <v>7060</v>
      </c>
      <c r="H83" s="163">
        <v>9146</v>
      </c>
      <c r="I83" s="164">
        <f t="shared" ref="I83:I90" si="68">IFERROR(H83/G83-1,"-")</f>
        <v>0.29546742209631738</v>
      </c>
      <c r="J83" s="165">
        <f t="shared" ref="J83:J90" si="69">IFERROR(H83/C83-1,"-")</f>
        <v>-1.5076459185871194E-2</v>
      </c>
      <c r="K83" s="164">
        <f t="shared" ref="K83:K90" si="70">H83/H$8</f>
        <v>1.2053083116985807E-2</v>
      </c>
      <c r="L83" s="163">
        <v>54466</v>
      </c>
      <c r="M83" s="163">
        <v>14912</v>
      </c>
      <c r="N83" s="163">
        <v>11210</v>
      </c>
      <c r="O83" s="163">
        <v>56300</v>
      </c>
      <c r="P83" s="163">
        <v>75139</v>
      </c>
      <c r="Q83" s="163">
        <v>87125</v>
      </c>
      <c r="R83" s="164">
        <f t="shared" ref="R83:R90" si="71">IFERROR(Q83/P83-1,"-")</f>
        <v>0.15951769387402015</v>
      </c>
      <c r="S83" s="165">
        <f t="shared" ref="S83:S90" si="72">IFERROR(Q83/L83-1,"-")</f>
        <v>0.59962178239635744</v>
      </c>
      <c r="T83" s="164">
        <f t="shared" ref="T83:T90" si="73">Q83/Q$8</f>
        <v>2.4745585557950825E-2</v>
      </c>
      <c r="U83" s="163">
        <v>63752</v>
      </c>
      <c r="V83" s="163">
        <v>14438</v>
      </c>
      <c r="W83" s="163">
        <v>62128</v>
      </c>
      <c r="X83" s="163">
        <v>82199</v>
      </c>
      <c r="Y83" s="163">
        <v>96271</v>
      </c>
      <c r="Z83" s="164">
        <f t="shared" ref="Z83:Z90" si="74">IFERROR(Y83/X83-1,"-")</f>
        <v>0.17119429676760056</v>
      </c>
      <c r="AA83" s="165">
        <f t="shared" si="67"/>
        <v>0.51008595808758939</v>
      </c>
      <c r="AB83" s="164">
        <f t="shared" ref="AB83:AB90" si="75">Y83/Y$8</f>
        <v>2.2495116411660795E-2</v>
      </c>
    </row>
    <row r="84" spans="1:28" s="56" customFormat="1" x14ac:dyDescent="0.25">
      <c r="B84" s="162" t="s">
        <v>113</v>
      </c>
      <c r="C84" s="163">
        <v>20849</v>
      </c>
      <c r="D84" s="163">
        <v>5333</v>
      </c>
      <c r="E84" s="163">
        <v>8563</v>
      </c>
      <c r="F84" s="163">
        <v>13220</v>
      </c>
      <c r="G84" s="163">
        <v>14980</v>
      </c>
      <c r="H84" s="163">
        <v>15604</v>
      </c>
      <c r="I84" s="164">
        <f t="shared" si="68"/>
        <v>4.1655540720961337E-2</v>
      </c>
      <c r="J84" s="165">
        <f t="shared" si="69"/>
        <v>-0.25157081874430431</v>
      </c>
      <c r="K84" s="164">
        <f t="shared" si="70"/>
        <v>2.0563777493707251E-2</v>
      </c>
      <c r="L84" s="163">
        <v>117342</v>
      </c>
      <c r="M84" s="163">
        <v>26597</v>
      </c>
      <c r="N84" s="163">
        <v>36097</v>
      </c>
      <c r="O84" s="163">
        <v>84214</v>
      </c>
      <c r="P84" s="163">
        <v>96686</v>
      </c>
      <c r="Q84" s="163">
        <v>107377</v>
      </c>
      <c r="R84" s="164">
        <f t="shared" si="71"/>
        <v>0.11057443683677048</v>
      </c>
      <c r="S84" s="165">
        <f t="shared" si="72"/>
        <v>-8.4922704572957697E-2</v>
      </c>
      <c r="T84" s="164">
        <f t="shared" si="73"/>
        <v>3.0497638340959376E-2</v>
      </c>
      <c r="U84" s="163">
        <v>138191</v>
      </c>
      <c r="V84" s="163">
        <v>44660</v>
      </c>
      <c r="W84" s="163">
        <v>97434</v>
      </c>
      <c r="X84" s="163">
        <v>111666</v>
      </c>
      <c r="Y84" s="163">
        <v>122981</v>
      </c>
      <c r="Z84" s="164">
        <f t="shared" si="74"/>
        <v>0.101328963157989</v>
      </c>
      <c r="AA84" s="165">
        <f t="shared" si="67"/>
        <v>-0.11006505488780027</v>
      </c>
      <c r="AB84" s="164">
        <f t="shared" si="75"/>
        <v>2.8736295576263424E-2</v>
      </c>
    </row>
    <row r="85" spans="1:28" x14ac:dyDescent="0.25">
      <c r="A85" s="56"/>
      <c r="B85" s="162" t="s">
        <v>116</v>
      </c>
      <c r="C85" s="163">
        <v>5447</v>
      </c>
      <c r="D85" s="163">
        <v>1687</v>
      </c>
      <c r="E85" s="163">
        <v>5280</v>
      </c>
      <c r="F85" s="163">
        <v>5870</v>
      </c>
      <c r="G85" s="163">
        <v>5315</v>
      </c>
      <c r="H85" s="163">
        <v>6020</v>
      </c>
      <c r="I85" s="164">
        <f t="shared" si="68"/>
        <v>0.13264346190028231</v>
      </c>
      <c r="J85" s="165">
        <f t="shared" si="69"/>
        <v>0.10519552046998348</v>
      </c>
      <c r="K85" s="164">
        <f t="shared" si="70"/>
        <v>7.933474782883726E-3</v>
      </c>
      <c r="L85" s="163">
        <v>15628</v>
      </c>
      <c r="M85" s="163">
        <v>5090</v>
      </c>
      <c r="N85" s="163">
        <v>11108</v>
      </c>
      <c r="O85" s="163">
        <v>20133</v>
      </c>
      <c r="P85" s="163">
        <v>32539</v>
      </c>
      <c r="Q85" s="163">
        <v>46070</v>
      </c>
      <c r="R85" s="164">
        <f t="shared" si="71"/>
        <v>0.41583945419342938</v>
      </c>
      <c r="S85" s="165">
        <f t="shared" si="72"/>
        <v>1.9479140005119016</v>
      </c>
      <c r="T85" s="164">
        <f t="shared" si="73"/>
        <v>1.3084982802350582E-2</v>
      </c>
      <c r="U85" s="163">
        <v>21075</v>
      </c>
      <c r="V85" s="163">
        <v>16388</v>
      </c>
      <c r="W85" s="163">
        <v>26003</v>
      </c>
      <c r="X85" s="163">
        <v>37854</v>
      </c>
      <c r="Y85" s="163">
        <v>52090</v>
      </c>
      <c r="Z85" s="164">
        <f t="shared" si="74"/>
        <v>0.37607650446452157</v>
      </c>
      <c r="AA85" s="165">
        <f t="shared" si="67"/>
        <v>1.4716488730723607</v>
      </c>
      <c r="AB85" s="164">
        <f t="shared" si="75"/>
        <v>1.2171584525801235E-2</v>
      </c>
    </row>
    <row r="86" spans="1:28" x14ac:dyDescent="0.25">
      <c r="A86" s="56"/>
      <c r="B86" s="162" t="s">
        <v>123</v>
      </c>
      <c r="C86" s="163">
        <v>1860</v>
      </c>
      <c r="D86" s="163">
        <v>271</v>
      </c>
      <c r="E86" s="163">
        <v>921</v>
      </c>
      <c r="F86" s="163">
        <v>1133</v>
      </c>
      <c r="G86" s="163">
        <v>1153</v>
      </c>
      <c r="H86" s="163">
        <v>1481</v>
      </c>
      <c r="I86" s="164">
        <f t="shared" si="68"/>
        <v>0.28447528187337379</v>
      </c>
      <c r="J86" s="165">
        <f t="shared" si="69"/>
        <v>-0.20376344086021503</v>
      </c>
      <c r="K86" s="164">
        <f t="shared" si="70"/>
        <v>1.951740224825714E-3</v>
      </c>
      <c r="L86" s="163">
        <v>4340</v>
      </c>
      <c r="M86" s="163">
        <v>1175</v>
      </c>
      <c r="N86" s="163">
        <v>2935</v>
      </c>
      <c r="O86" s="163">
        <v>4473</v>
      </c>
      <c r="P86" s="163">
        <v>6684</v>
      </c>
      <c r="Q86" s="163">
        <v>11325</v>
      </c>
      <c r="R86" s="164">
        <f t="shared" si="71"/>
        <v>0.69434470377019752</v>
      </c>
      <c r="S86" s="165">
        <f t="shared" si="72"/>
        <v>1.6094470046082949</v>
      </c>
      <c r="T86" s="164">
        <f t="shared" si="73"/>
        <v>3.2165710926116853E-3</v>
      </c>
      <c r="U86" s="163">
        <v>6200</v>
      </c>
      <c r="V86" s="163">
        <v>3856</v>
      </c>
      <c r="W86" s="163">
        <v>5606</v>
      </c>
      <c r="X86" s="163">
        <v>7837</v>
      </c>
      <c r="Y86" s="163">
        <v>12806</v>
      </c>
      <c r="Z86" s="164">
        <f t="shared" si="74"/>
        <v>0.63404363914763295</v>
      </c>
      <c r="AA86" s="165">
        <f t="shared" si="67"/>
        <v>1.0654838709677419</v>
      </c>
      <c r="AB86" s="164">
        <f t="shared" si="75"/>
        <v>2.9923077642044658E-3</v>
      </c>
    </row>
    <row r="87" spans="1:28" x14ac:dyDescent="0.25">
      <c r="A87" s="56"/>
      <c r="B87" s="162" t="s">
        <v>119</v>
      </c>
      <c r="C87" s="163">
        <v>938</v>
      </c>
      <c r="D87" s="163">
        <v>232</v>
      </c>
      <c r="E87" s="163">
        <v>804</v>
      </c>
      <c r="F87" s="163">
        <v>921</v>
      </c>
      <c r="G87" s="163">
        <v>774</v>
      </c>
      <c r="H87" s="163">
        <v>909</v>
      </c>
      <c r="I87" s="164">
        <f t="shared" si="68"/>
        <v>0.17441860465116288</v>
      </c>
      <c r="J87" s="165">
        <f t="shared" si="69"/>
        <v>-3.0916844349680117E-2</v>
      </c>
      <c r="K87" s="164">
        <f t="shared" si="70"/>
        <v>1.1979283351563632E-3</v>
      </c>
      <c r="L87" s="163">
        <v>4657</v>
      </c>
      <c r="M87" s="163">
        <v>1562</v>
      </c>
      <c r="N87" s="163">
        <v>3904</v>
      </c>
      <c r="O87" s="163">
        <v>4162</v>
      </c>
      <c r="P87" s="163">
        <v>5494</v>
      </c>
      <c r="Q87" s="163">
        <v>7100</v>
      </c>
      <c r="R87" s="164">
        <f t="shared" si="71"/>
        <v>0.29231889333818706</v>
      </c>
      <c r="S87" s="165">
        <f t="shared" si="72"/>
        <v>0.52458664376207853</v>
      </c>
      <c r="T87" s="164">
        <f t="shared" si="73"/>
        <v>2.0165699565159352E-3</v>
      </c>
      <c r="U87" s="163">
        <v>5595</v>
      </c>
      <c r="V87" s="163">
        <v>4708</v>
      </c>
      <c r="W87" s="163">
        <v>5083</v>
      </c>
      <c r="X87" s="163">
        <v>6268</v>
      </c>
      <c r="Y87" s="163">
        <v>8009</v>
      </c>
      <c r="Z87" s="164">
        <f t="shared" si="74"/>
        <v>0.27776005105296742</v>
      </c>
      <c r="AA87" s="165">
        <f t="shared" si="67"/>
        <v>0.43145665773011621</v>
      </c>
      <c r="AB87" s="164">
        <f t="shared" si="75"/>
        <v>1.8714190913254386E-3</v>
      </c>
    </row>
    <row r="88" spans="1:28" x14ac:dyDescent="0.25">
      <c r="A88" s="56"/>
      <c r="B88" s="162" t="s">
        <v>128</v>
      </c>
      <c r="C88" s="163">
        <v>804</v>
      </c>
      <c r="D88" s="163">
        <v>286</v>
      </c>
      <c r="E88" s="163">
        <v>296</v>
      </c>
      <c r="F88" s="163">
        <v>433</v>
      </c>
      <c r="G88" s="163">
        <v>454</v>
      </c>
      <c r="H88" s="163">
        <v>500</v>
      </c>
      <c r="I88" s="164">
        <f t="shared" si="68"/>
        <v>0.1013215859030836</v>
      </c>
      <c r="J88" s="165">
        <f t="shared" si="69"/>
        <v>-0.37810945273631846</v>
      </c>
      <c r="K88" s="164">
        <f t="shared" si="70"/>
        <v>6.589264769836982E-4</v>
      </c>
      <c r="L88" s="163">
        <v>2986</v>
      </c>
      <c r="M88" s="163">
        <v>1422</v>
      </c>
      <c r="N88" s="163">
        <v>781</v>
      </c>
      <c r="O88" s="163">
        <v>2952</v>
      </c>
      <c r="P88" s="163">
        <v>3351</v>
      </c>
      <c r="Q88" s="163">
        <v>3056</v>
      </c>
      <c r="R88" s="164">
        <f t="shared" si="71"/>
        <v>-8.8033422858848076E-2</v>
      </c>
      <c r="S88" s="165">
        <f t="shared" si="72"/>
        <v>2.3442732752846585E-2</v>
      </c>
      <c r="T88" s="164">
        <f t="shared" si="73"/>
        <v>8.6797715311446449E-4</v>
      </c>
      <c r="U88" s="163">
        <v>3790</v>
      </c>
      <c r="V88" s="163">
        <v>1077</v>
      </c>
      <c r="W88" s="163">
        <v>3385</v>
      </c>
      <c r="X88" s="163">
        <v>3805</v>
      </c>
      <c r="Y88" s="163">
        <v>3556</v>
      </c>
      <c r="Z88" s="164">
        <f t="shared" si="74"/>
        <v>-6.5440210249671504E-2</v>
      </c>
      <c r="AA88" s="165">
        <f t="shared" si="67"/>
        <v>-6.1741424802110867E-2</v>
      </c>
      <c r="AB88" s="164">
        <f t="shared" si="75"/>
        <v>8.3091101120655005E-4</v>
      </c>
    </row>
    <row r="89" spans="1:28" x14ac:dyDescent="0.25">
      <c r="A89" s="56"/>
      <c r="B89" s="162" t="s">
        <v>131</v>
      </c>
      <c r="C89" s="163">
        <v>2073</v>
      </c>
      <c r="D89" s="163">
        <v>403</v>
      </c>
      <c r="E89" s="163">
        <v>385</v>
      </c>
      <c r="F89" s="163">
        <v>658</v>
      </c>
      <c r="G89" s="163">
        <v>679</v>
      </c>
      <c r="H89" s="163">
        <v>636</v>
      </c>
      <c r="I89" s="164">
        <f t="shared" si="68"/>
        <v>-6.3328424153166418E-2</v>
      </c>
      <c r="J89" s="165">
        <f t="shared" si="69"/>
        <v>-0.69319826338639645</v>
      </c>
      <c r="K89" s="164">
        <f t="shared" si="70"/>
        <v>8.3815447872326407E-4</v>
      </c>
      <c r="L89" s="163">
        <v>4834</v>
      </c>
      <c r="M89" s="163">
        <v>1920</v>
      </c>
      <c r="N89" s="163">
        <v>947</v>
      </c>
      <c r="O89" s="163">
        <v>3040</v>
      </c>
      <c r="P89" s="163">
        <v>3728</v>
      </c>
      <c r="Q89" s="163">
        <v>4053</v>
      </c>
      <c r="R89" s="164">
        <f t="shared" si="71"/>
        <v>8.7178111587982832E-2</v>
      </c>
      <c r="S89" s="165">
        <f t="shared" si="72"/>
        <v>-0.16156392221762517</v>
      </c>
      <c r="T89" s="164">
        <f t="shared" si="73"/>
        <v>1.1511490188393077E-3</v>
      </c>
      <c r="U89" s="163">
        <v>6907</v>
      </c>
      <c r="V89" s="163">
        <v>1332</v>
      </c>
      <c r="W89" s="163">
        <v>3698</v>
      </c>
      <c r="X89" s="163">
        <v>4407</v>
      </c>
      <c r="Y89" s="163">
        <v>4689</v>
      </c>
      <c r="Z89" s="164">
        <f t="shared" si="74"/>
        <v>6.3989108236895742E-2</v>
      </c>
      <c r="AA89" s="165">
        <f t="shared" si="67"/>
        <v>-0.32112349790068051</v>
      </c>
      <c r="AB89" s="164">
        <f t="shared" si="75"/>
        <v>1.095652905384565E-3</v>
      </c>
    </row>
    <row r="90" spans="1:28" x14ac:dyDescent="0.25">
      <c r="A90" s="56"/>
      <c r="B90" s="168" t="s">
        <v>144</v>
      </c>
      <c r="C90" s="169">
        <f t="shared" ref="C90:H90" si="76">C82-SUM(C83:C89)</f>
        <v>32769</v>
      </c>
      <c r="D90" s="169">
        <f t="shared" si="76"/>
        <v>7693</v>
      </c>
      <c r="E90" s="169">
        <f t="shared" si="76"/>
        <v>13273</v>
      </c>
      <c r="F90" s="169">
        <f t="shared" si="76"/>
        <v>21554</v>
      </c>
      <c r="G90" s="169">
        <f t="shared" si="76"/>
        <v>23699</v>
      </c>
      <c r="H90" s="169">
        <f t="shared" si="76"/>
        <v>28432</v>
      </c>
      <c r="I90" s="170">
        <f t="shared" si="68"/>
        <v>0.19971306806194344</v>
      </c>
      <c r="J90" s="171">
        <f t="shared" si="69"/>
        <v>-0.13235069730538007</v>
      </c>
      <c r="K90" s="170">
        <f t="shared" si="70"/>
        <v>3.7469195187201015E-2</v>
      </c>
      <c r="L90" s="169">
        <f t="shared" ref="L90:Q90" si="77">L82-SUM(L83:L89)</f>
        <v>68790</v>
      </c>
      <c r="M90" s="169">
        <f t="shared" si="77"/>
        <v>20281</v>
      </c>
      <c r="N90" s="169">
        <f t="shared" si="77"/>
        <v>37928</v>
      </c>
      <c r="O90" s="169">
        <f t="shared" si="77"/>
        <v>70455</v>
      </c>
      <c r="P90" s="169">
        <f t="shared" si="77"/>
        <v>95754</v>
      </c>
      <c r="Q90" s="169">
        <f t="shared" si="77"/>
        <v>112449</v>
      </c>
      <c r="R90" s="170">
        <f t="shared" si="71"/>
        <v>0.17435302963844856</v>
      </c>
      <c r="S90" s="171">
        <f t="shared" si="72"/>
        <v>0.63467073702573051</v>
      </c>
      <c r="T90" s="170">
        <f t="shared" si="73"/>
        <v>3.1938207752149353E-2</v>
      </c>
      <c r="U90" s="169">
        <f>U82-SUM(U83:U89)</f>
        <v>101559</v>
      </c>
      <c r="V90" s="169">
        <f>V82-SUM(V83:V89)</f>
        <v>51201</v>
      </c>
      <c r="W90" s="169">
        <f>W82-SUM(W83:W89)</f>
        <v>92009</v>
      </c>
      <c r="X90" s="169">
        <f>X82-SUM(X83:X89)</f>
        <v>119453</v>
      </c>
      <c r="Y90" s="169">
        <f>Y82-SUM(Y83:Y89)</f>
        <v>140881</v>
      </c>
      <c r="Z90" s="170">
        <f t="shared" si="74"/>
        <v>0.17938436037604744</v>
      </c>
      <c r="AA90" s="171">
        <f t="shared" si="67"/>
        <v>0.38718380448803158</v>
      </c>
      <c r="AB90" s="170">
        <f t="shared" si="75"/>
        <v>3.2918890373956691E-2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13399</v>
      </c>
      <c r="D92" s="176">
        <f t="shared" si="78"/>
        <v>4061</v>
      </c>
      <c r="E92" s="176">
        <f t="shared" si="78"/>
        <v>0</v>
      </c>
      <c r="F92" s="176">
        <f t="shared" si="78"/>
        <v>4766</v>
      </c>
      <c r="G92" s="176">
        <f t="shared" si="78"/>
        <v>6854</v>
      </c>
      <c r="H92" s="176">
        <f t="shared" si="78"/>
        <v>7923</v>
      </c>
      <c r="I92" s="177">
        <f>IFERROR(H92/G92-1,"-")</f>
        <v>0.1559673183542456</v>
      </c>
      <c r="J92" s="177">
        <f>IFERROR(H92/C92-1,"-")</f>
        <v>-0.40868721546384057</v>
      </c>
      <c r="K92" s="177">
        <f>H92/H$8</f>
        <v>1.0441348954283681E-2</v>
      </c>
      <c r="L92" s="176">
        <f t="shared" ref="L92:Q92" si="79">L93+L96</f>
        <v>42488</v>
      </c>
      <c r="M92" s="176">
        <f t="shared" si="79"/>
        <v>8693</v>
      </c>
      <c r="N92" s="176">
        <f t="shared" si="79"/>
        <v>0</v>
      </c>
      <c r="O92" s="176">
        <f t="shared" si="79"/>
        <v>34275</v>
      </c>
      <c r="P92" s="176">
        <f t="shared" si="79"/>
        <v>42318</v>
      </c>
      <c r="Q92" s="176">
        <f t="shared" si="79"/>
        <v>49465</v>
      </c>
      <c r="R92" s="177">
        <f>IFERROR(Q92/P92-1,"-")</f>
        <v>0.16888794366463444</v>
      </c>
      <c r="S92" s="177">
        <f>IFERROR(Q92/L92-1,"-")</f>
        <v>0.16421107136132562</v>
      </c>
      <c r="T92" s="177">
        <f>Q92/Q$8</f>
        <v>1.4049244070290245E-2</v>
      </c>
      <c r="U92" s="176">
        <f>U93+U96</f>
        <v>55887</v>
      </c>
      <c r="V92" s="176">
        <f>V93+V96</f>
        <v>33444</v>
      </c>
      <c r="W92" s="176">
        <f>W93+W96</f>
        <v>51485</v>
      </c>
      <c r="X92" s="176">
        <f>X93+X96</f>
        <v>58157</v>
      </c>
      <c r="Y92" s="176">
        <f>Y93+Y96</f>
        <v>57388</v>
      </c>
      <c r="Z92" s="177">
        <f>IFERROR(Y92/X92-1,"-")</f>
        <v>-1.3222827862510056E-2</v>
      </c>
      <c r="AA92" s="177">
        <f t="shared" ref="AA92:AA104" si="80">IFERROR(Y92/U92-1,"-")</f>
        <v>2.6857766564675201E-2</v>
      </c>
      <c r="AB92" s="177">
        <f>Y92/Y$8</f>
        <v>1.3409539120112907E-2</v>
      </c>
    </row>
    <row r="93" spans="1:28" x14ac:dyDescent="0.25">
      <c r="A93" s="56"/>
      <c r="B93" s="157" t="s">
        <v>97</v>
      </c>
      <c r="C93" s="158">
        <v>9418</v>
      </c>
      <c r="D93" s="158">
        <v>2731</v>
      </c>
      <c r="E93" s="158">
        <v>0</v>
      </c>
      <c r="F93" s="158">
        <v>3679</v>
      </c>
      <c r="G93" s="158">
        <v>4733</v>
      </c>
      <c r="H93" s="158">
        <v>5742</v>
      </c>
      <c r="I93" s="159">
        <f>IFERROR(H93/G93-1,"-")</f>
        <v>0.21318402704415806</v>
      </c>
      <c r="J93" s="160">
        <f>IFERROR(H93/C93-1,"-")</f>
        <v>-0.39031641537481421</v>
      </c>
      <c r="K93" s="159">
        <f>H93/H$8</f>
        <v>7.5671116616807896E-3</v>
      </c>
      <c r="L93" s="158">
        <v>27701</v>
      </c>
      <c r="M93" s="158">
        <v>4723</v>
      </c>
      <c r="N93" s="158">
        <v>0</v>
      </c>
      <c r="O93" s="158">
        <v>23427</v>
      </c>
      <c r="P93" s="158">
        <v>26431</v>
      </c>
      <c r="Q93" s="158">
        <v>30079</v>
      </c>
      <c r="R93" s="159">
        <f>IFERROR(Q93/P93-1,"-")</f>
        <v>0.13801974953652918</v>
      </c>
      <c r="S93" s="160">
        <f>IFERROR(Q93/L93-1,"-")</f>
        <v>8.5845276343814225E-2</v>
      </c>
      <c r="T93" s="159">
        <f>Q93/Q$8</f>
        <v>8.5431560171891283E-3</v>
      </c>
      <c r="U93" s="158">
        <v>37119</v>
      </c>
      <c r="V93" s="158">
        <v>21732</v>
      </c>
      <c r="W93" s="158">
        <v>33809</v>
      </c>
      <c r="X93" s="158">
        <v>37722</v>
      </c>
      <c r="Y93" s="158">
        <v>35821</v>
      </c>
      <c r="Z93" s="159">
        <f>IFERROR(Y93/X93-1,"-")</f>
        <v>-5.0394994963151474E-2</v>
      </c>
      <c r="AA93" s="160">
        <f t="shared" si="80"/>
        <v>-3.4968614456208358E-2</v>
      </c>
      <c r="AB93" s="159">
        <f>Y93/Y$8</f>
        <v>8.3700965501771179E-3</v>
      </c>
    </row>
    <row r="94" spans="1:28" x14ac:dyDescent="0.25">
      <c r="A94" s="56"/>
      <c r="B94" s="162" t="s">
        <v>103</v>
      </c>
      <c r="C94" s="163">
        <v>6900</v>
      </c>
      <c r="D94" s="163">
        <v>2063</v>
      </c>
      <c r="E94" s="163">
        <v>0</v>
      </c>
      <c r="F94" s="163">
        <v>2699</v>
      </c>
      <c r="G94" s="163">
        <v>3356</v>
      </c>
      <c r="H94" s="163">
        <v>4202</v>
      </c>
      <c r="I94" s="164">
        <f>IFERROR(H94/G94-1,"-")</f>
        <v>0.25208581644815253</v>
      </c>
      <c r="J94" s="165">
        <f>IFERROR(H94/C94-1,"-")</f>
        <v>-0.39101449275362321</v>
      </c>
      <c r="K94" s="164">
        <f>H94/H$8</f>
        <v>5.5376181125709996E-3</v>
      </c>
      <c r="L94" s="163">
        <v>12253</v>
      </c>
      <c r="M94" s="163">
        <v>2176</v>
      </c>
      <c r="N94" s="163">
        <v>0</v>
      </c>
      <c r="O94" s="163">
        <v>10356</v>
      </c>
      <c r="P94" s="163">
        <v>6020</v>
      </c>
      <c r="Q94" s="163">
        <v>7675</v>
      </c>
      <c r="R94" s="164">
        <f>IFERROR(Q94/P94-1,"-")</f>
        <v>0.27491694352159479</v>
      </c>
      <c r="S94" s="165">
        <f>IFERROR(Q94/L94-1,"-")</f>
        <v>-0.37362278625642698</v>
      </c>
      <c r="T94" s="164">
        <f>Q94/Q$8</f>
        <v>2.1798837205999721E-3</v>
      </c>
      <c r="U94" s="163">
        <v>19153</v>
      </c>
      <c r="V94" s="163">
        <v>11001</v>
      </c>
      <c r="W94" s="163">
        <v>16289</v>
      </c>
      <c r="X94" s="163">
        <v>12024</v>
      </c>
      <c r="Y94" s="163">
        <v>11877</v>
      </c>
      <c r="Z94" s="164">
        <f>IFERROR(Y94/X94-1,"-")</f>
        <v>-1.2225548902195627E-2</v>
      </c>
      <c r="AA94" s="165">
        <f t="shared" si="80"/>
        <v>-0.37988826815642462</v>
      </c>
      <c r="AB94" s="164">
        <f>Y94/Y$8</f>
        <v>2.7752334308493239E-3</v>
      </c>
    </row>
    <row r="95" spans="1:28" x14ac:dyDescent="0.25">
      <c r="A95" s="56"/>
      <c r="B95" s="162" t="s">
        <v>100</v>
      </c>
      <c r="C95" s="163">
        <v>2518</v>
      </c>
      <c r="D95" s="163">
        <v>668</v>
      </c>
      <c r="E95" s="163">
        <v>0</v>
      </c>
      <c r="F95" s="163">
        <v>980</v>
      </c>
      <c r="G95" s="163">
        <v>1377</v>
      </c>
      <c r="H95" s="163">
        <v>1540</v>
      </c>
      <c r="I95" s="164">
        <f>IFERROR(H95/G95-1,"-")</f>
        <v>0.11837327523602026</v>
      </c>
      <c r="J95" s="165">
        <f>IFERROR(H95/C95-1,"-")</f>
        <v>-0.3884034948371724</v>
      </c>
      <c r="K95" s="164">
        <f>H95/H$8</f>
        <v>2.0294935491097905E-3</v>
      </c>
      <c r="L95" s="163">
        <v>15448</v>
      </c>
      <c r="M95" s="163">
        <v>2547</v>
      </c>
      <c r="N95" s="163">
        <v>0</v>
      </c>
      <c r="O95" s="163">
        <v>13071</v>
      </c>
      <c r="P95" s="163">
        <v>20411</v>
      </c>
      <c r="Q95" s="163">
        <v>22404</v>
      </c>
      <c r="R95" s="164">
        <f>IFERROR(Q95/P95-1,"-")</f>
        <v>9.7643427563568697E-2</v>
      </c>
      <c r="S95" s="165">
        <f>IFERROR(Q95/L95-1,"-")</f>
        <v>0.45028482651475921</v>
      </c>
      <c r="T95" s="164">
        <f>Q95/Q$8</f>
        <v>6.3632722965891566E-3</v>
      </c>
      <c r="U95" s="163">
        <v>17966</v>
      </c>
      <c r="V95" s="163">
        <v>10731</v>
      </c>
      <c r="W95" s="163">
        <v>17520</v>
      </c>
      <c r="X95" s="163">
        <v>25698</v>
      </c>
      <c r="Y95" s="163">
        <v>23944</v>
      </c>
      <c r="Z95" s="164">
        <f>IFERROR(Y95/X95-1,"-")</f>
        <v>-6.8254338859055186E-2</v>
      </c>
      <c r="AA95" s="165">
        <f t="shared" si="80"/>
        <v>0.33273961928086382</v>
      </c>
      <c r="AB95" s="164">
        <f>Y95/Y$8</f>
        <v>5.5948631193277936E-3</v>
      </c>
    </row>
    <row r="96" spans="1:28" x14ac:dyDescent="0.25">
      <c r="A96" s="56"/>
      <c r="B96" s="157" t="s">
        <v>107</v>
      </c>
      <c r="C96" s="158">
        <v>3981</v>
      </c>
      <c r="D96" s="158">
        <v>1330</v>
      </c>
      <c r="E96" s="158">
        <v>0</v>
      </c>
      <c r="F96" s="158">
        <v>1087</v>
      </c>
      <c r="G96" s="158">
        <v>2121</v>
      </c>
      <c r="H96" s="158">
        <v>2181</v>
      </c>
      <c r="I96" s="159">
        <f>IFERROR(H96/G96-1,"-")</f>
        <v>2.8288543140028377E-2</v>
      </c>
      <c r="J96" s="160">
        <f>IFERROR(H96/C96-1,"-")</f>
        <v>-0.45214770158251694</v>
      </c>
      <c r="K96" s="159">
        <f>H96/H$8</f>
        <v>2.8742372926028915E-3</v>
      </c>
      <c r="L96" s="158">
        <v>14787</v>
      </c>
      <c r="M96" s="158">
        <v>3970</v>
      </c>
      <c r="N96" s="158">
        <v>0</v>
      </c>
      <c r="O96" s="158">
        <v>10848</v>
      </c>
      <c r="P96" s="158">
        <v>15887</v>
      </c>
      <c r="Q96" s="158">
        <v>19386</v>
      </c>
      <c r="R96" s="159">
        <f>IFERROR(Q96/P96-1,"-")</f>
        <v>0.22024296594700066</v>
      </c>
      <c r="S96" s="160">
        <f>IFERROR(Q96/L96-1,"-")</f>
        <v>0.31101643335362139</v>
      </c>
      <c r="T96" s="159">
        <f>Q96/Q$8</f>
        <v>5.5060880531011156E-3</v>
      </c>
      <c r="U96" s="158">
        <v>18768</v>
      </c>
      <c r="V96" s="158">
        <v>11712</v>
      </c>
      <c r="W96" s="158">
        <v>17676</v>
      </c>
      <c r="X96" s="158">
        <v>20435</v>
      </c>
      <c r="Y96" s="158">
        <v>21567</v>
      </c>
      <c r="Z96" s="159">
        <f>IFERROR(Y96/X96-1,"-")</f>
        <v>5.539515537068751E-2</v>
      </c>
      <c r="AA96" s="160">
        <f t="shared" si="80"/>
        <v>0.14913682864450117</v>
      </c>
      <c r="AB96" s="159">
        <f>Y96/Y$8</f>
        <v>5.0394425699357894E-3</v>
      </c>
    </row>
    <row r="97" spans="1:28" s="56" customFormat="1" x14ac:dyDescent="0.25">
      <c r="B97" s="162" t="s">
        <v>110</v>
      </c>
      <c r="C97" s="163">
        <v>210</v>
      </c>
      <c r="D97" s="163">
        <v>79</v>
      </c>
      <c r="E97" s="163">
        <v>0</v>
      </c>
      <c r="F97" s="163">
        <v>41</v>
      </c>
      <c r="G97" s="163">
        <v>157</v>
      </c>
      <c r="H97" s="163">
        <v>203</v>
      </c>
      <c r="I97" s="164">
        <f t="shared" ref="I97:I104" si="81">IFERROR(H97/G97-1,"-")</f>
        <v>0.29299363057324834</v>
      </c>
      <c r="J97" s="165">
        <f t="shared" ref="J97:J104" si="82">IFERROR(H97/C97-1,"-")</f>
        <v>-3.3333333333333326E-2</v>
      </c>
      <c r="K97" s="164">
        <f t="shared" ref="K97:K104" si="83">H97/H$8</f>
        <v>2.6752414965538145E-4</v>
      </c>
      <c r="L97" s="163">
        <v>2211</v>
      </c>
      <c r="M97" s="163">
        <v>915</v>
      </c>
      <c r="N97" s="163">
        <v>0</v>
      </c>
      <c r="O97" s="163">
        <v>1447</v>
      </c>
      <c r="P97" s="163">
        <v>2325</v>
      </c>
      <c r="Q97" s="163">
        <v>2827</v>
      </c>
      <c r="R97" s="164">
        <f t="shared" ref="R97:R104" si="84">IFERROR(Q97/P97-1,"-")</f>
        <v>0.21591397849462357</v>
      </c>
      <c r="S97" s="165">
        <f t="shared" ref="S97:S104" si="85">IFERROR(Q97/L97-1,"-")</f>
        <v>0.27860696517412942</v>
      </c>
      <c r="T97" s="164">
        <f t="shared" ref="T97:T104" si="86">Q97/Q$8</f>
        <v>8.029356714183871E-4</v>
      </c>
      <c r="U97" s="163">
        <v>2421</v>
      </c>
      <c r="V97" s="163">
        <v>921</v>
      </c>
      <c r="W97" s="163">
        <v>2403</v>
      </c>
      <c r="X97" s="163">
        <v>2795</v>
      </c>
      <c r="Y97" s="163">
        <v>3030</v>
      </c>
      <c r="Z97" s="164">
        <f t="shared" ref="Z97:Z104" si="87">IFERROR(Y97/X97-1,"-")</f>
        <v>8.4078711985688726E-2</v>
      </c>
      <c r="AA97" s="165">
        <f t="shared" si="80"/>
        <v>0.25154894671623307</v>
      </c>
      <c r="AB97" s="164">
        <f t="shared" ref="AB97:AB104" si="88">Y97/Y$8</f>
        <v>7.0800347692796589E-4</v>
      </c>
    </row>
    <row r="98" spans="1:28" s="56" customFormat="1" x14ac:dyDescent="0.25">
      <c r="B98" s="162" t="s">
        <v>113</v>
      </c>
      <c r="C98" s="163">
        <v>551</v>
      </c>
      <c r="D98" s="163">
        <v>299</v>
      </c>
      <c r="E98" s="163">
        <v>0</v>
      </c>
      <c r="F98" s="163">
        <v>152</v>
      </c>
      <c r="G98" s="163">
        <v>291</v>
      </c>
      <c r="H98" s="163">
        <v>341</v>
      </c>
      <c r="I98" s="164">
        <f t="shared" si="81"/>
        <v>0.17182130584192445</v>
      </c>
      <c r="J98" s="165">
        <f t="shared" si="82"/>
        <v>-0.38112522686025407</v>
      </c>
      <c r="K98" s="164">
        <f t="shared" si="83"/>
        <v>4.4938785730288215E-4</v>
      </c>
      <c r="L98" s="163">
        <v>3354</v>
      </c>
      <c r="M98" s="163">
        <v>772</v>
      </c>
      <c r="N98" s="163">
        <v>0</v>
      </c>
      <c r="O98" s="163">
        <v>2200</v>
      </c>
      <c r="P98" s="163">
        <v>3180</v>
      </c>
      <c r="Q98" s="163">
        <v>3893</v>
      </c>
      <c r="R98" s="164">
        <f t="shared" si="84"/>
        <v>0.22421383647798732</v>
      </c>
      <c r="S98" s="165">
        <f t="shared" si="85"/>
        <v>0.16070363744782346</v>
      </c>
      <c r="T98" s="164">
        <f t="shared" si="86"/>
        <v>1.1057051888333149E-3</v>
      </c>
      <c r="U98" s="163">
        <v>3905</v>
      </c>
      <c r="V98" s="163">
        <v>2395</v>
      </c>
      <c r="W98" s="163">
        <v>3482</v>
      </c>
      <c r="X98" s="163">
        <v>3814</v>
      </c>
      <c r="Y98" s="163">
        <v>4234</v>
      </c>
      <c r="Z98" s="164">
        <f t="shared" si="87"/>
        <v>0.11012060828526482</v>
      </c>
      <c r="AA98" s="165">
        <f t="shared" si="80"/>
        <v>8.4250960307298284E-2</v>
      </c>
      <c r="AB98" s="164">
        <f t="shared" si="88"/>
        <v>9.8933555158845139E-4</v>
      </c>
    </row>
    <row r="99" spans="1:28" x14ac:dyDescent="0.25">
      <c r="A99" s="56"/>
      <c r="B99" s="162" t="s">
        <v>116</v>
      </c>
      <c r="C99" s="163">
        <v>1170</v>
      </c>
      <c r="D99" s="163">
        <v>539</v>
      </c>
      <c r="E99" s="163">
        <v>0</v>
      </c>
      <c r="F99" s="163">
        <v>335</v>
      </c>
      <c r="G99" s="163">
        <v>725</v>
      </c>
      <c r="H99" s="163">
        <v>574</v>
      </c>
      <c r="I99" s="164">
        <f t="shared" si="81"/>
        <v>-0.20827586206896553</v>
      </c>
      <c r="J99" s="165">
        <f t="shared" si="82"/>
        <v>-0.50940170940170937</v>
      </c>
      <c r="K99" s="164">
        <f t="shared" si="83"/>
        <v>7.5644759557728545E-4</v>
      </c>
      <c r="L99" s="163">
        <v>2684</v>
      </c>
      <c r="M99" s="163">
        <v>622</v>
      </c>
      <c r="N99" s="163">
        <v>0</v>
      </c>
      <c r="O99" s="163">
        <v>1981</v>
      </c>
      <c r="P99" s="163">
        <v>2646</v>
      </c>
      <c r="Q99" s="163">
        <v>3111</v>
      </c>
      <c r="R99" s="164">
        <f t="shared" si="84"/>
        <v>0.17573696145124718</v>
      </c>
      <c r="S99" s="165">
        <f t="shared" si="85"/>
        <v>0.15909090909090917</v>
      </c>
      <c r="T99" s="164">
        <f t="shared" si="86"/>
        <v>8.835984696790246E-4</v>
      </c>
      <c r="U99" s="163">
        <v>3854</v>
      </c>
      <c r="V99" s="163">
        <v>3541</v>
      </c>
      <c r="W99" s="163">
        <v>3412</v>
      </c>
      <c r="X99" s="163">
        <v>3885</v>
      </c>
      <c r="Y99" s="163">
        <v>3685</v>
      </c>
      <c r="Z99" s="164">
        <f t="shared" si="87"/>
        <v>-5.1480051480051525E-2</v>
      </c>
      <c r="AA99" s="165">
        <f t="shared" si="80"/>
        <v>-4.3850544888427656E-2</v>
      </c>
      <c r="AB99" s="164">
        <f t="shared" si="88"/>
        <v>8.6105373349160206E-4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32</v>
      </c>
      <c r="G100" s="163">
        <v>58</v>
      </c>
      <c r="H100" s="163">
        <v>90</v>
      </c>
      <c r="I100" s="164">
        <f t="shared" si="81"/>
        <v>0.55172413793103448</v>
      </c>
      <c r="J100" s="165">
        <f t="shared" si="82"/>
        <v>0.60714285714285721</v>
      </c>
      <c r="K100" s="164">
        <f t="shared" si="83"/>
        <v>1.1860676585706567E-4</v>
      </c>
      <c r="L100" s="163">
        <v>643</v>
      </c>
      <c r="M100" s="163">
        <v>210</v>
      </c>
      <c r="N100" s="163">
        <v>0</v>
      </c>
      <c r="O100" s="163">
        <v>738</v>
      </c>
      <c r="P100" s="163">
        <v>796</v>
      </c>
      <c r="Q100" s="163">
        <v>843</v>
      </c>
      <c r="R100" s="164">
        <f t="shared" si="84"/>
        <v>5.9045226130653328E-2</v>
      </c>
      <c r="S100" s="165">
        <f t="shared" si="85"/>
        <v>0.31104199066874028</v>
      </c>
      <c r="T100" s="164">
        <f t="shared" si="86"/>
        <v>2.3943217934407511E-4</v>
      </c>
      <c r="U100" s="163">
        <v>699</v>
      </c>
      <c r="V100" s="163">
        <v>432</v>
      </c>
      <c r="W100" s="163">
        <v>1172</v>
      </c>
      <c r="X100" s="163">
        <v>938</v>
      </c>
      <c r="Y100" s="163">
        <v>933</v>
      </c>
      <c r="Z100" s="164">
        <f t="shared" si="87"/>
        <v>-5.3304904051172386E-3</v>
      </c>
      <c r="AA100" s="165">
        <f t="shared" si="80"/>
        <v>0.33476394849785418</v>
      </c>
      <c r="AB100" s="164">
        <f t="shared" si="88"/>
        <v>2.1800899141049247E-4</v>
      </c>
    </row>
    <row r="101" spans="1:28" x14ac:dyDescent="0.25">
      <c r="A101" s="56"/>
      <c r="B101" s="162" t="s">
        <v>119</v>
      </c>
      <c r="C101" s="163">
        <v>106</v>
      </c>
      <c r="D101" s="163">
        <v>30</v>
      </c>
      <c r="E101" s="163">
        <v>0</v>
      </c>
      <c r="F101" s="163">
        <v>15</v>
      </c>
      <c r="G101" s="163">
        <v>82</v>
      </c>
      <c r="H101" s="163">
        <v>64</v>
      </c>
      <c r="I101" s="164">
        <f t="shared" si="81"/>
        <v>-0.21951219512195119</v>
      </c>
      <c r="J101" s="165">
        <f t="shared" si="82"/>
        <v>-0.39622641509433965</v>
      </c>
      <c r="K101" s="164">
        <f t="shared" si="83"/>
        <v>8.4342589053913367E-5</v>
      </c>
      <c r="L101" s="163">
        <v>413</v>
      </c>
      <c r="M101" s="163">
        <v>102</v>
      </c>
      <c r="N101" s="163">
        <v>0</v>
      </c>
      <c r="O101" s="163">
        <v>417</v>
      </c>
      <c r="P101" s="163">
        <v>476</v>
      </c>
      <c r="Q101" s="163">
        <v>839</v>
      </c>
      <c r="R101" s="164">
        <f t="shared" si="84"/>
        <v>0.76260504201680668</v>
      </c>
      <c r="S101" s="165">
        <f t="shared" si="85"/>
        <v>1.0314769975786926</v>
      </c>
      <c r="T101" s="164">
        <f t="shared" si="86"/>
        <v>2.382960835939253E-4</v>
      </c>
      <c r="U101" s="163">
        <v>519</v>
      </c>
      <c r="V101" s="163">
        <v>507</v>
      </c>
      <c r="W101" s="163">
        <v>682</v>
      </c>
      <c r="X101" s="163">
        <v>650</v>
      </c>
      <c r="Y101" s="163">
        <v>903</v>
      </c>
      <c r="Z101" s="164">
        <f t="shared" si="87"/>
        <v>0.38923076923076927</v>
      </c>
      <c r="AA101" s="165">
        <f t="shared" si="80"/>
        <v>0.73988439306358389</v>
      </c>
      <c r="AB101" s="164">
        <f t="shared" si="88"/>
        <v>2.109990559953641E-4</v>
      </c>
    </row>
    <row r="102" spans="1:28" x14ac:dyDescent="0.25">
      <c r="A102" s="56"/>
      <c r="B102" s="162" t="s">
        <v>128</v>
      </c>
      <c r="C102" s="163">
        <v>42</v>
      </c>
      <c r="D102" s="163">
        <v>22</v>
      </c>
      <c r="E102" s="163">
        <v>0</v>
      </c>
      <c r="F102" s="163">
        <v>3</v>
      </c>
      <c r="G102" s="163">
        <v>19</v>
      </c>
      <c r="H102" s="163">
        <v>28</v>
      </c>
      <c r="I102" s="164">
        <f t="shared" si="81"/>
        <v>0.47368421052631571</v>
      </c>
      <c r="J102" s="165">
        <f t="shared" si="82"/>
        <v>-0.33333333333333337</v>
      </c>
      <c r="K102" s="164">
        <f t="shared" si="83"/>
        <v>3.68998827110871E-5</v>
      </c>
      <c r="L102" s="163">
        <v>113</v>
      </c>
      <c r="M102" s="163">
        <v>90</v>
      </c>
      <c r="N102" s="163">
        <v>0</v>
      </c>
      <c r="O102" s="163">
        <v>108</v>
      </c>
      <c r="P102" s="163">
        <v>119</v>
      </c>
      <c r="Q102" s="163">
        <v>202</v>
      </c>
      <c r="R102" s="164">
        <f t="shared" si="84"/>
        <v>0.69747899159663862</v>
      </c>
      <c r="S102" s="165">
        <f t="shared" si="85"/>
        <v>0.78761061946902644</v>
      </c>
      <c r="T102" s="164">
        <f t="shared" si="86"/>
        <v>5.7372835382566045E-5</v>
      </c>
      <c r="U102" s="163">
        <v>155</v>
      </c>
      <c r="V102" s="163">
        <v>105</v>
      </c>
      <c r="W102" s="163">
        <v>270</v>
      </c>
      <c r="X102" s="163">
        <v>153</v>
      </c>
      <c r="Y102" s="163">
        <v>230</v>
      </c>
      <c r="Z102" s="164">
        <f t="shared" si="87"/>
        <v>0.50326797385620914</v>
      </c>
      <c r="AA102" s="165">
        <f t="shared" si="80"/>
        <v>0.4838709677419355</v>
      </c>
      <c r="AB102" s="164">
        <f t="shared" si="88"/>
        <v>5.3742838182650878E-5</v>
      </c>
    </row>
    <row r="103" spans="1:28" x14ac:dyDescent="0.25">
      <c r="A103" s="56"/>
      <c r="B103" s="162" t="s">
        <v>131</v>
      </c>
      <c r="C103" s="163">
        <v>60</v>
      </c>
      <c r="D103" s="163">
        <v>0</v>
      </c>
      <c r="E103" s="163">
        <v>0</v>
      </c>
      <c r="F103" s="163">
        <v>0</v>
      </c>
      <c r="G103" s="163">
        <v>10</v>
      </c>
      <c r="H103" s="163">
        <v>25</v>
      </c>
      <c r="I103" s="164">
        <f t="shared" si="81"/>
        <v>1.5</v>
      </c>
      <c r="J103" s="165">
        <f t="shared" si="82"/>
        <v>-0.58333333333333326</v>
      </c>
      <c r="K103" s="164">
        <f t="shared" si="83"/>
        <v>3.2946323849184909E-5</v>
      </c>
      <c r="L103" s="163">
        <v>211</v>
      </c>
      <c r="M103" s="163">
        <v>61</v>
      </c>
      <c r="N103" s="163">
        <v>0</v>
      </c>
      <c r="O103" s="163">
        <v>99</v>
      </c>
      <c r="P103" s="163">
        <v>237</v>
      </c>
      <c r="Q103" s="163">
        <v>359</v>
      </c>
      <c r="R103" s="164">
        <f t="shared" si="84"/>
        <v>0.51476793248945141</v>
      </c>
      <c r="S103" s="165">
        <f t="shared" si="85"/>
        <v>0.70142180094786721</v>
      </c>
      <c r="T103" s="164">
        <f t="shared" si="86"/>
        <v>1.0196459357594658E-4</v>
      </c>
      <c r="U103" s="163">
        <v>271</v>
      </c>
      <c r="V103" s="163">
        <v>96</v>
      </c>
      <c r="W103" s="163">
        <v>168</v>
      </c>
      <c r="X103" s="163">
        <v>270</v>
      </c>
      <c r="Y103" s="163">
        <v>384</v>
      </c>
      <c r="Z103" s="164">
        <f t="shared" si="87"/>
        <v>0.42222222222222228</v>
      </c>
      <c r="AA103" s="165">
        <f t="shared" si="80"/>
        <v>0.41697416974169732</v>
      </c>
      <c r="AB103" s="164">
        <f t="shared" si="88"/>
        <v>8.9727173313643198E-5</v>
      </c>
    </row>
    <row r="104" spans="1:28" x14ac:dyDescent="0.25">
      <c r="A104" s="56"/>
      <c r="B104" s="168" t="s">
        <v>144</v>
      </c>
      <c r="C104" s="169">
        <f t="shared" ref="C104:H104" si="89">C96-SUM(C97:C103)</f>
        <v>1786</v>
      </c>
      <c r="D104" s="169">
        <f t="shared" si="89"/>
        <v>306</v>
      </c>
      <c r="E104" s="169">
        <f t="shared" si="89"/>
        <v>0</v>
      </c>
      <c r="F104" s="169">
        <f t="shared" si="89"/>
        <v>509</v>
      </c>
      <c r="G104" s="169">
        <f t="shared" si="89"/>
        <v>779</v>
      </c>
      <c r="H104" s="169">
        <f t="shared" si="89"/>
        <v>856</v>
      </c>
      <c r="I104" s="170">
        <f t="shared" si="81"/>
        <v>9.8844672657252941E-2</v>
      </c>
      <c r="J104" s="171">
        <f t="shared" si="82"/>
        <v>-0.5207166853303471</v>
      </c>
      <c r="K104" s="170">
        <f t="shared" si="83"/>
        <v>1.1280821285960913E-3</v>
      </c>
      <c r="L104" s="169">
        <f t="shared" ref="L104:Q104" si="90">L96-SUM(L97:L103)</f>
        <v>5158</v>
      </c>
      <c r="M104" s="169">
        <f t="shared" si="90"/>
        <v>1198</v>
      </c>
      <c r="N104" s="169">
        <f t="shared" si="90"/>
        <v>0</v>
      </c>
      <c r="O104" s="169">
        <f t="shared" si="90"/>
        <v>3858</v>
      </c>
      <c r="P104" s="169">
        <f t="shared" si="90"/>
        <v>6108</v>
      </c>
      <c r="Q104" s="169">
        <f t="shared" si="90"/>
        <v>7312</v>
      </c>
      <c r="R104" s="170">
        <f t="shared" si="84"/>
        <v>0.19711853307138183</v>
      </c>
      <c r="S104" s="171">
        <f t="shared" si="85"/>
        <v>0.41760372237301269</v>
      </c>
      <c r="T104" s="170">
        <f t="shared" si="86"/>
        <v>2.0767830312738759E-3</v>
      </c>
      <c r="U104" s="169">
        <f>U96-SUM(U97:U103)</f>
        <v>6944</v>
      </c>
      <c r="V104" s="169">
        <f>V96-SUM(V97:V103)</f>
        <v>3715</v>
      </c>
      <c r="W104" s="169">
        <f>W96-SUM(W97:W103)</f>
        <v>6087</v>
      </c>
      <c r="X104" s="169">
        <f>X96-SUM(X97:X103)</f>
        <v>7930</v>
      </c>
      <c r="Y104" s="169">
        <f>Y96-SUM(Y97:Y103)</f>
        <v>8168</v>
      </c>
      <c r="Z104" s="170">
        <f t="shared" si="87"/>
        <v>3.0012610340479196E-2</v>
      </c>
      <c r="AA104" s="171">
        <f t="shared" si="80"/>
        <v>0.17626728110599088</v>
      </c>
      <c r="AB104" s="170">
        <f t="shared" si="88"/>
        <v>1.9085717490256191E-3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82594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82594</v>
      </c>
      <c r="V106" s="176">
        <f>V107+V110</f>
        <v>94072</v>
      </c>
      <c r="W106" s="176">
        <f>W107+W110</f>
        <v>169794</v>
      </c>
      <c r="X106" s="176">
        <f>X107+X110</f>
        <v>220761</v>
      </c>
      <c r="Y106" s="176">
        <f>Y107+Y110</f>
        <v>207278</v>
      </c>
      <c r="Z106" s="177">
        <f>IFERROR(Y106/X106-1,"-")</f>
        <v>-6.1075099315549441E-2</v>
      </c>
      <c r="AA106" s="177">
        <f t="shared" ref="AA106:AA118" si="93">IFERROR(Y106/U106-1,"-")</f>
        <v>1.5096011816838995</v>
      </c>
      <c r="AB106" s="177">
        <f>Y106/Y$8</f>
        <v>4.8433513099232647E-2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17569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17569</v>
      </c>
      <c r="V107" s="158">
        <v>38667</v>
      </c>
      <c r="W107" s="158">
        <v>41132</v>
      </c>
      <c r="X107" s="158">
        <v>48543</v>
      </c>
      <c r="Y107" s="158">
        <v>43479</v>
      </c>
      <c r="Z107" s="159">
        <f>IFERROR(Y107/X107-1,"-")</f>
        <v>-0.10431988134231507</v>
      </c>
      <c r="AA107" s="160">
        <f t="shared" si="93"/>
        <v>1.4747566736866071</v>
      </c>
      <c r="AB107" s="159">
        <f>Y107/Y$8</f>
        <v>1.0159499397145555E-2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3028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3028</v>
      </c>
      <c r="V108" s="163">
        <v>19359</v>
      </c>
      <c r="W108" s="163">
        <v>11031</v>
      </c>
      <c r="X108" s="163">
        <v>14560</v>
      </c>
      <c r="Y108" s="163">
        <v>12208</v>
      </c>
      <c r="Z108" s="164">
        <f>IFERROR(Y108/X108-1,"-")</f>
        <v>-0.16153846153846152</v>
      </c>
      <c r="AA108" s="165">
        <f t="shared" si="93"/>
        <v>3.0317040951122856</v>
      </c>
      <c r="AB108" s="164">
        <f>Y108/Y$8</f>
        <v>2.8525763849295734E-3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14541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14541</v>
      </c>
      <c r="V109" s="163">
        <v>19308</v>
      </c>
      <c r="W109" s="163">
        <v>30101</v>
      </c>
      <c r="X109" s="163">
        <v>33983</v>
      </c>
      <c r="Y109" s="163">
        <v>31271</v>
      </c>
      <c r="Z109" s="164">
        <f>IFERROR(Y109/X109-1,"-")</f>
        <v>-7.9804608186446191E-2</v>
      </c>
      <c r="AA109" s="165">
        <f t="shared" si="93"/>
        <v>1.1505398528299291</v>
      </c>
      <c r="AB109" s="164">
        <f>Y109/Y$8</f>
        <v>7.3069230122159807E-3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65025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65025</v>
      </c>
      <c r="V110" s="158">
        <v>55405</v>
      </c>
      <c r="W110" s="158">
        <v>128662</v>
      </c>
      <c r="X110" s="158">
        <v>172218</v>
      </c>
      <c r="Y110" s="158">
        <v>163799</v>
      </c>
      <c r="Z110" s="159">
        <f>IFERROR(Y110/X110-1,"-")</f>
        <v>-4.8885714617519671E-2</v>
      </c>
      <c r="AA110" s="160">
        <f t="shared" si="93"/>
        <v>1.5190157631680123</v>
      </c>
      <c r="AB110" s="159">
        <f>Y110/Y$8</f>
        <v>3.8274013702087092E-2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36612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36612</v>
      </c>
      <c r="V111" s="163">
        <v>22937</v>
      </c>
      <c r="W111" s="163">
        <v>77726</v>
      </c>
      <c r="X111" s="163">
        <v>113230</v>
      </c>
      <c r="Y111" s="163">
        <v>102157</v>
      </c>
      <c r="Z111" s="164">
        <f t="shared" ref="Z111:Z118" si="100">IFERROR(Y111/X111-1,"-")</f>
        <v>-9.7792104565927795E-2</v>
      </c>
      <c r="AA111" s="165">
        <f t="shared" si="93"/>
        <v>1.7902600240358351</v>
      </c>
      <c r="AB111" s="164">
        <f t="shared" ref="AB111:AB118" si="101">Y111/Y$8</f>
        <v>2.3870465740108981E-2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4407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4407</v>
      </c>
      <c r="V112" s="163">
        <v>6731</v>
      </c>
      <c r="W112" s="163">
        <v>5917</v>
      </c>
      <c r="X112" s="163">
        <v>7594</v>
      </c>
      <c r="Y112" s="163">
        <v>7215</v>
      </c>
      <c r="Z112" s="164">
        <f t="shared" si="100"/>
        <v>-4.9907821964708998E-2</v>
      </c>
      <c r="AA112" s="165">
        <f t="shared" si="93"/>
        <v>0.63716814159292046</v>
      </c>
      <c r="AB112" s="164">
        <f t="shared" si="101"/>
        <v>1.6858894673383743E-3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8908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8908</v>
      </c>
      <c r="V113" s="163">
        <v>6002</v>
      </c>
      <c r="W113" s="163">
        <v>8638</v>
      </c>
      <c r="X113" s="163">
        <v>12056</v>
      </c>
      <c r="Y113" s="163">
        <v>12800</v>
      </c>
      <c r="Z113" s="164">
        <f t="shared" si="100"/>
        <v>6.1712010617120061E-2</v>
      </c>
      <c r="AA113" s="165">
        <f t="shared" si="93"/>
        <v>0.4369106421194433</v>
      </c>
      <c r="AB113" s="164">
        <f t="shared" si="101"/>
        <v>2.99090577712144E-3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1114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1114</v>
      </c>
      <c r="V114" s="163">
        <v>3493</v>
      </c>
      <c r="W114" s="163">
        <v>5894</v>
      </c>
      <c r="X114" s="163">
        <v>6032</v>
      </c>
      <c r="Y114" s="163">
        <v>5918</v>
      </c>
      <c r="Z114" s="164">
        <f t="shared" si="100"/>
        <v>-1.8899204244031798E-2</v>
      </c>
      <c r="AA114" s="165">
        <f t="shared" si="93"/>
        <v>4.3123877917414726</v>
      </c>
      <c r="AB114" s="164">
        <f t="shared" si="101"/>
        <v>1.3828265928909908E-3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2915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2915</v>
      </c>
      <c r="V115" s="163">
        <v>4145</v>
      </c>
      <c r="W115" s="163">
        <v>4317</v>
      </c>
      <c r="X115" s="163">
        <v>4916</v>
      </c>
      <c r="Y115" s="163">
        <v>4686</v>
      </c>
      <c r="Z115" s="164">
        <f t="shared" si="100"/>
        <v>-4.6786004882017895E-2</v>
      </c>
      <c r="AA115" s="165">
        <f t="shared" si="93"/>
        <v>0.60754716981132084</v>
      </c>
      <c r="AB115" s="164">
        <f t="shared" si="101"/>
        <v>1.0949519118430523E-3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419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419</v>
      </c>
      <c r="V116" s="163">
        <v>308</v>
      </c>
      <c r="W116" s="163">
        <v>1123</v>
      </c>
      <c r="X116" s="163">
        <v>1300</v>
      </c>
      <c r="Y116" s="163">
        <v>1069</v>
      </c>
      <c r="Z116" s="164">
        <f t="shared" si="100"/>
        <v>-0.1776923076923077</v>
      </c>
      <c r="AA116" s="165">
        <f t="shared" si="93"/>
        <v>1.5513126491646778</v>
      </c>
      <c r="AB116" s="164">
        <f t="shared" si="101"/>
        <v>2.4978736529240777E-4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1123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1123</v>
      </c>
      <c r="V117" s="163">
        <v>470</v>
      </c>
      <c r="W117" s="163">
        <v>840</v>
      </c>
      <c r="X117" s="163">
        <v>770</v>
      </c>
      <c r="Y117" s="163">
        <v>1368</v>
      </c>
      <c r="Z117" s="164">
        <f t="shared" si="100"/>
        <v>0.77662337662337655</v>
      </c>
      <c r="AA117" s="165">
        <f t="shared" si="93"/>
        <v>0.21816562778272486</v>
      </c>
      <c r="AB117" s="164">
        <f t="shared" si="101"/>
        <v>3.1965305492985389E-4</v>
      </c>
    </row>
    <row r="118" spans="1:28" x14ac:dyDescent="0.25">
      <c r="A118" s="56"/>
      <c r="B118" s="168" t="s">
        <v>144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9527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9527</v>
      </c>
      <c r="V118" s="169">
        <f>V110-SUM(V111:V117)</f>
        <v>11319</v>
      </c>
      <c r="W118" s="169">
        <f>W110-SUM(W111:W117)</f>
        <v>24207</v>
      </c>
      <c r="X118" s="169">
        <f>X110-SUM(X111:X117)</f>
        <v>26320</v>
      </c>
      <c r="Y118" s="169">
        <f>Y110-SUM(Y111:Y117)</f>
        <v>28586</v>
      </c>
      <c r="Z118" s="170">
        <f t="shared" si="100"/>
        <v>8.6094224924012197E-2</v>
      </c>
      <c r="AA118" s="171">
        <f t="shared" si="93"/>
        <v>2.0005248241838984</v>
      </c>
      <c r="AB118" s="170">
        <f t="shared" si="101"/>
        <v>6.6795337925619914E-3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109587</v>
      </c>
      <c r="D120" s="176">
        <f t="shared" si="104"/>
        <v>44475</v>
      </c>
      <c r="E120" s="176">
        <f t="shared" si="104"/>
        <v>61314</v>
      </c>
      <c r="F120" s="176">
        <f t="shared" si="104"/>
        <v>93434</v>
      </c>
      <c r="G120" s="176">
        <f t="shared" si="104"/>
        <v>93472</v>
      </c>
      <c r="H120" s="176">
        <f t="shared" si="104"/>
        <v>99644</v>
      </c>
      <c r="I120" s="177">
        <f>IFERROR(H120/G120-1,"-")</f>
        <v>6.6030469017459792E-2</v>
      </c>
      <c r="J120" s="177">
        <f>IFERROR(H120/C120-1,"-")</f>
        <v>-9.0731564875395798E-2</v>
      </c>
      <c r="K120" s="177">
        <f>H120/H$8</f>
        <v>0.13131613974512724</v>
      </c>
      <c r="L120" s="176">
        <f t="shared" ref="L120:Q120" si="105">L121+L124</f>
        <v>110828</v>
      </c>
      <c r="M120" s="176">
        <f t="shared" si="105"/>
        <v>46941</v>
      </c>
      <c r="N120" s="176">
        <f t="shared" si="105"/>
        <v>102944</v>
      </c>
      <c r="O120" s="176">
        <f t="shared" si="105"/>
        <v>135697</v>
      </c>
      <c r="P120" s="176">
        <f t="shared" si="105"/>
        <v>145637</v>
      </c>
      <c r="Q120" s="176">
        <f t="shared" si="105"/>
        <v>151227</v>
      </c>
      <c r="R120" s="177">
        <f>IFERROR(Q120/P120-1,"-")</f>
        <v>3.8383103194929769E-2</v>
      </c>
      <c r="S120" s="177">
        <f>IFERROR(Q120/L120-1,"-")</f>
        <v>0.36451979644133248</v>
      </c>
      <c r="T120" s="177">
        <f>Q120/Q$8</f>
        <v>4.2952088001976807E-2</v>
      </c>
      <c r="U120" s="176">
        <f>U121+U124</f>
        <v>220415</v>
      </c>
      <c r="V120" s="176">
        <f>V121+V124</f>
        <v>164258</v>
      </c>
      <c r="W120" s="176">
        <f>W121+W124</f>
        <v>229131</v>
      </c>
      <c r="X120" s="176">
        <f>X121+X124</f>
        <v>239109</v>
      </c>
      <c r="Y120" s="176">
        <f>Y121+Y124</f>
        <v>250871</v>
      </c>
      <c r="Z120" s="177">
        <f>IFERROR(Y120/X120-1,"-")</f>
        <v>4.9190954752853289E-2</v>
      </c>
      <c r="AA120" s="177">
        <f t="shared" ref="AA120:AA132" si="106">IFERROR(Y120/U120-1,"-")</f>
        <v>0.1381757139940567</v>
      </c>
      <c r="AB120" s="177">
        <f>Y120/Y$8</f>
        <v>5.8619650250955689E-2</v>
      </c>
    </row>
    <row r="121" spans="1:28" x14ac:dyDescent="0.25">
      <c r="A121" s="56"/>
      <c r="B121" s="157" t="s">
        <v>97</v>
      </c>
      <c r="C121" s="158">
        <v>50068</v>
      </c>
      <c r="D121" s="158">
        <v>21565</v>
      </c>
      <c r="E121" s="158">
        <v>32824</v>
      </c>
      <c r="F121" s="158">
        <v>51574</v>
      </c>
      <c r="G121" s="158">
        <v>60712</v>
      </c>
      <c r="H121" s="158">
        <v>66829</v>
      </c>
      <c r="I121" s="159">
        <f>IFERROR(H121/G121-1,"-")</f>
        <v>0.10075438134141512</v>
      </c>
      <c r="J121" s="160">
        <f>IFERROR(H121/C121-1,"-")</f>
        <v>0.33476471998082613</v>
      </c>
      <c r="K121" s="159">
        <f>H121/H$8</f>
        <v>8.8070795060687129E-2</v>
      </c>
      <c r="L121" s="158">
        <v>70074</v>
      </c>
      <c r="M121" s="158">
        <v>31314</v>
      </c>
      <c r="N121" s="158">
        <v>71733</v>
      </c>
      <c r="O121" s="158">
        <v>83312</v>
      </c>
      <c r="P121" s="158">
        <v>85718</v>
      </c>
      <c r="Q121" s="158">
        <v>89737</v>
      </c>
      <c r="R121" s="159">
        <f>IFERROR(Q121/P121-1,"-")</f>
        <v>4.6886301593597635E-2</v>
      </c>
      <c r="S121" s="160">
        <f>IFERROR(Q121/L121-1,"-")</f>
        <v>0.28060336216000237</v>
      </c>
      <c r="T121" s="159">
        <f>Q121/Q$8</f>
        <v>2.5487456082798659E-2</v>
      </c>
      <c r="U121" s="158">
        <v>120142</v>
      </c>
      <c r="V121" s="158">
        <v>104557</v>
      </c>
      <c r="W121" s="158">
        <v>134886</v>
      </c>
      <c r="X121" s="158">
        <v>146430</v>
      </c>
      <c r="Y121" s="158">
        <v>156566</v>
      </c>
      <c r="Z121" s="159">
        <f>IFERROR(Y121/X121-1,"-")</f>
        <v>6.9220788089872309E-2</v>
      </c>
      <c r="AA121" s="160">
        <f t="shared" si="106"/>
        <v>0.30317457675084492</v>
      </c>
      <c r="AB121" s="159">
        <f>Y121/Y$8</f>
        <v>3.658391827349964E-2</v>
      </c>
    </row>
    <row r="122" spans="1:28" x14ac:dyDescent="0.25">
      <c r="A122" s="56"/>
      <c r="B122" s="162" t="s">
        <v>103</v>
      </c>
      <c r="C122" s="163">
        <v>24655</v>
      </c>
      <c r="D122" s="163">
        <v>10392</v>
      </c>
      <c r="E122" s="163">
        <v>15693</v>
      </c>
      <c r="F122" s="163">
        <v>29334</v>
      </c>
      <c r="G122" s="163">
        <v>29429</v>
      </c>
      <c r="H122" s="163">
        <v>38467</v>
      </c>
      <c r="I122" s="164">
        <f>IFERROR(H122/G122-1,"-")</f>
        <v>0.3071120323490435</v>
      </c>
      <c r="J122" s="165">
        <f>IFERROR(H122/C122-1,"-")</f>
        <v>0.56021091056580818</v>
      </c>
      <c r="K122" s="164">
        <f>H122/H$8</f>
        <v>5.0693849580263836E-2</v>
      </c>
      <c r="L122" s="163">
        <v>36421</v>
      </c>
      <c r="M122" s="163">
        <v>13684</v>
      </c>
      <c r="N122" s="163">
        <v>37554</v>
      </c>
      <c r="O122" s="163">
        <v>40531</v>
      </c>
      <c r="P122" s="163">
        <v>36692</v>
      </c>
      <c r="Q122" s="163">
        <v>37326</v>
      </c>
      <c r="R122" s="164">
        <f>IFERROR(Q122/P122-1,"-")</f>
        <v>1.7278970892837586E-2</v>
      </c>
      <c r="S122" s="165">
        <f>IFERROR(Q122/L122-1,"-")</f>
        <v>2.4848301803904294E-2</v>
      </c>
      <c r="T122" s="164">
        <f>Q122/Q$8</f>
        <v>1.0601477492523069E-2</v>
      </c>
      <c r="U122" s="163">
        <v>61076</v>
      </c>
      <c r="V122" s="163">
        <v>53247</v>
      </c>
      <c r="W122" s="163">
        <v>69865</v>
      </c>
      <c r="X122" s="163">
        <v>66121</v>
      </c>
      <c r="Y122" s="163">
        <v>75793</v>
      </c>
      <c r="Z122" s="164">
        <f>IFERROR(Y122/X122-1,"-")</f>
        <v>0.14627727953297742</v>
      </c>
      <c r="AA122" s="165">
        <f t="shared" si="106"/>
        <v>0.24096208003143627</v>
      </c>
      <c r="AB122" s="164">
        <f>Y122/Y$8</f>
        <v>1.7710134497294167E-2</v>
      </c>
    </row>
    <row r="123" spans="1:28" x14ac:dyDescent="0.25">
      <c r="A123" s="56"/>
      <c r="B123" s="162" t="s">
        <v>100</v>
      </c>
      <c r="C123" s="163">
        <v>25413</v>
      </c>
      <c r="D123" s="163">
        <v>11173</v>
      </c>
      <c r="E123" s="163">
        <v>17131</v>
      </c>
      <c r="F123" s="163">
        <v>22240</v>
      </c>
      <c r="G123" s="163">
        <v>31283</v>
      </c>
      <c r="H123" s="163">
        <v>28362</v>
      </c>
      <c r="I123" s="164">
        <f>IFERROR(H123/G123-1,"-")</f>
        <v>-9.337339769203723E-2</v>
      </c>
      <c r="J123" s="165">
        <f>IFERROR(H123/C123-1,"-")</f>
        <v>0.11604297013339626</v>
      </c>
      <c r="K123" s="164">
        <f>H123/H$8</f>
        <v>3.7376945480423293E-2</v>
      </c>
      <c r="L123" s="163">
        <v>33653</v>
      </c>
      <c r="M123" s="163">
        <v>17630</v>
      </c>
      <c r="N123" s="163">
        <v>34179</v>
      </c>
      <c r="O123" s="163">
        <v>42781</v>
      </c>
      <c r="P123" s="163">
        <v>49026</v>
      </c>
      <c r="Q123" s="163">
        <v>52411</v>
      </c>
      <c r="R123" s="164">
        <f>IFERROR(Q123/P123-1,"-")</f>
        <v>6.9044996532452219E-2</v>
      </c>
      <c r="S123" s="165">
        <f>IFERROR(Q123/L123-1,"-")</f>
        <v>0.55739458592101743</v>
      </c>
      <c r="T123" s="164">
        <f>Q123/Q$8</f>
        <v>1.4885978590275588E-2</v>
      </c>
      <c r="U123" s="163">
        <v>59066</v>
      </c>
      <c r="V123" s="163">
        <v>51310</v>
      </c>
      <c r="W123" s="163">
        <v>65021</v>
      </c>
      <c r="X123" s="163">
        <v>80309</v>
      </c>
      <c r="Y123" s="163">
        <v>80773</v>
      </c>
      <c r="Z123" s="164">
        <f>IFERROR(Y123/X123-1,"-")</f>
        <v>5.7776836967213807E-3</v>
      </c>
      <c r="AA123" s="165">
        <f t="shared" si="106"/>
        <v>0.36750414790234642</v>
      </c>
      <c r="AB123" s="164">
        <f>Y123/Y$8</f>
        <v>1.8873783776205477E-2</v>
      </c>
    </row>
    <row r="124" spans="1:28" x14ac:dyDescent="0.25">
      <c r="A124" s="56"/>
      <c r="B124" s="157" t="s">
        <v>107</v>
      </c>
      <c r="C124" s="158">
        <v>59519</v>
      </c>
      <c r="D124" s="158">
        <v>22910</v>
      </c>
      <c r="E124" s="158">
        <v>28490</v>
      </c>
      <c r="F124" s="158">
        <v>41860</v>
      </c>
      <c r="G124" s="158">
        <v>32760</v>
      </c>
      <c r="H124" s="158">
        <v>32815</v>
      </c>
      <c r="I124" s="159">
        <f>IFERROR(H124/G124-1,"-")</f>
        <v>1.6788766788766729E-3</v>
      </c>
      <c r="J124" s="160">
        <f>IFERROR(H124/C124-1,"-")</f>
        <v>-0.44866345200692215</v>
      </c>
      <c r="K124" s="159">
        <f>H124/H$8</f>
        <v>4.3245344684440107E-2</v>
      </c>
      <c r="L124" s="158">
        <v>40754</v>
      </c>
      <c r="M124" s="158">
        <v>15627</v>
      </c>
      <c r="N124" s="158">
        <v>31211</v>
      </c>
      <c r="O124" s="158">
        <v>52385</v>
      </c>
      <c r="P124" s="158">
        <v>59919</v>
      </c>
      <c r="Q124" s="158">
        <v>61490</v>
      </c>
      <c r="R124" s="159">
        <f>IFERROR(Q124/P124-1,"-")</f>
        <v>2.6218728616966169E-2</v>
      </c>
      <c r="S124" s="160">
        <f>IFERROR(Q124/L124-1,"-")</f>
        <v>0.50880895126858716</v>
      </c>
      <c r="T124" s="159">
        <f>Q124/Q$8</f>
        <v>1.7464631919178148E-2</v>
      </c>
      <c r="U124" s="158">
        <v>100273</v>
      </c>
      <c r="V124" s="158">
        <v>59701</v>
      </c>
      <c r="W124" s="158">
        <v>94245</v>
      </c>
      <c r="X124" s="158">
        <v>92679</v>
      </c>
      <c r="Y124" s="158">
        <v>94305</v>
      </c>
      <c r="Z124" s="159">
        <f>IFERROR(Y124/X124-1,"-")</f>
        <v>1.7544427540219454E-2</v>
      </c>
      <c r="AA124" s="160">
        <f t="shared" si="106"/>
        <v>-5.9517517178103829E-2</v>
      </c>
      <c r="AB124" s="159">
        <f>Y124/Y$8</f>
        <v>2.2035731977456046E-2</v>
      </c>
    </row>
    <row r="125" spans="1:28" s="56" customFormat="1" x14ac:dyDescent="0.25">
      <c r="B125" s="162" t="s">
        <v>110</v>
      </c>
      <c r="C125" s="163">
        <v>3118</v>
      </c>
      <c r="D125" s="163">
        <v>1377</v>
      </c>
      <c r="E125" s="163">
        <v>653</v>
      </c>
      <c r="F125" s="163">
        <v>2495</v>
      </c>
      <c r="G125" s="163">
        <v>3067</v>
      </c>
      <c r="H125" s="163">
        <v>2396</v>
      </c>
      <c r="I125" s="164">
        <f t="shared" ref="I125:I132" si="107">IFERROR(H125/G125-1,"-")</f>
        <v>-0.21878056732963813</v>
      </c>
      <c r="J125" s="165">
        <f t="shared" ref="J125:J132" si="108">IFERROR(H125/C125-1,"-")</f>
        <v>-0.2315586914688903</v>
      </c>
      <c r="K125" s="164">
        <f t="shared" ref="K125:K132" si="109">H125/H$8</f>
        <v>3.1575756777058816E-3</v>
      </c>
      <c r="L125" s="163">
        <v>7342</v>
      </c>
      <c r="M125" s="163">
        <v>2329</v>
      </c>
      <c r="N125" s="163">
        <v>2683</v>
      </c>
      <c r="O125" s="163">
        <v>7422</v>
      </c>
      <c r="P125" s="163">
        <v>8579</v>
      </c>
      <c r="Q125" s="163">
        <v>8260</v>
      </c>
      <c r="R125" s="164">
        <f t="shared" ref="R125:R132" si="110">IFERROR(Q125/P125-1,"-")</f>
        <v>-3.7183820958153646E-2</v>
      </c>
      <c r="S125" s="165">
        <f t="shared" ref="S125:S132" si="111">IFERROR(Q125/L125-1,"-")</f>
        <v>0.12503405066739304</v>
      </c>
      <c r="T125" s="164">
        <f t="shared" ref="T125:T132" si="112">Q125/Q$8</f>
        <v>2.3460377240593837E-3</v>
      </c>
      <c r="U125" s="163">
        <v>10460</v>
      </c>
      <c r="V125" s="163">
        <v>3336</v>
      </c>
      <c r="W125" s="163">
        <v>9917</v>
      </c>
      <c r="X125" s="163">
        <v>11646</v>
      </c>
      <c r="Y125" s="163">
        <v>10656</v>
      </c>
      <c r="Z125" s="164">
        <f t="shared" ref="Z125:Z132" si="113">IFERROR(Y125/X125-1,"-")</f>
        <v>-8.5007727975270453E-2</v>
      </c>
      <c r="AA125" s="165">
        <f t="shared" si="106"/>
        <v>1.8738049713193039E-2</v>
      </c>
      <c r="AB125" s="164">
        <f t="shared" ref="AB125:AB132" si="114">Y125/Y$8</f>
        <v>2.4899290594535988E-3</v>
      </c>
    </row>
    <row r="126" spans="1:28" s="56" customFormat="1" x14ac:dyDescent="0.25">
      <c r="B126" s="162" t="s">
        <v>113</v>
      </c>
      <c r="C126" s="163">
        <v>4086</v>
      </c>
      <c r="D126" s="163">
        <v>1696</v>
      </c>
      <c r="E126" s="163">
        <v>2401</v>
      </c>
      <c r="F126" s="163">
        <v>4143</v>
      </c>
      <c r="G126" s="163">
        <v>4500</v>
      </c>
      <c r="H126" s="163">
        <v>4504</v>
      </c>
      <c r="I126" s="164">
        <f t="shared" si="107"/>
        <v>8.8888888888893902E-4</v>
      </c>
      <c r="J126" s="165">
        <f t="shared" si="108"/>
        <v>0.10230053842388642</v>
      </c>
      <c r="K126" s="164">
        <f t="shared" si="109"/>
        <v>5.9356097046691534E-3</v>
      </c>
      <c r="L126" s="163">
        <v>5464</v>
      </c>
      <c r="M126" s="163">
        <v>2180</v>
      </c>
      <c r="N126" s="163">
        <v>4913</v>
      </c>
      <c r="O126" s="163">
        <v>7118</v>
      </c>
      <c r="P126" s="163">
        <v>8816</v>
      </c>
      <c r="Q126" s="163">
        <v>8623</v>
      </c>
      <c r="R126" s="164">
        <f t="shared" si="110"/>
        <v>-2.1892014519056313E-2</v>
      </c>
      <c r="S126" s="165">
        <f t="shared" si="111"/>
        <v>0.57814787701317716</v>
      </c>
      <c r="T126" s="164">
        <f t="shared" si="112"/>
        <v>2.4491384133854799E-3</v>
      </c>
      <c r="U126" s="163">
        <v>9550</v>
      </c>
      <c r="V126" s="163">
        <v>7314</v>
      </c>
      <c r="W126" s="163">
        <v>11261</v>
      </c>
      <c r="X126" s="163">
        <v>13316</v>
      </c>
      <c r="Y126" s="163">
        <v>13127</v>
      </c>
      <c r="Z126" s="164">
        <f t="shared" si="113"/>
        <v>-1.4193451486932962E-2</v>
      </c>
      <c r="AA126" s="165">
        <f t="shared" si="106"/>
        <v>0.37455497382198955</v>
      </c>
      <c r="AB126" s="164">
        <f t="shared" si="114"/>
        <v>3.0673140731463395E-3</v>
      </c>
    </row>
    <row r="127" spans="1:28" x14ac:dyDescent="0.25">
      <c r="A127" s="56"/>
      <c r="B127" s="162" t="s">
        <v>116</v>
      </c>
      <c r="C127" s="163">
        <v>3044</v>
      </c>
      <c r="D127" s="163">
        <v>1277</v>
      </c>
      <c r="E127" s="163">
        <v>2102</v>
      </c>
      <c r="F127" s="163">
        <v>2821</v>
      </c>
      <c r="G127" s="163">
        <v>3000</v>
      </c>
      <c r="H127" s="163">
        <v>2742</v>
      </c>
      <c r="I127" s="164">
        <f t="shared" si="107"/>
        <v>-8.5999999999999965E-2</v>
      </c>
      <c r="J127" s="165">
        <f t="shared" si="108"/>
        <v>-9.9211563731931629E-2</v>
      </c>
      <c r="K127" s="164">
        <f t="shared" si="109"/>
        <v>3.6135527997786009E-3</v>
      </c>
      <c r="L127" s="163">
        <v>3665</v>
      </c>
      <c r="M127" s="163">
        <v>1497</v>
      </c>
      <c r="N127" s="163">
        <v>5032</v>
      </c>
      <c r="O127" s="163">
        <v>5703</v>
      </c>
      <c r="P127" s="163">
        <v>5756</v>
      </c>
      <c r="Q127" s="163">
        <v>5825</v>
      </c>
      <c r="R127" s="164">
        <f t="shared" si="110"/>
        <v>1.1987491313412146E-2</v>
      </c>
      <c r="S127" s="165">
        <f t="shared" si="111"/>
        <v>0.58935879945429748</v>
      </c>
      <c r="T127" s="164">
        <f t="shared" si="112"/>
        <v>1.6544394361556792E-3</v>
      </c>
      <c r="U127" s="163">
        <v>6709</v>
      </c>
      <c r="V127" s="163">
        <v>7134</v>
      </c>
      <c r="W127" s="163">
        <v>8524</v>
      </c>
      <c r="X127" s="163">
        <v>8756</v>
      </c>
      <c r="Y127" s="163">
        <v>8567</v>
      </c>
      <c r="Z127" s="164">
        <f t="shared" si="113"/>
        <v>-2.1585198720877163E-2</v>
      </c>
      <c r="AA127" s="165">
        <f t="shared" si="106"/>
        <v>0.27694142197048732</v>
      </c>
      <c r="AB127" s="164">
        <f t="shared" si="114"/>
        <v>2.0018038900468265E-3</v>
      </c>
    </row>
    <row r="128" spans="1:28" x14ac:dyDescent="0.25">
      <c r="A128" s="56"/>
      <c r="B128" s="162" t="s">
        <v>123</v>
      </c>
      <c r="C128" s="163">
        <v>820</v>
      </c>
      <c r="D128" s="163">
        <v>359</v>
      </c>
      <c r="E128" s="163">
        <v>359</v>
      </c>
      <c r="F128" s="163">
        <v>801</v>
      </c>
      <c r="G128" s="163">
        <v>649</v>
      </c>
      <c r="H128" s="163">
        <v>650</v>
      </c>
      <c r="I128" s="164">
        <f t="shared" si="107"/>
        <v>1.5408320493066618E-3</v>
      </c>
      <c r="J128" s="165">
        <f t="shared" si="108"/>
        <v>-0.20731707317073167</v>
      </c>
      <c r="K128" s="164">
        <f t="shared" si="109"/>
        <v>8.5660442007880764E-4</v>
      </c>
      <c r="L128" s="163">
        <v>1046</v>
      </c>
      <c r="M128" s="163">
        <v>356</v>
      </c>
      <c r="N128" s="163">
        <v>974</v>
      </c>
      <c r="O128" s="163">
        <v>1772</v>
      </c>
      <c r="P128" s="163">
        <v>1988</v>
      </c>
      <c r="Q128" s="163">
        <v>1706</v>
      </c>
      <c r="R128" s="164">
        <f t="shared" si="110"/>
        <v>-0.14185110663983902</v>
      </c>
      <c r="S128" s="165">
        <f t="shared" si="111"/>
        <v>0.63097514340344163</v>
      </c>
      <c r="T128" s="164">
        <f t="shared" si="112"/>
        <v>4.8454483743889937E-4</v>
      </c>
      <c r="U128" s="163">
        <v>1866</v>
      </c>
      <c r="V128" s="163">
        <v>1333</v>
      </c>
      <c r="W128" s="163">
        <v>2573</v>
      </c>
      <c r="X128" s="163">
        <v>2637</v>
      </c>
      <c r="Y128" s="163">
        <v>2356</v>
      </c>
      <c r="Z128" s="164">
        <f t="shared" si="113"/>
        <v>-0.10656048540007579</v>
      </c>
      <c r="AA128" s="165">
        <f t="shared" si="106"/>
        <v>0.262593783494105</v>
      </c>
      <c r="AB128" s="164">
        <f t="shared" si="114"/>
        <v>5.5051359460141507E-4</v>
      </c>
    </row>
    <row r="129" spans="1:28" x14ac:dyDescent="0.25">
      <c r="A129" s="56"/>
      <c r="B129" s="162" t="s">
        <v>119</v>
      </c>
      <c r="C129" s="163">
        <v>664</v>
      </c>
      <c r="D129" s="163">
        <v>303</v>
      </c>
      <c r="E129" s="163">
        <v>312</v>
      </c>
      <c r="F129" s="163">
        <v>635</v>
      </c>
      <c r="G129" s="163">
        <v>526</v>
      </c>
      <c r="H129" s="163">
        <v>594</v>
      </c>
      <c r="I129" s="164">
        <f t="shared" si="107"/>
        <v>0.12927756653992395</v>
      </c>
      <c r="J129" s="165">
        <f t="shared" si="108"/>
        <v>-0.10542168674698793</v>
      </c>
      <c r="K129" s="164">
        <f t="shared" si="109"/>
        <v>7.8280465465663338E-4</v>
      </c>
      <c r="L129" s="163">
        <v>820</v>
      </c>
      <c r="M129" s="163">
        <v>453</v>
      </c>
      <c r="N129" s="163">
        <v>1045</v>
      </c>
      <c r="O129" s="163">
        <v>1201</v>
      </c>
      <c r="P129" s="163">
        <v>1408</v>
      </c>
      <c r="Q129" s="163">
        <v>1497</v>
      </c>
      <c r="R129" s="164">
        <f t="shared" si="110"/>
        <v>6.3210227272727293E-2</v>
      </c>
      <c r="S129" s="165">
        <f t="shared" si="111"/>
        <v>0.82560975609756104</v>
      </c>
      <c r="T129" s="164">
        <f t="shared" si="112"/>
        <v>4.2518383449357113E-4</v>
      </c>
      <c r="U129" s="163">
        <v>1484</v>
      </c>
      <c r="V129" s="163">
        <v>1357</v>
      </c>
      <c r="W129" s="163">
        <v>1836</v>
      </c>
      <c r="X129" s="163">
        <v>1934</v>
      </c>
      <c r="Y129" s="163">
        <v>2091</v>
      </c>
      <c r="Z129" s="164">
        <f t="shared" si="113"/>
        <v>8.1178903826266913E-2</v>
      </c>
      <c r="AA129" s="165">
        <f t="shared" si="106"/>
        <v>0.40902964959568733</v>
      </c>
      <c r="AB129" s="164">
        <f t="shared" si="114"/>
        <v>4.8859249843444773E-4</v>
      </c>
    </row>
    <row r="130" spans="1:28" x14ac:dyDescent="0.25">
      <c r="A130" s="56"/>
      <c r="B130" s="162" t="s">
        <v>128</v>
      </c>
      <c r="C130" s="163">
        <v>425</v>
      </c>
      <c r="D130" s="163">
        <v>183</v>
      </c>
      <c r="E130" s="163">
        <v>123</v>
      </c>
      <c r="F130" s="163">
        <v>250</v>
      </c>
      <c r="G130" s="163">
        <v>203</v>
      </c>
      <c r="H130" s="163">
        <v>235</v>
      </c>
      <c r="I130" s="164">
        <f t="shared" si="107"/>
        <v>0.1576354679802956</v>
      </c>
      <c r="J130" s="165">
        <f t="shared" si="108"/>
        <v>-0.44705882352941173</v>
      </c>
      <c r="K130" s="164">
        <f t="shared" si="109"/>
        <v>3.0969544418233812E-4</v>
      </c>
      <c r="L130" s="163">
        <v>1198</v>
      </c>
      <c r="M130" s="163">
        <v>488</v>
      </c>
      <c r="N130" s="163">
        <v>432</v>
      </c>
      <c r="O130" s="163">
        <v>825</v>
      </c>
      <c r="P130" s="163">
        <v>1138</v>
      </c>
      <c r="Q130" s="163">
        <v>1099</v>
      </c>
      <c r="R130" s="164">
        <f t="shared" si="110"/>
        <v>-3.4270650263620417E-2</v>
      </c>
      <c r="S130" s="165">
        <f t="shared" si="111"/>
        <v>-8.2637729549248751E-2</v>
      </c>
      <c r="T130" s="164">
        <f t="shared" si="112"/>
        <v>3.1214230735366374E-4</v>
      </c>
      <c r="U130" s="163">
        <v>1623</v>
      </c>
      <c r="V130" s="163">
        <v>555</v>
      </c>
      <c r="W130" s="163">
        <v>1075</v>
      </c>
      <c r="X130" s="163">
        <v>1341</v>
      </c>
      <c r="Y130" s="163">
        <v>1334</v>
      </c>
      <c r="Z130" s="164">
        <f t="shared" si="113"/>
        <v>-5.2199850857569396E-3</v>
      </c>
      <c r="AA130" s="165">
        <f t="shared" si="106"/>
        <v>-0.17806531115218727</v>
      </c>
      <c r="AB130" s="164">
        <f t="shared" si="114"/>
        <v>3.1170846145937511E-4</v>
      </c>
    </row>
    <row r="131" spans="1:28" x14ac:dyDescent="0.25">
      <c r="A131" s="56"/>
      <c r="B131" s="162" t="s">
        <v>131</v>
      </c>
      <c r="C131" s="163">
        <v>495</v>
      </c>
      <c r="D131" s="163">
        <v>199</v>
      </c>
      <c r="E131" s="163">
        <v>177</v>
      </c>
      <c r="F131" s="163">
        <v>253</v>
      </c>
      <c r="G131" s="163">
        <v>358</v>
      </c>
      <c r="H131" s="163">
        <v>378</v>
      </c>
      <c r="I131" s="164">
        <f t="shared" si="107"/>
        <v>5.5865921787709549E-2</v>
      </c>
      <c r="J131" s="165">
        <f t="shared" si="108"/>
        <v>-0.23636363636363633</v>
      </c>
      <c r="K131" s="164">
        <f t="shared" si="109"/>
        <v>4.9814841659967578E-4</v>
      </c>
      <c r="L131" s="163">
        <v>2186</v>
      </c>
      <c r="M131" s="163">
        <v>882</v>
      </c>
      <c r="N131" s="163">
        <v>742</v>
      </c>
      <c r="O131" s="163">
        <v>1632</v>
      </c>
      <c r="P131" s="163">
        <v>2097</v>
      </c>
      <c r="Q131" s="163">
        <v>2115</v>
      </c>
      <c r="R131" s="164">
        <f t="shared" si="110"/>
        <v>8.5836909871244149E-3</v>
      </c>
      <c r="S131" s="165">
        <f t="shared" si="111"/>
        <v>-3.2479414455626743E-2</v>
      </c>
      <c r="T131" s="164">
        <f t="shared" si="112"/>
        <v>6.0071062789171872E-4</v>
      </c>
      <c r="U131" s="163">
        <v>2681</v>
      </c>
      <c r="V131" s="163">
        <v>919</v>
      </c>
      <c r="W131" s="163">
        <v>1885</v>
      </c>
      <c r="X131" s="163">
        <v>2455</v>
      </c>
      <c r="Y131" s="163">
        <v>2493</v>
      </c>
      <c r="Z131" s="164">
        <f t="shared" si="113"/>
        <v>1.5478615071283119E-2</v>
      </c>
      <c r="AA131" s="165">
        <f t="shared" si="106"/>
        <v>-7.0123088399850819E-2</v>
      </c>
      <c r="AB131" s="164">
        <f t="shared" si="114"/>
        <v>5.82525632997168E-4</v>
      </c>
    </row>
    <row r="132" spans="1:28" x14ac:dyDescent="0.25">
      <c r="A132" s="56"/>
      <c r="B132" s="168" t="s">
        <v>144</v>
      </c>
      <c r="C132" s="169">
        <f t="shared" ref="C132:H132" si="115">C124-SUM(C125:C131)</f>
        <v>46867</v>
      </c>
      <c r="D132" s="169">
        <f t="shared" si="115"/>
        <v>17516</v>
      </c>
      <c r="E132" s="169">
        <f t="shared" si="115"/>
        <v>22363</v>
      </c>
      <c r="F132" s="169">
        <f t="shared" si="115"/>
        <v>30462</v>
      </c>
      <c r="G132" s="169">
        <f t="shared" si="115"/>
        <v>20457</v>
      </c>
      <c r="H132" s="169">
        <f t="shared" si="115"/>
        <v>21316</v>
      </c>
      <c r="I132" s="170">
        <f t="shared" si="107"/>
        <v>4.199051669355236E-2</v>
      </c>
      <c r="J132" s="171">
        <f t="shared" si="108"/>
        <v>-0.54518104423154878</v>
      </c>
      <c r="K132" s="170">
        <f t="shared" si="109"/>
        <v>2.809135356676902E-2</v>
      </c>
      <c r="L132" s="169">
        <f t="shared" ref="L132:Q132" si="116">L124-SUM(L125:L131)</f>
        <v>19033</v>
      </c>
      <c r="M132" s="169">
        <f t="shared" si="116"/>
        <v>7442</v>
      </c>
      <c r="N132" s="169">
        <f t="shared" si="116"/>
        <v>15390</v>
      </c>
      <c r="O132" s="169">
        <f t="shared" si="116"/>
        <v>26712</v>
      </c>
      <c r="P132" s="169">
        <f t="shared" si="116"/>
        <v>30137</v>
      </c>
      <c r="Q132" s="169">
        <f t="shared" si="116"/>
        <v>32365</v>
      </c>
      <c r="R132" s="170">
        <f t="shared" si="110"/>
        <v>7.3929057304974011E-2</v>
      </c>
      <c r="S132" s="171">
        <f t="shared" si="111"/>
        <v>0.70046760888982296</v>
      </c>
      <c r="T132" s="170">
        <f t="shared" si="112"/>
        <v>9.1924347383997521E-3</v>
      </c>
      <c r="U132" s="169">
        <f>U124-SUM(U125:U131)</f>
        <v>65900</v>
      </c>
      <c r="V132" s="169">
        <f>V124-SUM(V125:V131)</f>
        <v>37753</v>
      </c>
      <c r="W132" s="169">
        <f>W124-SUM(W125:W131)</f>
        <v>57174</v>
      </c>
      <c r="X132" s="169">
        <f>X124-SUM(X125:X131)</f>
        <v>50594</v>
      </c>
      <c r="Y132" s="169">
        <f>Y124-SUM(Y125:Y131)</f>
        <v>53681</v>
      </c>
      <c r="Z132" s="170">
        <f t="shared" si="113"/>
        <v>6.1015140135193935E-2</v>
      </c>
      <c r="AA132" s="171">
        <f t="shared" si="106"/>
        <v>-0.18541729893778447</v>
      </c>
      <c r="AB132" s="170">
        <f t="shared" si="114"/>
        <v>1.2543344767316876E-2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29854</v>
      </c>
      <c r="D134" s="176">
        <f t="shared" si="117"/>
        <v>9862</v>
      </c>
      <c r="E134" s="176">
        <f t="shared" si="117"/>
        <v>24847</v>
      </c>
      <c r="F134" s="176">
        <f t="shared" si="117"/>
        <v>47385</v>
      </c>
      <c r="G134" s="176">
        <f t="shared" si="117"/>
        <v>49008</v>
      </c>
      <c r="H134" s="176">
        <f t="shared" si="117"/>
        <v>52595</v>
      </c>
      <c r="I134" s="177">
        <f>IFERROR(H134/G134-1,"-")</f>
        <v>7.3192131896833157E-2</v>
      </c>
      <c r="J134" s="177">
        <f>IFERROR(H134/C134-1,"-")</f>
        <v>0.76174047028873848</v>
      </c>
      <c r="K134" s="177">
        <f>H134/H$8</f>
        <v>6.9312476113915208E-2</v>
      </c>
      <c r="L134" s="176">
        <f t="shared" ref="L134:Q134" si="118">L135+L138</f>
        <v>149743</v>
      </c>
      <c r="M134" s="176">
        <f t="shared" si="118"/>
        <v>40956</v>
      </c>
      <c r="N134" s="176">
        <f t="shared" si="118"/>
        <v>64147</v>
      </c>
      <c r="O134" s="176">
        <f t="shared" si="118"/>
        <v>163913</v>
      </c>
      <c r="P134" s="176">
        <f t="shared" si="118"/>
        <v>180038</v>
      </c>
      <c r="Q134" s="176">
        <f t="shared" si="118"/>
        <v>183335</v>
      </c>
      <c r="R134" s="177">
        <f>IFERROR(Q134/P134-1,"-")</f>
        <v>1.8312800630977843E-2</v>
      </c>
      <c r="S134" s="177">
        <f>IFERROR(Q134/L134-1,"-")</f>
        <v>0.22433102048175879</v>
      </c>
      <c r="T134" s="177">
        <f>Q134/Q$8</f>
        <v>5.2071528588429436E-2</v>
      </c>
      <c r="U134" s="176">
        <f>U135+U138</f>
        <v>179597</v>
      </c>
      <c r="V134" s="176">
        <f>V135+V138</f>
        <v>116590</v>
      </c>
      <c r="W134" s="176">
        <f>W135+W138</f>
        <v>211298</v>
      </c>
      <c r="X134" s="176">
        <f>X135+X138</f>
        <v>229046</v>
      </c>
      <c r="Y134" s="176">
        <f>Y135+Y138</f>
        <v>235930</v>
      </c>
      <c r="Z134" s="177">
        <f>IFERROR(Y134/X134-1,"-")</f>
        <v>3.0055098102564459E-2</v>
      </c>
      <c r="AA134" s="177">
        <f t="shared" ref="AA134:AA146" si="119">IFERROR(Y134/U134-1,"-")</f>
        <v>0.31366336854179089</v>
      </c>
      <c r="AB134" s="177">
        <f>Y134/Y$8</f>
        <v>5.5128468749707921E-2</v>
      </c>
    </row>
    <row r="135" spans="1:28" x14ac:dyDescent="0.25">
      <c r="A135" s="56"/>
      <c r="B135" s="157" t="s">
        <v>97</v>
      </c>
      <c r="C135" s="158">
        <v>8311</v>
      </c>
      <c r="D135" s="158">
        <v>2454</v>
      </c>
      <c r="E135" s="158">
        <v>6270</v>
      </c>
      <c r="F135" s="158">
        <v>5486</v>
      </c>
      <c r="G135" s="158">
        <v>7999</v>
      </c>
      <c r="H135" s="158">
        <v>6701</v>
      </c>
      <c r="I135" s="159">
        <f>IFERROR(H135/G135-1,"-")</f>
        <v>-0.16227028378547315</v>
      </c>
      <c r="J135" s="160">
        <f>IFERROR(H135/C135-1,"-")</f>
        <v>-0.19371916736854766</v>
      </c>
      <c r="K135" s="159">
        <f>H135/H$8</f>
        <v>8.8309326445355236E-3</v>
      </c>
      <c r="L135" s="158">
        <v>26862</v>
      </c>
      <c r="M135" s="158">
        <v>6197</v>
      </c>
      <c r="N135" s="158">
        <v>14861</v>
      </c>
      <c r="O135" s="158">
        <v>15843</v>
      </c>
      <c r="P135" s="158">
        <v>15164</v>
      </c>
      <c r="Q135" s="158">
        <v>14762</v>
      </c>
      <c r="R135" s="159">
        <f>IFERROR(Q135/P135-1,"-")</f>
        <v>-2.6510155631759402E-2</v>
      </c>
      <c r="S135" s="160">
        <f>IFERROR(Q135/L135-1,"-")</f>
        <v>-0.4504504504504504</v>
      </c>
      <c r="T135" s="159">
        <f>Q135/Q$8</f>
        <v>4.1927613659279205E-3</v>
      </c>
      <c r="U135" s="158">
        <v>35173</v>
      </c>
      <c r="V135" s="158">
        <v>37770</v>
      </c>
      <c r="W135" s="158">
        <v>21329</v>
      </c>
      <c r="X135" s="158">
        <v>23163</v>
      </c>
      <c r="Y135" s="158">
        <v>21463</v>
      </c>
      <c r="Z135" s="159">
        <f>IFERROR(Y135/X135-1,"-")</f>
        <v>-7.3392911108232983E-2</v>
      </c>
      <c r="AA135" s="160">
        <f t="shared" si="119"/>
        <v>-0.38978762118670573</v>
      </c>
      <c r="AB135" s="159">
        <f>Y135/Y$8</f>
        <v>5.0151414604966771E-3</v>
      </c>
    </row>
    <row r="136" spans="1:28" x14ac:dyDescent="0.25">
      <c r="A136" s="56"/>
      <c r="B136" s="162" t="s">
        <v>103</v>
      </c>
      <c r="C136" s="163">
        <v>8311</v>
      </c>
      <c r="D136" s="163">
        <v>2454</v>
      </c>
      <c r="E136" s="163">
        <v>6270</v>
      </c>
      <c r="F136" s="163">
        <v>5415</v>
      </c>
      <c r="G136" s="163">
        <v>7999</v>
      </c>
      <c r="H136" s="163">
        <v>6701</v>
      </c>
      <c r="I136" s="164">
        <f>IFERROR(H136/G136-1,"-")</f>
        <v>-0.16227028378547315</v>
      </c>
      <c r="J136" s="165">
        <f>IFERROR(H136/C136-1,"-")</f>
        <v>-0.19371916736854766</v>
      </c>
      <c r="K136" s="164">
        <f>H136/H$8</f>
        <v>8.8309326445355236E-3</v>
      </c>
      <c r="L136" s="163">
        <v>8866</v>
      </c>
      <c r="M136" s="163">
        <v>3528</v>
      </c>
      <c r="N136" s="163">
        <v>8710</v>
      </c>
      <c r="O136" s="163">
        <v>9264</v>
      </c>
      <c r="P136" s="163">
        <v>6639</v>
      </c>
      <c r="Q136" s="163">
        <v>6321</v>
      </c>
      <c r="R136" s="164">
        <f>IFERROR(Q136/P136-1,"-")</f>
        <v>-4.7898779936737412E-2</v>
      </c>
      <c r="S136" s="165">
        <f>IFERROR(Q136/L136-1,"-")</f>
        <v>-0.28705165801939991</v>
      </c>
      <c r="T136" s="164">
        <f>Q136/Q$8</f>
        <v>1.7953153091742572E-3</v>
      </c>
      <c r="U136" s="163">
        <v>17177</v>
      </c>
      <c r="V136" s="163">
        <v>29524</v>
      </c>
      <c r="W136" s="163">
        <v>14679</v>
      </c>
      <c r="X136" s="163">
        <v>14638</v>
      </c>
      <c r="Y136" s="163">
        <v>13022</v>
      </c>
      <c r="Z136" s="164">
        <f>IFERROR(Y136/X136-1,"-")</f>
        <v>-0.11039759529990434</v>
      </c>
      <c r="AA136" s="165">
        <f t="shared" si="119"/>
        <v>-0.24189322931827439</v>
      </c>
      <c r="AB136" s="164">
        <f>Y136/Y$8</f>
        <v>3.0427792991933899E-3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17996</v>
      </c>
      <c r="M137" s="163">
        <v>2669</v>
      </c>
      <c r="N137" s="163">
        <v>6151</v>
      </c>
      <c r="O137" s="163">
        <v>6579</v>
      </c>
      <c r="P137" s="163">
        <v>8525</v>
      </c>
      <c r="Q137" s="163">
        <v>8441</v>
      </c>
      <c r="R137" s="164">
        <f>IFERROR(Q137/P137-1,"-")</f>
        <v>-9.8533724340176265E-3</v>
      </c>
      <c r="S137" s="165">
        <f>IFERROR(Q137/L137-1,"-")</f>
        <v>-0.53095132251611465</v>
      </c>
      <c r="T137" s="164">
        <f>Q137/Q$8</f>
        <v>2.3974460567536631E-3</v>
      </c>
      <c r="U137" s="163">
        <v>17996</v>
      </c>
      <c r="V137" s="163">
        <v>8246</v>
      </c>
      <c r="W137" s="163">
        <v>6650</v>
      </c>
      <c r="X137" s="163">
        <v>8525</v>
      </c>
      <c r="Y137" s="163">
        <v>8441</v>
      </c>
      <c r="Z137" s="164">
        <f>IFERROR(Y137/X137-1,"-")</f>
        <v>-9.8533724340176265E-3</v>
      </c>
      <c r="AA137" s="165">
        <f t="shared" si="119"/>
        <v>-0.53095132251611465</v>
      </c>
      <c r="AB137" s="164">
        <f>Y137/Y$8</f>
        <v>1.9723621613032872E-3</v>
      </c>
    </row>
    <row r="138" spans="1:28" x14ac:dyDescent="0.25">
      <c r="A138" s="56"/>
      <c r="B138" s="157" t="s">
        <v>107</v>
      </c>
      <c r="C138" s="158">
        <v>21543</v>
      </c>
      <c r="D138" s="158">
        <v>7408</v>
      </c>
      <c r="E138" s="158">
        <v>18577</v>
      </c>
      <c r="F138" s="158">
        <v>41899</v>
      </c>
      <c r="G138" s="158">
        <v>41009</v>
      </c>
      <c r="H138" s="158">
        <v>45894</v>
      </c>
      <c r="I138" s="159">
        <f>IFERROR(H138/G138-1,"-")</f>
        <v>0.11912019312833766</v>
      </c>
      <c r="J138" s="160">
        <f>IFERROR(H138/C138-1,"-")</f>
        <v>1.1303439632363181</v>
      </c>
      <c r="K138" s="159">
        <f>H138/H$8</f>
        <v>6.0481543469379687E-2</v>
      </c>
      <c r="L138" s="158">
        <v>122881</v>
      </c>
      <c r="M138" s="158">
        <v>34759</v>
      </c>
      <c r="N138" s="158">
        <v>49286</v>
      </c>
      <c r="O138" s="158">
        <v>148070</v>
      </c>
      <c r="P138" s="158">
        <v>164874</v>
      </c>
      <c r="Q138" s="158">
        <v>168573</v>
      </c>
      <c r="R138" s="159">
        <f>IFERROR(Q138/P138-1,"-")</f>
        <v>2.2435314239965143E-2</v>
      </c>
      <c r="S138" s="160">
        <f>IFERROR(Q138/L138-1,"-")</f>
        <v>0.37183942187970476</v>
      </c>
      <c r="T138" s="159">
        <f>Q138/Q$8</f>
        <v>4.7878767222501513E-2</v>
      </c>
      <c r="U138" s="158">
        <v>144424</v>
      </c>
      <c r="V138" s="158">
        <v>78820</v>
      </c>
      <c r="W138" s="158">
        <v>189969</v>
      </c>
      <c r="X138" s="158">
        <v>205883</v>
      </c>
      <c r="Y138" s="158">
        <v>214467</v>
      </c>
      <c r="Z138" s="159">
        <f>IFERROR(Y138/X138-1,"-")</f>
        <v>4.1693583248738397E-2</v>
      </c>
      <c r="AA138" s="160">
        <f t="shared" si="119"/>
        <v>0.48498172048966937</v>
      </c>
      <c r="AB138" s="159">
        <f>Y138/Y$8</f>
        <v>5.0113327289211244E-2</v>
      </c>
    </row>
    <row r="139" spans="1:28" s="56" customFormat="1" x14ac:dyDescent="0.25">
      <c r="B139" s="162" t="s">
        <v>110</v>
      </c>
      <c r="C139" s="163">
        <v>12618</v>
      </c>
      <c r="D139" s="163">
        <v>3361</v>
      </c>
      <c r="E139" s="163">
        <v>8566</v>
      </c>
      <c r="F139" s="163">
        <v>22074</v>
      </c>
      <c r="G139" s="163">
        <v>20929</v>
      </c>
      <c r="H139" s="163">
        <v>26456</v>
      </c>
      <c r="I139" s="164">
        <f t="shared" ref="I139:I146" si="120">IFERROR(H139/G139-1,"-")</f>
        <v>0.26408332935161738</v>
      </c>
      <c r="J139" s="165">
        <f t="shared" ref="J139:J146" si="121">IFERROR(H139/C139-1,"-")</f>
        <v>1.0966872721508953</v>
      </c>
      <c r="K139" s="164">
        <f t="shared" ref="K139:K146" si="122">H139/H$8</f>
        <v>3.4865117750161434E-2</v>
      </c>
      <c r="L139" s="163">
        <v>57689</v>
      </c>
      <c r="M139" s="163">
        <v>12472</v>
      </c>
      <c r="N139" s="163">
        <v>13304</v>
      </c>
      <c r="O139" s="163">
        <v>60071</v>
      </c>
      <c r="P139" s="163">
        <v>68669</v>
      </c>
      <c r="Q139" s="163">
        <v>70810</v>
      </c>
      <c r="R139" s="164">
        <f t="shared" ref="R139:R146" si="123">IFERROR(Q139/P139-1,"-")</f>
        <v>3.1178552185120001E-2</v>
      </c>
      <c r="S139" s="165">
        <f t="shared" ref="S139:S146" si="124">IFERROR(Q139/L139-1,"-")</f>
        <v>0.22744370677252168</v>
      </c>
      <c r="T139" s="164">
        <f t="shared" ref="T139:T146" si="125">Q139/Q$8</f>
        <v>2.0111735017027236E-2</v>
      </c>
      <c r="U139" s="163">
        <v>70307</v>
      </c>
      <c r="V139" s="163">
        <v>22202</v>
      </c>
      <c r="W139" s="163">
        <v>82145</v>
      </c>
      <c r="X139" s="163">
        <v>89598</v>
      </c>
      <c r="Y139" s="163">
        <v>97266</v>
      </c>
      <c r="Z139" s="164">
        <f t="shared" ref="Z139:Z146" si="126">IFERROR(Y139/X139-1,"-")</f>
        <v>8.5582267461327355E-2</v>
      </c>
      <c r="AA139" s="165">
        <f t="shared" si="119"/>
        <v>0.3834468829561779</v>
      </c>
      <c r="AB139" s="164">
        <f t="shared" ref="AB139:AB146" si="127">Y139/Y$8</f>
        <v>2.2727612602929218E-2</v>
      </c>
    </row>
    <row r="140" spans="1:28" s="56" customFormat="1" x14ac:dyDescent="0.25">
      <c r="B140" s="162" t="s">
        <v>113</v>
      </c>
      <c r="C140" s="163">
        <v>2167</v>
      </c>
      <c r="D140" s="163">
        <v>1257</v>
      </c>
      <c r="E140" s="163">
        <v>1249</v>
      </c>
      <c r="F140" s="163">
        <v>1553</v>
      </c>
      <c r="G140" s="163">
        <v>1880</v>
      </c>
      <c r="H140" s="163">
        <v>1664</v>
      </c>
      <c r="I140" s="164">
        <f t="shared" si="120"/>
        <v>-0.11489361702127665</v>
      </c>
      <c r="J140" s="165">
        <f t="shared" si="121"/>
        <v>-0.23211813567143513</v>
      </c>
      <c r="K140" s="164">
        <f t="shared" si="122"/>
        <v>2.1929073154017473E-3</v>
      </c>
      <c r="L140" s="163">
        <v>10331</v>
      </c>
      <c r="M140" s="163">
        <v>2280</v>
      </c>
      <c r="N140" s="163">
        <v>5222</v>
      </c>
      <c r="O140" s="163">
        <v>11965</v>
      </c>
      <c r="P140" s="163">
        <v>16181</v>
      </c>
      <c r="Q140" s="163">
        <v>16944</v>
      </c>
      <c r="R140" s="164">
        <f t="shared" si="123"/>
        <v>4.7154069587788117E-2</v>
      </c>
      <c r="S140" s="165">
        <f t="shared" si="124"/>
        <v>0.64011228341883641</v>
      </c>
      <c r="T140" s="164">
        <f t="shared" si="125"/>
        <v>4.8125015976346486E-3</v>
      </c>
      <c r="U140" s="163">
        <v>12498</v>
      </c>
      <c r="V140" s="163">
        <v>7702</v>
      </c>
      <c r="W140" s="163">
        <v>13518</v>
      </c>
      <c r="X140" s="163">
        <v>18061</v>
      </c>
      <c r="Y140" s="163">
        <v>18608</v>
      </c>
      <c r="Z140" s="164">
        <f t="shared" si="126"/>
        <v>3.0286252145506953E-2</v>
      </c>
      <c r="AA140" s="165">
        <f t="shared" si="119"/>
        <v>0.4888782205152824</v>
      </c>
      <c r="AB140" s="164">
        <f t="shared" si="127"/>
        <v>4.3480292734902936E-3</v>
      </c>
    </row>
    <row r="141" spans="1:28" x14ac:dyDescent="0.25">
      <c r="A141" s="56"/>
      <c r="B141" s="162" t="s">
        <v>116</v>
      </c>
      <c r="C141" s="163">
        <v>822</v>
      </c>
      <c r="D141" s="163">
        <v>147</v>
      </c>
      <c r="E141" s="163">
        <v>1545</v>
      </c>
      <c r="F141" s="163">
        <v>5813</v>
      </c>
      <c r="G141" s="163">
        <v>5043</v>
      </c>
      <c r="H141" s="163">
        <v>5027</v>
      </c>
      <c r="I141" s="164">
        <f t="shared" si="120"/>
        <v>-3.1727146539758388E-3</v>
      </c>
      <c r="J141" s="165">
        <f t="shared" si="121"/>
        <v>5.1155717761557176</v>
      </c>
      <c r="K141" s="164">
        <f t="shared" si="122"/>
        <v>6.6248467995941012E-3</v>
      </c>
      <c r="L141" s="163">
        <v>15318</v>
      </c>
      <c r="M141" s="163">
        <v>3786</v>
      </c>
      <c r="N141" s="163">
        <v>7824</v>
      </c>
      <c r="O141" s="163">
        <v>17158</v>
      </c>
      <c r="P141" s="163">
        <v>15976</v>
      </c>
      <c r="Q141" s="163">
        <v>15484</v>
      </c>
      <c r="R141" s="164">
        <f t="shared" si="123"/>
        <v>-3.0796194291437207E-2</v>
      </c>
      <c r="S141" s="165">
        <f t="shared" si="124"/>
        <v>1.0836923880402249E-2</v>
      </c>
      <c r="T141" s="164">
        <f t="shared" si="125"/>
        <v>4.3978266488299634E-3</v>
      </c>
      <c r="U141" s="163">
        <v>16140</v>
      </c>
      <c r="V141" s="163">
        <v>13038</v>
      </c>
      <c r="W141" s="163">
        <v>22971</v>
      </c>
      <c r="X141" s="163">
        <v>21019</v>
      </c>
      <c r="Y141" s="163">
        <v>20511</v>
      </c>
      <c r="Z141" s="164">
        <f t="shared" si="126"/>
        <v>-2.4168609353442116E-2</v>
      </c>
      <c r="AA141" s="165">
        <f t="shared" si="119"/>
        <v>0.27081784386617103</v>
      </c>
      <c r="AB141" s="164">
        <f t="shared" si="127"/>
        <v>4.79269284332327E-3</v>
      </c>
    </row>
    <row r="142" spans="1:28" x14ac:dyDescent="0.25">
      <c r="A142" s="56"/>
      <c r="B142" s="162" t="s">
        <v>123</v>
      </c>
      <c r="C142" s="163">
        <v>514</v>
      </c>
      <c r="D142" s="163">
        <v>113</v>
      </c>
      <c r="E142" s="163">
        <v>2523</v>
      </c>
      <c r="F142" s="163">
        <v>4370</v>
      </c>
      <c r="G142" s="163">
        <v>3569</v>
      </c>
      <c r="H142" s="163">
        <v>2063</v>
      </c>
      <c r="I142" s="164">
        <f t="shared" si="120"/>
        <v>-0.42196693751751191</v>
      </c>
      <c r="J142" s="165">
        <f t="shared" si="121"/>
        <v>3.0136186770428015</v>
      </c>
      <c r="K142" s="164">
        <f t="shared" si="122"/>
        <v>2.7187306440347387E-3</v>
      </c>
      <c r="L142" s="163">
        <v>1966</v>
      </c>
      <c r="M142" s="163">
        <v>447</v>
      </c>
      <c r="N142" s="163">
        <v>1121</v>
      </c>
      <c r="O142" s="163">
        <v>3896</v>
      </c>
      <c r="P142" s="163">
        <v>3738</v>
      </c>
      <c r="Q142" s="163">
        <v>3046</v>
      </c>
      <c r="R142" s="164">
        <f t="shared" si="123"/>
        <v>-0.18512573568753343</v>
      </c>
      <c r="S142" s="165">
        <f t="shared" si="124"/>
        <v>0.54933875890132255</v>
      </c>
      <c r="T142" s="164">
        <f t="shared" si="125"/>
        <v>8.6513691373908989E-4</v>
      </c>
      <c r="U142" s="163">
        <v>2480</v>
      </c>
      <c r="V142" s="163">
        <v>3759</v>
      </c>
      <c r="W142" s="163">
        <v>8266</v>
      </c>
      <c r="X142" s="163">
        <v>7307</v>
      </c>
      <c r="Y142" s="163">
        <v>5109</v>
      </c>
      <c r="Z142" s="164">
        <f t="shared" si="126"/>
        <v>-0.30080744491583411</v>
      </c>
      <c r="AA142" s="165">
        <f t="shared" si="119"/>
        <v>1.0600806451612903</v>
      </c>
      <c r="AB142" s="164">
        <f t="shared" si="127"/>
        <v>1.1937920011963624E-3</v>
      </c>
    </row>
    <row r="143" spans="1:28" x14ac:dyDescent="0.25">
      <c r="A143" s="56"/>
      <c r="B143" s="162" t="s">
        <v>119</v>
      </c>
      <c r="C143" s="163">
        <v>228</v>
      </c>
      <c r="D143" s="163">
        <v>428</v>
      </c>
      <c r="E143" s="163">
        <v>853</v>
      </c>
      <c r="F143" s="163">
        <v>435</v>
      </c>
      <c r="G143" s="163">
        <v>1205</v>
      </c>
      <c r="H143" s="163">
        <v>791</v>
      </c>
      <c r="I143" s="164">
        <f t="shared" si="120"/>
        <v>-0.34356846473029046</v>
      </c>
      <c r="J143" s="165">
        <f t="shared" si="121"/>
        <v>2.4692982456140351</v>
      </c>
      <c r="K143" s="164">
        <f t="shared" si="122"/>
        <v>1.0424216865882105E-3</v>
      </c>
      <c r="L143" s="163">
        <v>3291</v>
      </c>
      <c r="M143" s="163">
        <v>773</v>
      </c>
      <c r="N143" s="163">
        <v>1563</v>
      </c>
      <c r="O143" s="163">
        <v>3253</v>
      </c>
      <c r="P143" s="163">
        <v>3495</v>
      </c>
      <c r="Q143" s="163">
        <v>3931</v>
      </c>
      <c r="R143" s="164">
        <f t="shared" si="123"/>
        <v>0.12474964234620889</v>
      </c>
      <c r="S143" s="165">
        <f t="shared" si="124"/>
        <v>0.19446976602856281</v>
      </c>
      <c r="T143" s="164">
        <f t="shared" si="125"/>
        <v>1.1164980984597382E-3</v>
      </c>
      <c r="U143" s="163">
        <v>3519</v>
      </c>
      <c r="V143" s="163">
        <v>2820</v>
      </c>
      <c r="W143" s="163">
        <v>3688</v>
      </c>
      <c r="X143" s="163">
        <v>4700</v>
      </c>
      <c r="Y143" s="163">
        <v>4722</v>
      </c>
      <c r="Z143" s="164">
        <f t="shared" si="126"/>
        <v>4.6808510638298717E-3</v>
      </c>
      <c r="AA143" s="165">
        <f t="shared" si="119"/>
        <v>0.34185848252344408</v>
      </c>
      <c r="AB143" s="164">
        <f t="shared" si="127"/>
        <v>1.1033638343412064E-3</v>
      </c>
    </row>
    <row r="144" spans="1:28" x14ac:dyDescent="0.25">
      <c r="A144" s="56"/>
      <c r="B144" s="162" t="s">
        <v>128</v>
      </c>
      <c r="C144" s="163">
        <v>356</v>
      </c>
      <c r="D144" s="163">
        <v>142</v>
      </c>
      <c r="E144" s="163">
        <v>93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-0.9831460674157303</v>
      </c>
      <c r="K144" s="164">
        <f t="shared" si="122"/>
        <v>7.9071177238043773E-6</v>
      </c>
      <c r="L144" s="163">
        <v>1180</v>
      </c>
      <c r="M144" s="163">
        <v>1439</v>
      </c>
      <c r="N144" s="163">
        <v>1085</v>
      </c>
      <c r="O144" s="163">
        <v>2826</v>
      </c>
      <c r="P144" s="163">
        <v>3106</v>
      </c>
      <c r="Q144" s="163">
        <v>3058</v>
      </c>
      <c r="R144" s="164">
        <f t="shared" si="123"/>
        <v>-1.5453960077269846E-2</v>
      </c>
      <c r="S144" s="165">
        <f t="shared" si="124"/>
        <v>1.5915254237288137</v>
      </c>
      <c r="T144" s="164">
        <f t="shared" si="125"/>
        <v>8.6854520098953944E-4</v>
      </c>
      <c r="U144" s="163">
        <v>1536</v>
      </c>
      <c r="V144" s="163">
        <v>1197</v>
      </c>
      <c r="W144" s="163">
        <v>2905</v>
      </c>
      <c r="X144" s="163">
        <v>3245</v>
      </c>
      <c r="Y144" s="163">
        <v>3064</v>
      </c>
      <c r="Z144" s="164">
        <f t="shared" si="126"/>
        <v>-5.5778120184899804E-2</v>
      </c>
      <c r="AA144" s="165">
        <f t="shared" si="119"/>
        <v>0.99479166666666674</v>
      </c>
      <c r="AB144" s="164">
        <f t="shared" si="127"/>
        <v>7.1594807039844477E-4</v>
      </c>
    </row>
    <row r="145" spans="1:28" x14ac:dyDescent="0.25">
      <c r="A145" s="56"/>
      <c r="B145" s="162" t="s">
        <v>131</v>
      </c>
      <c r="C145" s="163">
        <v>532</v>
      </c>
      <c r="D145" s="163">
        <v>815</v>
      </c>
      <c r="E145" s="163">
        <v>64</v>
      </c>
      <c r="F145" s="163">
        <v>49</v>
      </c>
      <c r="G145" s="163">
        <v>93</v>
      </c>
      <c r="H145" s="163">
        <v>54</v>
      </c>
      <c r="I145" s="164">
        <f t="shared" si="120"/>
        <v>-0.41935483870967738</v>
      </c>
      <c r="J145" s="165">
        <f t="shared" si="121"/>
        <v>-0.89849624060150379</v>
      </c>
      <c r="K145" s="164">
        <f t="shared" si="122"/>
        <v>7.1164059514239401E-5</v>
      </c>
      <c r="L145" s="163">
        <v>3806</v>
      </c>
      <c r="M145" s="163">
        <v>2465</v>
      </c>
      <c r="N145" s="163">
        <v>689</v>
      </c>
      <c r="O145" s="163">
        <v>1637</v>
      </c>
      <c r="P145" s="163">
        <v>2212</v>
      </c>
      <c r="Q145" s="163">
        <v>1992</v>
      </c>
      <c r="R145" s="164">
        <f t="shared" si="123"/>
        <v>-9.9457504520795714E-2</v>
      </c>
      <c r="S145" s="165">
        <f t="shared" si="124"/>
        <v>-0.47661586967945346</v>
      </c>
      <c r="T145" s="164">
        <f t="shared" si="125"/>
        <v>5.6577568357461165E-4</v>
      </c>
      <c r="U145" s="163">
        <v>4338</v>
      </c>
      <c r="V145" s="163">
        <v>790</v>
      </c>
      <c r="W145" s="163">
        <v>1686</v>
      </c>
      <c r="X145" s="163">
        <v>2305</v>
      </c>
      <c r="Y145" s="163">
        <v>2046</v>
      </c>
      <c r="Z145" s="164">
        <f t="shared" si="126"/>
        <v>-0.11236442516268985</v>
      </c>
      <c r="AA145" s="165">
        <f t="shared" si="119"/>
        <v>-0.52835408022130015</v>
      </c>
      <c r="AB145" s="164">
        <f t="shared" si="127"/>
        <v>4.7807759531175517E-4</v>
      </c>
    </row>
    <row r="146" spans="1:28" x14ac:dyDescent="0.25">
      <c r="A146" s="56"/>
      <c r="B146" s="168" t="s">
        <v>144</v>
      </c>
      <c r="C146" s="169">
        <f t="shared" ref="C146:H146" si="128">C138-SUM(C139:C145)</f>
        <v>4306</v>
      </c>
      <c r="D146" s="169">
        <f t="shared" si="128"/>
        <v>1145</v>
      </c>
      <c r="E146" s="169">
        <f t="shared" si="128"/>
        <v>3684</v>
      </c>
      <c r="F146" s="169">
        <f t="shared" si="128"/>
        <v>7526</v>
      </c>
      <c r="G146" s="169">
        <f t="shared" si="128"/>
        <v>8151</v>
      </c>
      <c r="H146" s="169">
        <f t="shared" si="128"/>
        <v>9833</v>
      </c>
      <c r="I146" s="170">
        <f t="shared" si="120"/>
        <v>0.20635504846031161</v>
      </c>
      <c r="J146" s="171">
        <f t="shared" si="121"/>
        <v>1.2835578262888991</v>
      </c>
      <c r="K146" s="170">
        <f t="shared" si="122"/>
        <v>1.2958448096361408E-2</v>
      </c>
      <c r="L146" s="169">
        <f t="shared" ref="L146:Q146" si="129">L138-SUM(L139:L145)</f>
        <v>29300</v>
      </c>
      <c r="M146" s="169">
        <f t="shared" si="129"/>
        <v>11097</v>
      </c>
      <c r="N146" s="169">
        <f t="shared" si="129"/>
        <v>18478</v>
      </c>
      <c r="O146" s="169">
        <f t="shared" si="129"/>
        <v>47264</v>
      </c>
      <c r="P146" s="169">
        <f t="shared" si="129"/>
        <v>51497</v>
      </c>
      <c r="Q146" s="169">
        <f t="shared" si="129"/>
        <v>53308</v>
      </c>
      <c r="R146" s="170">
        <f t="shared" si="123"/>
        <v>3.5167097112453138E-2</v>
      </c>
      <c r="S146" s="171">
        <f t="shared" si="124"/>
        <v>0.81938566552901015</v>
      </c>
      <c r="T146" s="170">
        <f t="shared" si="125"/>
        <v>1.5140748062246686E-2</v>
      </c>
      <c r="U146" s="169">
        <f>U138-SUM(U139:U145)</f>
        <v>33606</v>
      </c>
      <c r="V146" s="169">
        <f>V138-SUM(V139:V145)</f>
        <v>27312</v>
      </c>
      <c r="W146" s="169">
        <f>W138-SUM(W139:W145)</f>
        <v>54790</v>
      </c>
      <c r="X146" s="169">
        <f>X138-SUM(X139:X145)</f>
        <v>59648</v>
      </c>
      <c r="Y146" s="169">
        <f>Y138-SUM(Y139:Y145)</f>
        <v>63141</v>
      </c>
      <c r="Z146" s="170">
        <f t="shared" si="126"/>
        <v>5.8560219957081605E-2</v>
      </c>
      <c r="AA146" s="171">
        <f t="shared" si="119"/>
        <v>0.87886091769326913</v>
      </c>
      <c r="AB146" s="170">
        <f t="shared" si="127"/>
        <v>1.4753811068220692E-2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27519</v>
      </c>
      <c r="D148" s="176">
        <f t="shared" si="130"/>
        <v>10903</v>
      </c>
      <c r="E148" s="176">
        <f t="shared" si="130"/>
        <v>15189</v>
      </c>
      <c r="F148" s="176">
        <f t="shared" si="130"/>
        <v>30370</v>
      </c>
      <c r="G148" s="176">
        <f t="shared" si="130"/>
        <v>30695</v>
      </c>
      <c r="H148" s="176">
        <f t="shared" si="130"/>
        <v>35796</v>
      </c>
      <c r="I148" s="177">
        <f>IFERROR(H148/G148-1,"-")</f>
        <v>0.16618341749470589</v>
      </c>
      <c r="J148" s="177">
        <f>IFERROR(H148/C148-1,"-")</f>
        <v>0.30077401068352771</v>
      </c>
      <c r="K148" s="177">
        <f>H148/H$8</f>
        <v>4.717386434021692E-2</v>
      </c>
      <c r="L148" s="176">
        <f t="shared" ref="L148:Q148" si="131">L149+L152</f>
        <v>94097</v>
      </c>
      <c r="M148" s="176">
        <f t="shared" si="131"/>
        <v>27129</v>
      </c>
      <c r="N148" s="176">
        <f t="shared" si="131"/>
        <v>55599</v>
      </c>
      <c r="O148" s="176">
        <f t="shared" si="131"/>
        <v>77698</v>
      </c>
      <c r="P148" s="176">
        <f t="shared" si="131"/>
        <v>83047</v>
      </c>
      <c r="Q148" s="176">
        <f t="shared" si="131"/>
        <v>81300</v>
      </c>
      <c r="R148" s="177">
        <f>IFERROR(Q148/P148-1,"-")</f>
        <v>-2.1036280660348905E-2</v>
      </c>
      <c r="S148" s="177">
        <f>IFERROR(Q148/L148-1,"-")</f>
        <v>-0.13599795955237681</v>
      </c>
      <c r="T148" s="177">
        <f>Q148/Q$8</f>
        <v>2.3091146121795143E-2</v>
      </c>
      <c r="U148" s="176">
        <f>U149+U152</f>
        <v>121616</v>
      </c>
      <c r="V148" s="176">
        <f>V149+V152</f>
        <v>70788</v>
      </c>
      <c r="W148" s="176">
        <f>W149+W152</f>
        <v>108068</v>
      </c>
      <c r="X148" s="176">
        <f>X149+X152</f>
        <v>113742</v>
      </c>
      <c r="Y148" s="176">
        <f>Y149+Y152</f>
        <v>117096</v>
      </c>
      <c r="Z148" s="177">
        <f>IFERROR(Y148/X148-1,"-")</f>
        <v>2.948778815213382E-2</v>
      </c>
      <c r="AA148" s="177">
        <f t="shared" ref="AA148:AA160" si="132">IFERROR(Y148/U148-1,"-")</f>
        <v>-3.7166162347059606E-2</v>
      </c>
      <c r="AB148" s="177">
        <f>Y148/Y$8</f>
        <v>2.7361179912329073E-2</v>
      </c>
    </row>
    <row r="149" spans="1:28" x14ac:dyDescent="0.25">
      <c r="A149" s="56"/>
      <c r="B149" s="157" t="s">
        <v>97</v>
      </c>
      <c r="C149" s="158">
        <v>17412</v>
      </c>
      <c r="D149" s="158">
        <v>7450</v>
      </c>
      <c r="E149" s="158">
        <v>8139</v>
      </c>
      <c r="F149" s="158">
        <v>18008</v>
      </c>
      <c r="G149" s="158">
        <v>17683</v>
      </c>
      <c r="H149" s="158">
        <v>18511</v>
      </c>
      <c r="I149" s="159">
        <f>IFERROR(H149/G149-1,"-")</f>
        <v>4.6824633829101403E-2</v>
      </c>
      <c r="J149" s="160">
        <f>IFERROR(H149/C149-1,"-")</f>
        <v>6.3117390305536425E-2</v>
      </c>
      <c r="K149" s="159">
        <f>H149/H$8</f>
        <v>2.4394776030890474E-2</v>
      </c>
      <c r="L149" s="158">
        <v>36028</v>
      </c>
      <c r="M149" s="158">
        <v>11710</v>
      </c>
      <c r="N149" s="158">
        <v>31999</v>
      </c>
      <c r="O149" s="158">
        <v>38624</v>
      </c>
      <c r="P149" s="158">
        <v>38986</v>
      </c>
      <c r="Q149" s="158">
        <v>34388</v>
      </c>
      <c r="R149" s="159">
        <f>IFERROR(Q149/P149-1,"-")</f>
        <v>-0.11793977325193661</v>
      </c>
      <c r="S149" s="160">
        <f>IFERROR(Q149/L149-1,"-")</f>
        <v>-4.5520150993671571E-2</v>
      </c>
      <c r="T149" s="159">
        <f>Q149/Q$8</f>
        <v>9.7670151640380249E-3</v>
      </c>
      <c r="U149" s="158">
        <v>53440</v>
      </c>
      <c r="V149" s="158">
        <v>40138</v>
      </c>
      <c r="W149" s="158">
        <v>56632</v>
      </c>
      <c r="X149" s="158">
        <v>56669</v>
      </c>
      <c r="Y149" s="158">
        <v>52899</v>
      </c>
      <c r="Z149" s="159">
        <f>IFERROR(Y149/X149-1,"-")</f>
        <v>-6.6526672431135192E-2</v>
      </c>
      <c r="AA149" s="160">
        <f t="shared" si="132"/>
        <v>-1.012350299401199E-2</v>
      </c>
      <c r="AB149" s="159">
        <f>Y149/Y$8</f>
        <v>1.2360619117495864E-2</v>
      </c>
    </row>
    <row r="150" spans="1:28" x14ac:dyDescent="0.25">
      <c r="A150" s="56"/>
      <c r="B150" s="162" t="s">
        <v>103</v>
      </c>
      <c r="C150" s="163">
        <v>6183</v>
      </c>
      <c r="D150" s="163">
        <v>2742</v>
      </c>
      <c r="E150" s="163">
        <v>4159</v>
      </c>
      <c r="F150" s="163">
        <v>6621</v>
      </c>
      <c r="G150" s="163">
        <v>5819</v>
      </c>
      <c r="H150" s="163">
        <v>5597</v>
      </c>
      <c r="I150" s="164">
        <f>IFERROR(H150/G150-1,"-")</f>
        <v>-3.8150885031792425E-2</v>
      </c>
      <c r="J150" s="165">
        <f>IFERROR(H150/C150-1,"-")</f>
        <v>-9.4775998706129738E-2</v>
      </c>
      <c r="K150" s="164">
        <f>H150/H$8</f>
        <v>7.3760229833555171E-3</v>
      </c>
      <c r="L150" s="163">
        <v>26435</v>
      </c>
      <c r="M150" s="163">
        <v>9259</v>
      </c>
      <c r="N150" s="163">
        <v>28141</v>
      </c>
      <c r="O150" s="163">
        <v>34603</v>
      </c>
      <c r="P150" s="163">
        <v>36698</v>
      </c>
      <c r="Q150" s="163">
        <v>31174</v>
      </c>
      <c r="R150" s="164">
        <f>IFERROR(Q150/P150-1,"-")</f>
        <v>-0.15052591421875849</v>
      </c>
      <c r="S150" s="165">
        <f>IFERROR(Q150/L150-1,"-")</f>
        <v>0.17926990731984116</v>
      </c>
      <c r="T150" s="164">
        <f>Q150/Q$8</f>
        <v>8.8541622287926433E-3</v>
      </c>
      <c r="U150" s="163">
        <v>32618</v>
      </c>
      <c r="V150" s="163">
        <v>32300</v>
      </c>
      <c r="W150" s="163">
        <v>41224</v>
      </c>
      <c r="X150" s="163">
        <v>42517</v>
      </c>
      <c r="Y150" s="163">
        <v>36771</v>
      </c>
      <c r="Z150" s="164">
        <f>IFERROR(Y150/X150-1,"-")</f>
        <v>-0.1351459416233507</v>
      </c>
      <c r="AA150" s="165">
        <f t="shared" si="132"/>
        <v>0.12732233735974008</v>
      </c>
      <c r="AB150" s="164">
        <f>Y150/Y$8</f>
        <v>8.5920778383228504E-3</v>
      </c>
    </row>
    <row r="151" spans="1:28" x14ac:dyDescent="0.25">
      <c r="A151" s="56"/>
      <c r="B151" s="162" t="s">
        <v>100</v>
      </c>
      <c r="C151" s="163">
        <v>11229</v>
      </c>
      <c r="D151" s="163">
        <v>4708</v>
      </c>
      <c r="E151" s="163">
        <v>3980</v>
      </c>
      <c r="F151" s="163">
        <v>11387</v>
      </c>
      <c r="G151" s="163">
        <v>11864</v>
      </c>
      <c r="H151" s="163">
        <v>12914</v>
      </c>
      <c r="I151" s="164">
        <f>IFERROR(H151/G151-1,"-")</f>
        <v>8.8503034389750601E-2</v>
      </c>
      <c r="J151" s="165">
        <f>IFERROR(H151/C151-1,"-")</f>
        <v>0.15005788583132951</v>
      </c>
      <c r="K151" s="164">
        <f>H151/H$8</f>
        <v>1.7018753047534956E-2</v>
      </c>
      <c r="L151" s="163">
        <v>9593</v>
      </c>
      <c r="M151" s="163">
        <v>2451</v>
      </c>
      <c r="N151" s="163">
        <v>3858</v>
      </c>
      <c r="O151" s="163">
        <v>4021</v>
      </c>
      <c r="P151" s="163">
        <v>2288</v>
      </c>
      <c r="Q151" s="163">
        <v>3214</v>
      </c>
      <c r="R151" s="164">
        <f>IFERROR(Q151/P151-1,"-")</f>
        <v>0.4047202797202798</v>
      </c>
      <c r="S151" s="165">
        <f>IFERROR(Q151/L151-1,"-")</f>
        <v>-0.66496403627645151</v>
      </c>
      <c r="T151" s="164">
        <f>Q151/Q$8</f>
        <v>9.1285293524538246E-4</v>
      </c>
      <c r="U151" s="163">
        <v>20822</v>
      </c>
      <c r="V151" s="163">
        <v>7838</v>
      </c>
      <c r="W151" s="163">
        <v>15408</v>
      </c>
      <c r="X151" s="163">
        <v>14152</v>
      </c>
      <c r="Y151" s="163">
        <v>16128</v>
      </c>
      <c r="Z151" s="164">
        <f>IFERROR(Y151/X151-1,"-")</f>
        <v>0.13962690785754672</v>
      </c>
      <c r="AA151" s="165">
        <f t="shared" si="132"/>
        <v>-0.22543463644222461</v>
      </c>
      <c r="AB151" s="164">
        <f>Y151/Y$8</f>
        <v>3.7685412791730144E-3</v>
      </c>
    </row>
    <row r="152" spans="1:28" x14ac:dyDescent="0.25">
      <c r="A152" s="56"/>
      <c r="B152" s="157" t="s">
        <v>107</v>
      </c>
      <c r="C152" s="158">
        <v>10107</v>
      </c>
      <c r="D152" s="158">
        <v>3453</v>
      </c>
      <c r="E152" s="158">
        <v>7050</v>
      </c>
      <c r="F152" s="158">
        <v>12362</v>
      </c>
      <c r="G152" s="158">
        <v>13012</v>
      </c>
      <c r="H152" s="158">
        <v>17285</v>
      </c>
      <c r="I152" s="159">
        <f>IFERROR(H152/G152-1,"-")</f>
        <v>0.3283891792191822</v>
      </c>
      <c r="J152" s="160">
        <f>IFERROR(H152/C152-1,"-")</f>
        <v>0.71020085089541896</v>
      </c>
      <c r="K152" s="159">
        <f>H152/H$8</f>
        <v>2.2779088309326446E-2</v>
      </c>
      <c r="L152" s="158">
        <v>58069</v>
      </c>
      <c r="M152" s="158">
        <v>15419</v>
      </c>
      <c r="N152" s="158">
        <v>23600</v>
      </c>
      <c r="O152" s="158">
        <v>39074</v>
      </c>
      <c r="P152" s="158">
        <v>44061</v>
      </c>
      <c r="Q152" s="158">
        <v>46912</v>
      </c>
      <c r="R152" s="159">
        <f>IFERROR(Q152/P152-1,"-")</f>
        <v>6.4705748848187694E-2</v>
      </c>
      <c r="S152" s="160">
        <f>IFERROR(Q152/L152-1,"-")</f>
        <v>-0.19213349635778121</v>
      </c>
      <c r="T152" s="159">
        <f>Q152/Q$8</f>
        <v>1.332413095775712E-2</v>
      </c>
      <c r="U152" s="158">
        <v>68176</v>
      </c>
      <c r="V152" s="158">
        <v>30650</v>
      </c>
      <c r="W152" s="158">
        <v>51436</v>
      </c>
      <c r="X152" s="158">
        <v>57073</v>
      </c>
      <c r="Y152" s="158">
        <v>64197</v>
      </c>
      <c r="Z152" s="159">
        <f>IFERROR(Y152/X152-1,"-")</f>
        <v>0.12482259562314924</v>
      </c>
      <c r="AA152" s="160">
        <f t="shared" si="132"/>
        <v>-5.8363647031213328E-2</v>
      </c>
      <c r="AB152" s="159">
        <f>Y152/Y$8</f>
        <v>1.5000560794833211E-2</v>
      </c>
    </row>
    <row r="153" spans="1:28" s="56" customFormat="1" x14ac:dyDescent="0.25">
      <c r="B153" s="162" t="s">
        <v>110</v>
      </c>
      <c r="C153" s="163">
        <v>1074</v>
      </c>
      <c r="D153" s="163">
        <v>412</v>
      </c>
      <c r="E153" s="163">
        <v>401</v>
      </c>
      <c r="F153" s="163">
        <v>974</v>
      </c>
      <c r="G153" s="163">
        <v>983</v>
      </c>
      <c r="H153" s="163">
        <v>1429</v>
      </c>
      <c r="I153" s="164">
        <f t="shared" ref="I153:I160" si="133">IFERROR(H153/G153-1,"-")</f>
        <v>0.45371312309257372</v>
      </c>
      <c r="J153" s="165">
        <f t="shared" ref="J153:J160" si="134">IFERROR(H153/C153-1,"-")</f>
        <v>0.33054003724394776</v>
      </c>
      <c r="K153" s="164">
        <f t="shared" ref="K153:K160" si="135">H153/H$8</f>
        <v>1.8832118712194094E-3</v>
      </c>
      <c r="L153" s="163">
        <v>20546</v>
      </c>
      <c r="M153" s="163">
        <v>5103</v>
      </c>
      <c r="N153" s="163">
        <v>5197</v>
      </c>
      <c r="O153" s="163">
        <v>18197</v>
      </c>
      <c r="P153" s="163">
        <v>17767</v>
      </c>
      <c r="Q153" s="163">
        <v>18362</v>
      </c>
      <c r="R153" s="164">
        <f t="shared" ref="R153:R160" si="136">IFERROR(Q153/P153-1,"-")</f>
        <v>3.3489052738222558E-2</v>
      </c>
      <c r="S153" s="165">
        <f t="shared" ref="S153:S160" si="137">IFERROR(Q153/L153-1,"-")</f>
        <v>-0.10629806288328625</v>
      </c>
      <c r="T153" s="164">
        <f t="shared" ref="T153:T160" si="138">Q153/Q$8</f>
        <v>5.2152475410627607E-3</v>
      </c>
      <c r="U153" s="163">
        <v>21620</v>
      </c>
      <c r="V153" s="163">
        <v>5598</v>
      </c>
      <c r="W153" s="163">
        <v>19171</v>
      </c>
      <c r="X153" s="163">
        <v>18750</v>
      </c>
      <c r="Y153" s="163">
        <v>19791</v>
      </c>
      <c r="Z153" s="164">
        <f t="shared" ref="Z153:Z160" si="139">IFERROR(Y153/X153-1,"-")</f>
        <v>5.5520000000000014E-2</v>
      </c>
      <c r="AA153" s="165">
        <f t="shared" si="132"/>
        <v>-8.4597594819611488E-2</v>
      </c>
      <c r="AB153" s="164">
        <f t="shared" ref="AB153:AB160" si="140">Y153/Y$8</f>
        <v>4.6244543933601891E-3</v>
      </c>
    </row>
    <row r="154" spans="1:28" s="56" customFormat="1" x14ac:dyDescent="0.25">
      <c r="B154" s="162" t="s">
        <v>113</v>
      </c>
      <c r="C154" s="163">
        <v>1972</v>
      </c>
      <c r="D154" s="163">
        <v>629</v>
      </c>
      <c r="E154" s="163">
        <v>1400</v>
      </c>
      <c r="F154" s="163">
        <v>2438</v>
      </c>
      <c r="G154" s="163">
        <v>2568</v>
      </c>
      <c r="H154" s="163">
        <v>2962</v>
      </c>
      <c r="I154" s="164">
        <f t="shared" si="133"/>
        <v>0.15342679127725867</v>
      </c>
      <c r="J154" s="165">
        <f t="shared" si="134"/>
        <v>0.50202839756592299</v>
      </c>
      <c r="K154" s="164">
        <f t="shared" si="135"/>
        <v>3.903480449651428E-3</v>
      </c>
      <c r="L154" s="163">
        <v>14400</v>
      </c>
      <c r="M154" s="163">
        <v>3882</v>
      </c>
      <c r="N154" s="163">
        <v>6636</v>
      </c>
      <c r="O154" s="163">
        <v>7498</v>
      </c>
      <c r="P154" s="163">
        <v>7764</v>
      </c>
      <c r="Q154" s="163">
        <v>7140</v>
      </c>
      <c r="R154" s="164">
        <f t="shared" si="136"/>
        <v>-8.037094281298296E-2</v>
      </c>
      <c r="S154" s="165">
        <f t="shared" si="137"/>
        <v>-0.50416666666666665</v>
      </c>
      <c r="T154" s="164">
        <f t="shared" si="138"/>
        <v>2.0279309140174332E-3</v>
      </c>
      <c r="U154" s="163">
        <v>16372</v>
      </c>
      <c r="V154" s="163">
        <v>8036</v>
      </c>
      <c r="W154" s="163">
        <v>9936</v>
      </c>
      <c r="X154" s="163">
        <v>10332</v>
      </c>
      <c r="Y154" s="163">
        <v>10102</v>
      </c>
      <c r="Z154" s="164">
        <f t="shared" si="139"/>
        <v>-2.2260936895083239E-2</v>
      </c>
      <c r="AA154" s="165">
        <f t="shared" si="132"/>
        <v>-0.38297092597117033</v>
      </c>
      <c r="AB154" s="164">
        <f t="shared" si="140"/>
        <v>2.3604789187875617E-3</v>
      </c>
    </row>
    <row r="155" spans="1:28" x14ac:dyDescent="0.25">
      <c r="A155" s="56"/>
      <c r="B155" s="162" t="s">
        <v>116</v>
      </c>
      <c r="C155" s="163">
        <v>1295</v>
      </c>
      <c r="D155" s="163">
        <v>522</v>
      </c>
      <c r="E155" s="163">
        <v>1370</v>
      </c>
      <c r="F155" s="163">
        <v>2211</v>
      </c>
      <c r="G155" s="163">
        <v>2245</v>
      </c>
      <c r="H155" s="163">
        <v>2884</v>
      </c>
      <c r="I155" s="164">
        <f t="shared" si="133"/>
        <v>0.2846325167037862</v>
      </c>
      <c r="J155" s="165">
        <f t="shared" si="134"/>
        <v>1.2270270270270269</v>
      </c>
      <c r="K155" s="164">
        <f t="shared" si="135"/>
        <v>3.8006879192419708E-3</v>
      </c>
      <c r="L155" s="163">
        <v>8444</v>
      </c>
      <c r="M155" s="163">
        <v>1705</v>
      </c>
      <c r="N155" s="163">
        <v>3754</v>
      </c>
      <c r="O155" s="163">
        <v>4261</v>
      </c>
      <c r="P155" s="163">
        <v>7004</v>
      </c>
      <c r="Q155" s="163">
        <v>8840</v>
      </c>
      <c r="R155" s="164">
        <f t="shared" si="136"/>
        <v>0.26213592233009719</v>
      </c>
      <c r="S155" s="165">
        <f t="shared" si="137"/>
        <v>4.6897205116058771E-2</v>
      </c>
      <c r="T155" s="164">
        <f t="shared" si="138"/>
        <v>2.5107716078311081E-3</v>
      </c>
      <c r="U155" s="163">
        <v>9739</v>
      </c>
      <c r="V155" s="163">
        <v>5124</v>
      </c>
      <c r="W155" s="163">
        <v>6472</v>
      </c>
      <c r="X155" s="163">
        <v>9249</v>
      </c>
      <c r="Y155" s="163">
        <v>11724</v>
      </c>
      <c r="Z155" s="164">
        <f t="shared" si="139"/>
        <v>0.26759649691858578</v>
      </c>
      <c r="AA155" s="165">
        <f t="shared" si="132"/>
        <v>0.2038196940137591</v>
      </c>
      <c r="AB155" s="164">
        <f t="shared" si="140"/>
        <v>2.739482760232169E-3</v>
      </c>
    </row>
    <row r="156" spans="1:28" x14ac:dyDescent="0.25">
      <c r="A156" s="56"/>
      <c r="B156" s="162" t="s">
        <v>123</v>
      </c>
      <c r="C156" s="163">
        <v>534</v>
      </c>
      <c r="D156" s="163">
        <v>243</v>
      </c>
      <c r="E156" s="163">
        <v>317</v>
      </c>
      <c r="F156" s="163">
        <v>761</v>
      </c>
      <c r="G156" s="163">
        <v>634</v>
      </c>
      <c r="H156" s="163">
        <v>898</v>
      </c>
      <c r="I156" s="164">
        <f t="shared" si="133"/>
        <v>0.41640378548895907</v>
      </c>
      <c r="J156" s="165">
        <f t="shared" si="134"/>
        <v>0.68164794007490648</v>
      </c>
      <c r="K156" s="164">
        <f t="shared" si="135"/>
        <v>1.1834319526627219E-3</v>
      </c>
      <c r="L156" s="163">
        <v>1018</v>
      </c>
      <c r="M156" s="163">
        <v>327</v>
      </c>
      <c r="N156" s="163">
        <v>589</v>
      </c>
      <c r="O156" s="163">
        <v>856</v>
      </c>
      <c r="P156" s="163">
        <v>868</v>
      </c>
      <c r="Q156" s="163">
        <v>969</v>
      </c>
      <c r="R156" s="164">
        <f t="shared" si="136"/>
        <v>0.11635944700460832</v>
      </c>
      <c r="S156" s="165">
        <f t="shared" si="137"/>
        <v>-4.8133595284872266E-2</v>
      </c>
      <c r="T156" s="164">
        <f t="shared" si="138"/>
        <v>2.7521919547379454E-4</v>
      </c>
      <c r="U156" s="163">
        <v>1552</v>
      </c>
      <c r="V156" s="163">
        <v>906</v>
      </c>
      <c r="W156" s="163">
        <v>1617</v>
      </c>
      <c r="X156" s="163">
        <v>1502</v>
      </c>
      <c r="Y156" s="163">
        <v>1867</v>
      </c>
      <c r="Z156" s="164">
        <f t="shared" si="139"/>
        <v>0.24300932090545935</v>
      </c>
      <c r="AA156" s="165">
        <f t="shared" si="132"/>
        <v>0.20296391752577314</v>
      </c>
      <c r="AB156" s="164">
        <f t="shared" si="140"/>
        <v>4.3625164733482254E-4</v>
      </c>
    </row>
    <row r="157" spans="1:28" x14ac:dyDescent="0.25">
      <c r="A157" s="56"/>
      <c r="B157" s="162" t="s">
        <v>119</v>
      </c>
      <c r="C157" s="163">
        <v>433</v>
      </c>
      <c r="D157" s="163">
        <v>218</v>
      </c>
      <c r="E157" s="163">
        <v>351</v>
      </c>
      <c r="F157" s="163">
        <v>597</v>
      </c>
      <c r="G157" s="163">
        <v>569</v>
      </c>
      <c r="H157" s="163">
        <v>772</v>
      </c>
      <c r="I157" s="164">
        <f t="shared" si="133"/>
        <v>0.35676625659050965</v>
      </c>
      <c r="J157" s="165">
        <f t="shared" si="134"/>
        <v>0.78290993071593529</v>
      </c>
      <c r="K157" s="164">
        <f t="shared" si="135"/>
        <v>1.0173824804628299E-3</v>
      </c>
      <c r="L157" s="163">
        <v>2553</v>
      </c>
      <c r="M157" s="163">
        <v>974</v>
      </c>
      <c r="N157" s="163">
        <v>1393</v>
      </c>
      <c r="O157" s="163">
        <v>2346</v>
      </c>
      <c r="P157" s="163">
        <v>2305</v>
      </c>
      <c r="Q157" s="163">
        <v>2540</v>
      </c>
      <c r="R157" s="164">
        <f t="shared" si="136"/>
        <v>0.10195227765726678</v>
      </c>
      <c r="S157" s="165">
        <f t="shared" si="137"/>
        <v>-5.0920485703094265E-3</v>
      </c>
      <c r="T157" s="164">
        <f t="shared" si="138"/>
        <v>7.2142080134513734E-4</v>
      </c>
      <c r="U157" s="163">
        <v>2986</v>
      </c>
      <c r="V157" s="163">
        <v>1744</v>
      </c>
      <c r="W157" s="163">
        <v>2943</v>
      </c>
      <c r="X157" s="163">
        <v>2874</v>
      </c>
      <c r="Y157" s="163">
        <v>3312</v>
      </c>
      <c r="Z157" s="164">
        <f t="shared" si="139"/>
        <v>0.15240083507306879</v>
      </c>
      <c r="AA157" s="165">
        <f t="shared" si="132"/>
        <v>0.10917615539182846</v>
      </c>
      <c r="AB157" s="164">
        <f t="shared" si="140"/>
        <v>7.7389686983017267E-4</v>
      </c>
    </row>
    <row r="158" spans="1:28" x14ac:dyDescent="0.25">
      <c r="A158" s="56"/>
      <c r="B158" s="162" t="s">
        <v>128</v>
      </c>
      <c r="C158" s="163">
        <v>159</v>
      </c>
      <c r="D158" s="163">
        <v>56</v>
      </c>
      <c r="E158" s="163">
        <v>71</v>
      </c>
      <c r="F158" s="163">
        <v>195</v>
      </c>
      <c r="G158" s="163">
        <v>156</v>
      </c>
      <c r="H158" s="163">
        <v>110</v>
      </c>
      <c r="I158" s="164">
        <f t="shared" si="133"/>
        <v>-0.29487179487179482</v>
      </c>
      <c r="J158" s="165">
        <f t="shared" si="134"/>
        <v>-0.30817610062893086</v>
      </c>
      <c r="K158" s="164">
        <f t="shared" si="135"/>
        <v>1.449638249364136E-4</v>
      </c>
      <c r="L158" s="163">
        <v>251</v>
      </c>
      <c r="M158" s="163">
        <v>174</v>
      </c>
      <c r="N158" s="163">
        <v>211</v>
      </c>
      <c r="O158" s="163">
        <v>277</v>
      </c>
      <c r="P158" s="163">
        <v>276</v>
      </c>
      <c r="Q158" s="163">
        <v>264</v>
      </c>
      <c r="R158" s="164">
        <f t="shared" si="136"/>
        <v>-4.3478260869565188E-2</v>
      </c>
      <c r="S158" s="165">
        <f t="shared" si="137"/>
        <v>5.1792828685258918E-2</v>
      </c>
      <c r="T158" s="164">
        <f t="shared" si="138"/>
        <v>7.4982319509888295E-5</v>
      </c>
      <c r="U158" s="163">
        <v>410</v>
      </c>
      <c r="V158" s="163">
        <v>282</v>
      </c>
      <c r="W158" s="163">
        <v>472</v>
      </c>
      <c r="X158" s="163">
        <v>432</v>
      </c>
      <c r="Y158" s="163">
        <v>374</v>
      </c>
      <c r="Z158" s="164">
        <f t="shared" si="139"/>
        <v>-0.1342592592592593</v>
      </c>
      <c r="AA158" s="165">
        <f t="shared" si="132"/>
        <v>-8.7804878048780455E-2</v>
      </c>
      <c r="AB158" s="164">
        <f t="shared" si="140"/>
        <v>8.7390528175267074E-5</v>
      </c>
    </row>
    <row r="159" spans="1:28" x14ac:dyDescent="0.25">
      <c r="A159" s="56"/>
      <c r="B159" s="162" t="s">
        <v>131</v>
      </c>
      <c r="C159" s="163">
        <v>218</v>
      </c>
      <c r="D159" s="163">
        <v>67</v>
      </c>
      <c r="E159" s="163">
        <v>84</v>
      </c>
      <c r="F159" s="163">
        <v>99</v>
      </c>
      <c r="G159" s="163">
        <v>155</v>
      </c>
      <c r="H159" s="163">
        <v>126</v>
      </c>
      <c r="I159" s="164">
        <f t="shared" si="133"/>
        <v>-0.18709677419354842</v>
      </c>
      <c r="J159" s="165">
        <f t="shared" si="134"/>
        <v>-0.42201834862385323</v>
      </c>
      <c r="K159" s="164">
        <f t="shared" si="135"/>
        <v>1.6604947219989194E-4</v>
      </c>
      <c r="L159" s="163">
        <v>755</v>
      </c>
      <c r="M159" s="163">
        <v>228</v>
      </c>
      <c r="N159" s="163">
        <v>362</v>
      </c>
      <c r="O159" s="163">
        <v>555</v>
      </c>
      <c r="P159" s="163">
        <v>677</v>
      </c>
      <c r="Q159" s="163">
        <v>456</v>
      </c>
      <c r="R159" s="164">
        <f t="shared" si="136"/>
        <v>-0.3264401772525849</v>
      </c>
      <c r="S159" s="165">
        <f t="shared" si="137"/>
        <v>-0.39602649006622515</v>
      </c>
      <c r="T159" s="164">
        <f t="shared" si="138"/>
        <v>1.2951491551707977E-4</v>
      </c>
      <c r="U159" s="163">
        <v>973</v>
      </c>
      <c r="V159" s="163">
        <v>446</v>
      </c>
      <c r="W159" s="163">
        <v>654</v>
      </c>
      <c r="X159" s="163">
        <v>832</v>
      </c>
      <c r="Y159" s="163">
        <v>582</v>
      </c>
      <c r="Z159" s="164">
        <f t="shared" si="139"/>
        <v>-0.30048076923076927</v>
      </c>
      <c r="AA159" s="165">
        <f t="shared" si="132"/>
        <v>-0.40184994861253853</v>
      </c>
      <c r="AB159" s="164">
        <f t="shared" si="140"/>
        <v>1.3599274705349047E-4</v>
      </c>
    </row>
    <row r="160" spans="1:28" x14ac:dyDescent="0.25">
      <c r="A160" s="56"/>
      <c r="B160" s="168" t="s">
        <v>144</v>
      </c>
      <c r="C160" s="169">
        <f t="shared" ref="C160:H160" si="141">C152-SUM(C153:C159)</f>
        <v>4422</v>
      </c>
      <c r="D160" s="169">
        <f t="shared" si="141"/>
        <v>1306</v>
      </c>
      <c r="E160" s="169">
        <f t="shared" si="141"/>
        <v>3056</v>
      </c>
      <c r="F160" s="169">
        <f t="shared" si="141"/>
        <v>5087</v>
      </c>
      <c r="G160" s="169">
        <f t="shared" si="141"/>
        <v>5702</v>
      </c>
      <c r="H160" s="169">
        <f t="shared" si="141"/>
        <v>8104</v>
      </c>
      <c r="I160" s="170">
        <f t="shared" si="133"/>
        <v>0.42125569975447208</v>
      </c>
      <c r="J160" s="171">
        <f t="shared" si="134"/>
        <v>0.83265490728177305</v>
      </c>
      <c r="K160" s="170">
        <f t="shared" si="135"/>
        <v>1.0679880338951779E-2</v>
      </c>
      <c r="L160" s="169">
        <f t="shared" ref="L160:Q160" si="142">L152-SUM(L153:L159)</f>
        <v>10102</v>
      </c>
      <c r="M160" s="169">
        <f t="shared" si="142"/>
        <v>3026</v>
      </c>
      <c r="N160" s="169">
        <f t="shared" si="142"/>
        <v>5458</v>
      </c>
      <c r="O160" s="169">
        <f t="shared" si="142"/>
        <v>5084</v>
      </c>
      <c r="P160" s="169">
        <f t="shared" si="142"/>
        <v>7400</v>
      </c>
      <c r="Q160" s="169">
        <f t="shared" si="142"/>
        <v>8341</v>
      </c>
      <c r="R160" s="170">
        <f t="shared" si="136"/>
        <v>0.12716216216216214</v>
      </c>
      <c r="S160" s="171">
        <f t="shared" si="137"/>
        <v>-0.17432191645218764</v>
      </c>
      <c r="T160" s="170">
        <f t="shared" si="138"/>
        <v>2.3690436629999175E-3</v>
      </c>
      <c r="U160" s="169">
        <f>U152-SUM(U153:U159)</f>
        <v>14524</v>
      </c>
      <c r="V160" s="169">
        <f>V152-SUM(V153:V159)</f>
        <v>8514</v>
      </c>
      <c r="W160" s="169">
        <f>W152-SUM(W153:W159)</f>
        <v>10171</v>
      </c>
      <c r="X160" s="169">
        <f>X152-SUM(X153:X159)</f>
        <v>13102</v>
      </c>
      <c r="Y160" s="169">
        <f>Y152-SUM(Y153:Y159)</f>
        <v>16445</v>
      </c>
      <c r="Z160" s="170">
        <f t="shared" si="139"/>
        <v>0.25515188520836518</v>
      </c>
      <c r="AA160" s="171">
        <f t="shared" si="132"/>
        <v>0.13226383916276507</v>
      </c>
      <c r="AB160" s="170">
        <f t="shared" si="140"/>
        <v>3.8426129300595377E-3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372D-E0D0-44E5-AE7D-1667240F5CCA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145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144</v>
      </c>
      <c r="B21" s="168" t="s">
        <v>144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145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144</v>
      </c>
      <c r="B35" s="168" t="s">
        <v>144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145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144</v>
      </c>
      <c r="B49" s="168" t="s">
        <v>144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145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144</v>
      </c>
      <c r="B63" s="168" t="s">
        <v>144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145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144</v>
      </c>
      <c r="B77" s="168" t="s">
        <v>144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145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144</v>
      </c>
      <c r="B91" s="168" t="s">
        <v>144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145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144</v>
      </c>
      <c r="B105" s="168" t="s">
        <v>144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145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144</v>
      </c>
      <c r="B119" s="168" t="s">
        <v>144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145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144</v>
      </c>
      <c r="B133" s="168" t="s">
        <v>144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145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144</v>
      </c>
      <c r="B147" s="168" t="s">
        <v>144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145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144</v>
      </c>
      <c r="B161" s="168" t="s">
        <v>144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4ABD-7A9C-499B-979F-4468A679BF63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1693-7AB5-4F7B-B098-8DFD67C72032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263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222</v>
      </c>
      <c r="D8" s="172" t="s">
        <v>223</v>
      </c>
      <c r="E8" s="172" t="s">
        <v>224</v>
      </c>
      <c r="F8" s="172" t="s">
        <v>225</v>
      </c>
      <c r="G8" s="172" t="s">
        <v>226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222</v>
      </c>
      <c r="N8" s="172" t="s">
        <v>223</v>
      </c>
      <c r="O8" s="172" t="s">
        <v>224</v>
      </c>
      <c r="P8" s="172" t="s">
        <v>225</v>
      </c>
      <c r="Q8" s="172" t="s">
        <v>226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46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468289</v>
      </c>
      <c r="D10" s="176">
        <v>370663</v>
      </c>
      <c r="E10" s="176">
        <v>494720</v>
      </c>
      <c r="F10" s="176">
        <v>510044</v>
      </c>
      <c r="G10" s="176">
        <v>517738</v>
      </c>
      <c r="H10" s="177">
        <f t="shared" ref="H10:H22" si="0">IFERROR(G10/F10-1,"-")</f>
        <v>1.5084973061147755E-2</v>
      </c>
      <c r="I10" s="177">
        <f t="shared" ref="I10:I22" si="1">IFERROR(G10/C10-1,"-")</f>
        <v>0.10559504921106422</v>
      </c>
      <c r="J10" s="177">
        <f t="shared" ref="J10:J22" si="2">G10/G$10</f>
        <v>1</v>
      </c>
      <c r="L10" s="154" t="s">
        <v>68</v>
      </c>
      <c r="M10" s="176">
        <v>4174</v>
      </c>
      <c r="N10" s="176">
        <v>2907</v>
      </c>
      <c r="O10" s="176">
        <v>5119</v>
      </c>
      <c r="P10" s="176">
        <v>5933</v>
      </c>
      <c r="Q10" s="176">
        <v>4890</v>
      </c>
      <c r="R10" s="177">
        <f t="shared" ref="R10:R22" si="3">IFERROR(Q10/P10-1,"-")</f>
        <v>-0.17579639305578965</v>
      </c>
      <c r="S10" s="177">
        <f t="shared" ref="S10:S22" si="4">IFERROR(Q10/M10-1,"-")</f>
        <v>0.17153809295639677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76737</v>
      </c>
      <c r="D11" s="158">
        <v>63685</v>
      </c>
      <c r="E11" s="158">
        <v>74177</v>
      </c>
      <c r="F11" s="158">
        <v>71872</v>
      </c>
      <c r="G11" s="158">
        <v>73314</v>
      </c>
      <c r="H11" s="159">
        <f t="shared" si="0"/>
        <v>2.006344612644706E-2</v>
      </c>
      <c r="I11" s="160">
        <f t="shared" si="1"/>
        <v>-4.4606904101020417E-2</v>
      </c>
      <c r="J11" s="159">
        <f t="shared" si="2"/>
        <v>0.14160444085618595</v>
      </c>
      <c r="K11" s="79"/>
      <c r="L11" s="157" t="s">
        <v>97</v>
      </c>
      <c r="M11" s="158">
        <v>512</v>
      </c>
      <c r="N11" s="158">
        <v>224</v>
      </c>
      <c r="O11" s="158">
        <v>1277</v>
      </c>
      <c r="P11" s="158">
        <v>2069</v>
      </c>
      <c r="Q11" s="158">
        <v>1022</v>
      </c>
      <c r="R11" s="159">
        <f t="shared" si="3"/>
        <v>-0.50604156597390038</v>
      </c>
      <c r="S11" s="160">
        <f t="shared" si="4"/>
        <v>0.99609375</v>
      </c>
      <c r="T11" s="159">
        <f t="shared" si="5"/>
        <v>0.20899795501022495</v>
      </c>
    </row>
    <row r="12" spans="1:20" x14ac:dyDescent="0.25">
      <c r="B12" s="162" t="s">
        <v>103</v>
      </c>
      <c r="C12" s="163">
        <v>28670</v>
      </c>
      <c r="D12" s="163">
        <v>28042</v>
      </c>
      <c r="E12" s="163">
        <v>26909</v>
      </c>
      <c r="F12" s="163">
        <v>27496</v>
      </c>
      <c r="G12" s="163">
        <v>27000</v>
      </c>
      <c r="H12" s="164">
        <f t="shared" si="0"/>
        <v>-1.8038987489089275E-2</v>
      </c>
      <c r="I12" s="165">
        <f t="shared" si="1"/>
        <v>-5.824904080920823E-2</v>
      </c>
      <c r="J12" s="164">
        <f t="shared" si="2"/>
        <v>5.2149929114725983E-2</v>
      </c>
      <c r="K12" s="79"/>
      <c r="L12" s="162" t="s">
        <v>103</v>
      </c>
      <c r="M12" s="163">
        <v>298</v>
      </c>
      <c r="N12" s="163">
        <v>67</v>
      </c>
      <c r="O12" s="163">
        <v>779</v>
      </c>
      <c r="P12" s="163">
        <v>1543</v>
      </c>
      <c r="Q12" s="163">
        <v>559</v>
      </c>
      <c r="R12" s="164">
        <f t="shared" si="3"/>
        <v>-0.63771872974724564</v>
      </c>
      <c r="S12" s="165">
        <f t="shared" si="4"/>
        <v>0.87583892617449655</v>
      </c>
      <c r="T12" s="164">
        <f t="shared" si="5"/>
        <v>0.11431492842535787</v>
      </c>
    </row>
    <row r="13" spans="1:20" x14ac:dyDescent="0.25">
      <c r="B13" s="162" t="s">
        <v>100</v>
      </c>
      <c r="C13" s="163">
        <v>48067</v>
      </c>
      <c r="D13" s="163">
        <v>35643</v>
      </c>
      <c r="E13" s="163">
        <v>47268</v>
      </c>
      <c r="F13" s="163">
        <v>44376</v>
      </c>
      <c r="G13" s="163">
        <v>46314</v>
      </c>
      <c r="H13" s="164">
        <f t="shared" si="0"/>
        <v>4.3672255273120575E-2</v>
      </c>
      <c r="I13" s="165">
        <f t="shared" si="1"/>
        <v>-3.6469927393013912E-2</v>
      </c>
      <c r="J13" s="164">
        <f t="shared" si="2"/>
        <v>8.9454511741459963E-2</v>
      </c>
      <c r="K13" s="79"/>
      <c r="L13" s="162" t="s">
        <v>100</v>
      </c>
      <c r="M13" s="163">
        <v>214</v>
      </c>
      <c r="N13" s="163">
        <v>157</v>
      </c>
      <c r="O13" s="163">
        <v>498</v>
      </c>
      <c r="P13" s="163">
        <v>526</v>
      </c>
      <c r="Q13" s="163">
        <v>463</v>
      </c>
      <c r="R13" s="164">
        <f t="shared" si="3"/>
        <v>-0.11977186311787069</v>
      </c>
      <c r="S13" s="165">
        <f t="shared" si="4"/>
        <v>1.1635514018691588</v>
      </c>
      <c r="T13" s="164">
        <f>Q13/Q$10</f>
        <v>9.4683026584867075E-2</v>
      </c>
    </row>
    <row r="14" spans="1:20" x14ac:dyDescent="0.25">
      <c r="B14" s="157" t="s">
        <v>107</v>
      </c>
      <c r="C14" s="158">
        <v>391552</v>
      </c>
      <c r="D14" s="158">
        <v>306978</v>
      </c>
      <c r="E14" s="158">
        <v>420543</v>
      </c>
      <c r="F14" s="158">
        <v>438172</v>
      </c>
      <c r="G14" s="158">
        <v>444424</v>
      </c>
      <c r="H14" s="159">
        <f t="shared" si="0"/>
        <v>1.4268369498735556E-2</v>
      </c>
      <c r="I14" s="160">
        <f t="shared" si="1"/>
        <v>0.13503187316116372</v>
      </c>
      <c r="J14" s="159">
        <f t="shared" si="2"/>
        <v>0.85839555914381405</v>
      </c>
      <c r="K14" s="79"/>
      <c r="L14" s="157" t="s">
        <v>107</v>
      </c>
      <c r="M14" s="158">
        <v>3662</v>
      </c>
      <c r="N14" s="158">
        <v>2683</v>
      </c>
      <c r="O14" s="158">
        <v>3842</v>
      </c>
      <c r="P14" s="158">
        <v>3864</v>
      </c>
      <c r="Q14" s="158">
        <v>3868</v>
      </c>
      <c r="R14" s="159">
        <f t="shared" si="3"/>
        <v>1.0351966873705098E-3</v>
      </c>
      <c r="S14" s="160">
        <f t="shared" si="4"/>
        <v>5.625341343528123E-2</v>
      </c>
      <c r="T14" s="159">
        <f t="shared" si="5"/>
        <v>0.791002044989775</v>
      </c>
    </row>
    <row r="15" spans="1:20" x14ac:dyDescent="0.25">
      <c r="B15" s="162" t="s">
        <v>110</v>
      </c>
      <c r="C15" s="163">
        <v>159417</v>
      </c>
      <c r="D15" s="163">
        <v>98582</v>
      </c>
      <c r="E15" s="163">
        <v>176212</v>
      </c>
      <c r="F15" s="163">
        <v>183489</v>
      </c>
      <c r="G15" s="163">
        <v>188380</v>
      </c>
      <c r="H15" s="164">
        <f t="shared" si="0"/>
        <v>2.6655548833990128E-2</v>
      </c>
      <c r="I15" s="165">
        <f t="shared" si="1"/>
        <v>0.18168074923000677</v>
      </c>
      <c r="J15" s="164">
        <f t="shared" si="2"/>
        <v>0.36385198691229925</v>
      </c>
      <c r="K15" s="79"/>
      <c r="L15" s="162" t="s">
        <v>110</v>
      </c>
      <c r="M15" s="163">
        <v>927</v>
      </c>
      <c r="N15" s="163">
        <v>607</v>
      </c>
      <c r="O15" s="163">
        <v>1055</v>
      </c>
      <c r="P15" s="163">
        <v>993</v>
      </c>
      <c r="Q15" s="163">
        <v>1063</v>
      </c>
      <c r="R15" s="164">
        <f t="shared" si="3"/>
        <v>7.0493454179254789E-2</v>
      </c>
      <c r="S15" s="165">
        <f t="shared" si="4"/>
        <v>0.14670981661272919</v>
      </c>
      <c r="T15" s="164">
        <f t="shared" si="5"/>
        <v>0.21738241308793457</v>
      </c>
    </row>
    <row r="16" spans="1:20" x14ac:dyDescent="0.25">
      <c r="B16" s="162" t="s">
        <v>113</v>
      </c>
      <c r="C16" s="163">
        <v>51611</v>
      </c>
      <c r="D16" s="163">
        <v>44325</v>
      </c>
      <c r="E16" s="163">
        <v>49706</v>
      </c>
      <c r="F16" s="163">
        <v>53926</v>
      </c>
      <c r="G16" s="163">
        <v>53434</v>
      </c>
      <c r="H16" s="164">
        <f t="shared" si="0"/>
        <v>-9.1236138411897594E-3</v>
      </c>
      <c r="I16" s="165">
        <f t="shared" si="1"/>
        <v>3.5321927496076322E-2</v>
      </c>
      <c r="J16" s="164">
        <f t="shared" si="2"/>
        <v>0.10320664119689882</v>
      </c>
      <c r="K16" s="79"/>
      <c r="L16" s="162" t="s">
        <v>113</v>
      </c>
      <c r="M16" s="163">
        <v>1370</v>
      </c>
      <c r="N16" s="163">
        <v>1096</v>
      </c>
      <c r="O16" s="163">
        <v>910</v>
      </c>
      <c r="P16" s="163">
        <v>1013</v>
      </c>
      <c r="Q16" s="163">
        <v>884</v>
      </c>
      <c r="R16" s="164">
        <f t="shared" si="3"/>
        <v>-0.1273445212240869</v>
      </c>
      <c r="S16" s="165">
        <f t="shared" si="4"/>
        <v>-0.35474452554744529</v>
      </c>
      <c r="T16" s="164">
        <f t="shared" si="5"/>
        <v>0.18077709611451942</v>
      </c>
    </row>
    <row r="17" spans="2:24" x14ac:dyDescent="0.25">
      <c r="B17" s="162" t="s">
        <v>116</v>
      </c>
      <c r="C17" s="163">
        <v>13307</v>
      </c>
      <c r="D17" s="163">
        <v>17014</v>
      </c>
      <c r="E17" s="163">
        <v>21044</v>
      </c>
      <c r="F17" s="163">
        <v>18453</v>
      </c>
      <c r="G17" s="163">
        <v>18497</v>
      </c>
      <c r="H17" s="164">
        <f t="shared" si="0"/>
        <v>2.3844361350457977E-3</v>
      </c>
      <c r="I17" s="165">
        <f t="shared" si="1"/>
        <v>0.39002029007289396</v>
      </c>
      <c r="J17" s="164">
        <f t="shared" si="2"/>
        <v>3.5726564401299496E-2</v>
      </c>
      <c r="K17" s="79"/>
      <c r="L17" s="162" t="s">
        <v>116</v>
      </c>
      <c r="M17" s="163">
        <v>141</v>
      </c>
      <c r="N17" s="163">
        <v>110</v>
      </c>
      <c r="O17" s="163">
        <v>374</v>
      </c>
      <c r="P17" s="163">
        <v>313</v>
      </c>
      <c r="Q17" s="163">
        <v>170</v>
      </c>
      <c r="R17" s="164">
        <f t="shared" si="3"/>
        <v>-0.45686900958466459</v>
      </c>
      <c r="S17" s="165">
        <f t="shared" si="4"/>
        <v>0.20567375886524819</v>
      </c>
      <c r="T17" s="164">
        <f t="shared" si="5"/>
        <v>3.4764826175869123E-2</v>
      </c>
    </row>
    <row r="18" spans="2:24" x14ac:dyDescent="0.25">
      <c r="B18" s="162" t="s">
        <v>123</v>
      </c>
      <c r="C18" s="163">
        <v>12625</v>
      </c>
      <c r="D18" s="163">
        <v>16793</v>
      </c>
      <c r="E18" s="163">
        <v>14051</v>
      </c>
      <c r="F18" s="163">
        <v>16422</v>
      </c>
      <c r="G18" s="163">
        <v>15950</v>
      </c>
      <c r="H18" s="164">
        <f t="shared" si="0"/>
        <v>-2.8741931555230749E-2</v>
      </c>
      <c r="I18" s="165">
        <f t="shared" si="1"/>
        <v>0.26336633663366338</v>
      </c>
      <c r="J18" s="164">
        <f t="shared" si="2"/>
        <v>3.0807087754810347E-2</v>
      </c>
      <c r="K18" s="79"/>
      <c r="L18" s="162" t="s">
        <v>123</v>
      </c>
      <c r="M18" s="163">
        <v>51</v>
      </c>
      <c r="N18" s="163">
        <v>73</v>
      </c>
      <c r="O18" s="163">
        <v>69</v>
      </c>
      <c r="P18" s="163">
        <v>95</v>
      </c>
      <c r="Q18" s="163">
        <v>123</v>
      </c>
      <c r="R18" s="164">
        <f t="shared" si="3"/>
        <v>0.29473684210526319</v>
      </c>
      <c r="S18" s="165">
        <f t="shared" si="4"/>
        <v>1.4117647058823528</v>
      </c>
      <c r="T18" s="164">
        <f t="shared" si="5"/>
        <v>2.5153374233128835E-2</v>
      </c>
    </row>
    <row r="19" spans="2:24" x14ac:dyDescent="0.25">
      <c r="B19" s="162" t="s">
        <v>119</v>
      </c>
      <c r="C19" s="163">
        <v>15482</v>
      </c>
      <c r="D19" s="163">
        <v>18106</v>
      </c>
      <c r="E19" s="163">
        <v>16505</v>
      </c>
      <c r="F19" s="163">
        <v>17446</v>
      </c>
      <c r="G19" s="163">
        <v>17683</v>
      </c>
      <c r="H19" s="164">
        <f t="shared" si="0"/>
        <v>1.3584775879857958E-2</v>
      </c>
      <c r="I19" s="165">
        <f t="shared" si="1"/>
        <v>0.142165094948973</v>
      </c>
      <c r="J19" s="164">
        <f t="shared" si="2"/>
        <v>3.4154340612433318E-2</v>
      </c>
      <c r="K19" s="79"/>
      <c r="L19" s="162" t="s">
        <v>119</v>
      </c>
      <c r="M19" s="163">
        <v>35</v>
      </c>
      <c r="N19" s="163">
        <v>62</v>
      </c>
      <c r="O19" s="163">
        <v>75</v>
      </c>
      <c r="P19" s="163">
        <v>92</v>
      </c>
      <c r="Q19" s="163">
        <v>127</v>
      </c>
      <c r="R19" s="164">
        <f t="shared" si="3"/>
        <v>0.38043478260869557</v>
      </c>
      <c r="S19" s="165">
        <f t="shared" si="4"/>
        <v>2.6285714285714286</v>
      </c>
      <c r="T19" s="164">
        <f t="shared" si="5"/>
        <v>2.5971370143149285E-2</v>
      </c>
    </row>
    <row r="20" spans="2:24" x14ac:dyDescent="0.25">
      <c r="B20" s="162" t="s">
        <v>128</v>
      </c>
      <c r="C20" s="163">
        <v>10370</v>
      </c>
      <c r="D20" s="163">
        <v>8711</v>
      </c>
      <c r="E20" s="163">
        <v>10052</v>
      </c>
      <c r="F20" s="163">
        <v>9909</v>
      </c>
      <c r="G20" s="163">
        <v>9178</v>
      </c>
      <c r="H20" s="164">
        <f t="shared" si="0"/>
        <v>-7.3771319002926661E-2</v>
      </c>
      <c r="I20" s="165">
        <f t="shared" si="1"/>
        <v>-0.11494696239151403</v>
      </c>
      <c r="J20" s="164">
        <f t="shared" si="2"/>
        <v>1.7727112941294632E-2</v>
      </c>
      <c r="K20" s="79"/>
      <c r="L20" s="162" t="s">
        <v>128</v>
      </c>
      <c r="M20" s="163">
        <v>43</v>
      </c>
      <c r="N20" s="163">
        <v>23</v>
      </c>
      <c r="O20" s="163">
        <v>47</v>
      </c>
      <c r="P20" s="163">
        <v>46</v>
      </c>
      <c r="Q20" s="163">
        <v>36</v>
      </c>
      <c r="R20" s="164">
        <f t="shared" si="3"/>
        <v>-0.21739130434782605</v>
      </c>
      <c r="S20" s="165">
        <f t="shared" si="4"/>
        <v>-0.16279069767441856</v>
      </c>
      <c r="T20" s="164">
        <f t="shared" si="5"/>
        <v>7.3619631901840491E-3</v>
      </c>
    </row>
    <row r="21" spans="2:24" x14ac:dyDescent="0.25">
      <c r="B21" s="162" t="s">
        <v>131</v>
      </c>
      <c r="C21" s="163">
        <v>20674</v>
      </c>
      <c r="D21" s="163">
        <v>9345</v>
      </c>
      <c r="E21" s="163">
        <v>13825</v>
      </c>
      <c r="F21" s="163">
        <v>15442</v>
      </c>
      <c r="G21" s="163">
        <v>13034</v>
      </c>
      <c r="H21" s="164">
        <f t="shared" si="0"/>
        <v>-0.15593834995466904</v>
      </c>
      <c r="I21" s="165">
        <f t="shared" si="1"/>
        <v>-0.36954629002611972</v>
      </c>
      <c r="J21" s="164">
        <f t="shared" si="2"/>
        <v>2.5174895410419944E-2</v>
      </c>
      <c r="K21" s="79"/>
      <c r="L21" s="162" t="s">
        <v>131</v>
      </c>
      <c r="M21" s="163">
        <v>179</v>
      </c>
      <c r="N21" s="163">
        <v>28</v>
      </c>
      <c r="O21" s="163">
        <v>43</v>
      </c>
      <c r="P21" s="163">
        <v>28</v>
      </c>
      <c r="Q21" s="163">
        <v>45</v>
      </c>
      <c r="R21" s="164">
        <f t="shared" si="3"/>
        <v>0.60714285714285721</v>
      </c>
      <c r="S21" s="165">
        <f t="shared" si="4"/>
        <v>-0.74860335195530725</v>
      </c>
      <c r="T21" s="164">
        <f t="shared" si="5"/>
        <v>9.202453987730062E-3</v>
      </c>
    </row>
    <row r="22" spans="2:24" x14ac:dyDescent="0.25">
      <c r="B22" s="168" t="s">
        <v>144</v>
      </c>
      <c r="C22" s="169">
        <f>C14-SUM(C15:C21)</f>
        <v>108066</v>
      </c>
      <c r="D22" s="169">
        <f>D14-SUM(D15:D21)</f>
        <v>94102</v>
      </c>
      <c r="E22" s="169">
        <f>E14-SUM(E15:E21)</f>
        <v>119148</v>
      </c>
      <c r="F22" s="169">
        <f>F14-SUM(F15:F21)</f>
        <v>123085</v>
      </c>
      <c r="G22" s="169">
        <f>G14-SUM(G15:G21)</f>
        <v>128268</v>
      </c>
      <c r="H22" s="170">
        <f t="shared" si="0"/>
        <v>4.2109111589551995E-2</v>
      </c>
      <c r="I22" s="171">
        <f t="shared" si="1"/>
        <v>0.18694131364166333</v>
      </c>
      <c r="J22" s="170">
        <f t="shared" si="2"/>
        <v>0.24774692991435823</v>
      </c>
      <c r="K22" s="79"/>
      <c r="L22" s="168" t="s">
        <v>144</v>
      </c>
      <c r="M22" s="169">
        <f>M14-SUM(M15:M21)</f>
        <v>916</v>
      </c>
      <c r="N22" s="169">
        <f>N14-SUM(N15:N21)</f>
        <v>684</v>
      </c>
      <c r="O22" s="169">
        <f>O14-SUM(O15:O21)</f>
        <v>1269</v>
      </c>
      <c r="P22" s="169">
        <f>P14-SUM(P15:P21)</f>
        <v>1284</v>
      </c>
      <c r="Q22" s="169">
        <f>Q14-SUM(Q15:Q21)</f>
        <v>1420</v>
      </c>
      <c r="R22" s="170">
        <f t="shared" si="3"/>
        <v>0.10591900311526481</v>
      </c>
      <c r="S22" s="171">
        <f t="shared" si="4"/>
        <v>0.55021834061135366</v>
      </c>
      <c r="T22" s="170">
        <f t="shared" si="5"/>
        <v>0.29038854805725972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168680</v>
      </c>
      <c r="D24" s="176">
        <v>138324</v>
      </c>
      <c r="E24" s="176">
        <v>183582</v>
      </c>
      <c r="F24" s="176">
        <v>191226</v>
      </c>
      <c r="G24" s="176">
        <v>188893</v>
      </c>
      <c r="H24" s="177">
        <f t="shared" ref="H24:H36" si="6">IFERROR(G24/F24-1,"-")</f>
        <v>-1.2200223818936706E-2</v>
      </c>
      <c r="I24" s="177">
        <f t="shared" ref="I24:I36" si="7">IFERROR(G24/C24-1,"-")</f>
        <v>0.11983044818591426</v>
      </c>
      <c r="J24" s="177">
        <f t="shared" ref="J24:J36" si="8">G24/G$10</f>
        <v>0.36484283556547908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13494</v>
      </c>
      <c r="D25" s="158">
        <v>14724</v>
      </c>
      <c r="E25" s="158">
        <v>13898</v>
      </c>
      <c r="F25" s="158">
        <v>12676</v>
      </c>
      <c r="G25" s="158">
        <v>11833</v>
      </c>
      <c r="H25" s="159">
        <f t="shared" si="6"/>
        <v>-6.6503628905017376E-2</v>
      </c>
      <c r="I25" s="160">
        <f t="shared" si="7"/>
        <v>-0.12309174447902771</v>
      </c>
      <c r="J25" s="159">
        <f t="shared" si="8"/>
        <v>2.2855189304242688E-2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6129</v>
      </c>
      <c r="D26" s="163">
        <v>5642</v>
      </c>
      <c r="E26" s="163">
        <v>4802</v>
      </c>
      <c r="F26" s="163">
        <v>4381</v>
      </c>
      <c r="G26" s="163">
        <v>3470</v>
      </c>
      <c r="H26" s="164">
        <f t="shared" si="6"/>
        <v>-0.20794339191965305</v>
      </c>
      <c r="I26" s="165">
        <f t="shared" si="7"/>
        <v>-0.43383912546908143</v>
      </c>
      <c r="J26" s="164">
        <f t="shared" si="8"/>
        <v>6.7022316306703392E-3</v>
      </c>
    </row>
    <row r="27" spans="2:24" x14ac:dyDescent="0.25">
      <c r="B27" s="162" t="s">
        <v>100</v>
      </c>
      <c r="C27" s="163">
        <v>7365</v>
      </c>
      <c r="D27" s="163">
        <v>9082</v>
      </c>
      <c r="E27" s="163">
        <v>9096</v>
      </c>
      <c r="F27" s="163">
        <v>8295</v>
      </c>
      <c r="G27" s="163">
        <v>8363</v>
      </c>
      <c r="H27" s="164">
        <f t="shared" si="6"/>
        <v>8.1977094635321546E-3</v>
      </c>
      <c r="I27" s="165">
        <f t="shared" si="7"/>
        <v>0.13550577053632051</v>
      </c>
      <c r="J27" s="164">
        <f t="shared" si="8"/>
        <v>1.6152957673572346E-2</v>
      </c>
    </row>
    <row r="28" spans="2:24" x14ac:dyDescent="0.25">
      <c r="B28" s="157" t="s">
        <v>107</v>
      </c>
      <c r="C28" s="158">
        <v>155186</v>
      </c>
      <c r="D28" s="158">
        <v>123600</v>
      </c>
      <c r="E28" s="158">
        <v>169684</v>
      </c>
      <c r="F28" s="158">
        <v>178550</v>
      </c>
      <c r="G28" s="158">
        <v>177060</v>
      </c>
      <c r="H28" s="159">
        <f t="shared" si="6"/>
        <v>-8.3450014001680284E-3</v>
      </c>
      <c r="I28" s="160">
        <f t="shared" si="7"/>
        <v>0.14095343652133563</v>
      </c>
      <c r="J28" s="159">
        <f t="shared" si="8"/>
        <v>0.3419876462612364</v>
      </c>
    </row>
    <row r="29" spans="2:24" x14ac:dyDescent="0.25">
      <c r="B29" s="162" t="s">
        <v>110</v>
      </c>
      <c r="C29" s="163">
        <v>68914</v>
      </c>
      <c r="D29" s="163">
        <v>46456</v>
      </c>
      <c r="E29" s="163">
        <v>81345</v>
      </c>
      <c r="F29" s="163">
        <v>84217</v>
      </c>
      <c r="G29" s="163">
        <v>87505</v>
      </c>
      <c r="H29" s="164">
        <f t="shared" si="6"/>
        <v>3.9041998646354159E-2</v>
      </c>
      <c r="I29" s="165">
        <f t="shared" si="7"/>
        <v>0.2697710189511564</v>
      </c>
      <c r="J29" s="164">
        <f t="shared" si="8"/>
        <v>0.1690140573031147</v>
      </c>
    </row>
    <row r="30" spans="2:24" x14ac:dyDescent="0.25">
      <c r="B30" s="162" t="s">
        <v>113</v>
      </c>
      <c r="C30" s="163">
        <v>19696</v>
      </c>
      <c r="D30" s="163">
        <v>17963</v>
      </c>
      <c r="E30" s="163">
        <v>19026</v>
      </c>
      <c r="F30" s="163">
        <v>20673</v>
      </c>
      <c r="G30" s="163">
        <v>19549</v>
      </c>
      <c r="H30" s="164">
        <f t="shared" si="6"/>
        <v>-5.4370434866734429E-2</v>
      </c>
      <c r="I30" s="165">
        <f t="shared" si="7"/>
        <v>-7.4634443541835571E-3</v>
      </c>
      <c r="J30" s="164">
        <f t="shared" si="8"/>
        <v>3.7758480157917711E-2</v>
      </c>
    </row>
    <row r="31" spans="2:24" x14ac:dyDescent="0.25">
      <c r="B31" s="162" t="s">
        <v>116</v>
      </c>
      <c r="C31" s="163">
        <v>4667</v>
      </c>
      <c r="D31" s="163">
        <v>6058</v>
      </c>
      <c r="E31" s="163">
        <v>6680</v>
      </c>
      <c r="F31" s="163">
        <v>5621</v>
      </c>
      <c r="G31" s="163">
        <v>4990</v>
      </c>
      <c r="H31" s="164">
        <f t="shared" si="6"/>
        <v>-0.11225760540829033</v>
      </c>
      <c r="I31" s="165">
        <f t="shared" si="7"/>
        <v>6.9209342189843648E-2</v>
      </c>
      <c r="J31" s="164">
        <f t="shared" si="8"/>
        <v>9.6380794919438025E-3</v>
      </c>
    </row>
    <row r="32" spans="2:24" x14ac:dyDescent="0.25">
      <c r="B32" s="162" t="s">
        <v>123</v>
      </c>
      <c r="C32" s="163">
        <v>5693</v>
      </c>
      <c r="D32" s="163">
        <v>6762</v>
      </c>
      <c r="E32" s="163">
        <v>5674</v>
      </c>
      <c r="F32" s="163">
        <v>6281</v>
      </c>
      <c r="G32" s="163">
        <v>6190</v>
      </c>
      <c r="H32" s="164">
        <f t="shared" si="6"/>
        <v>-1.4488138831396324E-2</v>
      </c>
      <c r="I32" s="165">
        <f t="shared" si="7"/>
        <v>8.7300193219743472E-2</v>
      </c>
      <c r="J32" s="164">
        <f t="shared" si="8"/>
        <v>1.1955854119264956E-2</v>
      </c>
    </row>
    <row r="33" spans="2:10" x14ac:dyDescent="0.25">
      <c r="B33" s="162" t="s">
        <v>119</v>
      </c>
      <c r="C33" s="163">
        <v>7912</v>
      </c>
      <c r="D33" s="163">
        <v>10255</v>
      </c>
      <c r="E33" s="163">
        <v>8814</v>
      </c>
      <c r="F33" s="163">
        <v>9304</v>
      </c>
      <c r="G33" s="163">
        <v>9184</v>
      </c>
      <c r="H33" s="164">
        <f t="shared" si="6"/>
        <v>-1.2897678417884806E-2</v>
      </c>
      <c r="I33" s="165">
        <f t="shared" si="7"/>
        <v>0.16076845298281084</v>
      </c>
      <c r="J33" s="164">
        <f t="shared" si="8"/>
        <v>1.7738701814431237E-2</v>
      </c>
    </row>
    <row r="34" spans="2:10" x14ac:dyDescent="0.25">
      <c r="B34" s="162" t="s">
        <v>128</v>
      </c>
      <c r="C34" s="163">
        <v>3841</v>
      </c>
      <c r="D34" s="163">
        <v>2682</v>
      </c>
      <c r="E34" s="163">
        <v>3144</v>
      </c>
      <c r="F34" s="163">
        <v>3168</v>
      </c>
      <c r="G34" s="163">
        <v>2938</v>
      </c>
      <c r="H34" s="164">
        <f t="shared" si="6"/>
        <v>-7.2601010101010055E-2</v>
      </c>
      <c r="I34" s="165">
        <f t="shared" si="7"/>
        <v>-0.23509502733663112</v>
      </c>
      <c r="J34" s="164">
        <f t="shared" si="8"/>
        <v>5.6746848792246273E-3</v>
      </c>
    </row>
    <row r="35" spans="2:10" x14ac:dyDescent="0.25">
      <c r="B35" s="162" t="s">
        <v>131</v>
      </c>
      <c r="C35" s="163">
        <v>7100</v>
      </c>
      <c r="D35" s="163">
        <v>2364</v>
      </c>
      <c r="E35" s="163">
        <v>4911</v>
      </c>
      <c r="F35" s="163">
        <v>5778</v>
      </c>
      <c r="G35" s="163">
        <v>4099</v>
      </c>
      <c r="H35" s="164">
        <f t="shared" si="6"/>
        <v>-0.29058497750086532</v>
      </c>
      <c r="I35" s="165">
        <f t="shared" si="7"/>
        <v>-0.42267605633802818</v>
      </c>
      <c r="J35" s="164">
        <f t="shared" si="8"/>
        <v>7.9171318311578448E-3</v>
      </c>
    </row>
    <row r="36" spans="2:10" x14ac:dyDescent="0.25">
      <c r="B36" s="168" t="s">
        <v>144</v>
      </c>
      <c r="C36" s="169">
        <f>C28-SUM(C29:C35)</f>
        <v>37363</v>
      </c>
      <c r="D36" s="169">
        <f>D28-SUM(D29:D35)</f>
        <v>31060</v>
      </c>
      <c r="E36" s="169">
        <f>E28-SUM(E29:E35)</f>
        <v>40090</v>
      </c>
      <c r="F36" s="169">
        <f>F28-SUM(F29:F35)</f>
        <v>43508</v>
      </c>
      <c r="G36" s="169">
        <f>G28-SUM(G29:G35)</f>
        <v>42605</v>
      </c>
      <c r="H36" s="170">
        <f t="shared" si="6"/>
        <v>-2.0754803714259418E-2</v>
      </c>
      <c r="I36" s="171">
        <f t="shared" si="7"/>
        <v>0.14029922650750737</v>
      </c>
      <c r="J36" s="170">
        <f t="shared" si="8"/>
        <v>8.2290656664181491E-2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130095</v>
      </c>
      <c r="D38" s="176">
        <v>95019</v>
      </c>
      <c r="E38" s="176">
        <v>129320</v>
      </c>
      <c r="F38" s="176">
        <v>133580</v>
      </c>
      <c r="G38" s="176">
        <v>136620</v>
      </c>
      <c r="H38" s="177">
        <f t="shared" ref="H38:H50" si="9">IFERROR(G38/F38-1,"-")</f>
        <v>2.2757897888905587E-2</v>
      </c>
      <c r="I38" s="177">
        <f t="shared" ref="I38:I50" si="10">IFERROR(G38/C38-1,"-")</f>
        <v>5.015565548253198E-2</v>
      </c>
      <c r="J38" s="177">
        <f t="shared" ref="J38:J50" si="11">G38/G$10</f>
        <v>0.26387864132051347</v>
      </c>
    </row>
    <row r="39" spans="2:10" x14ac:dyDescent="0.25">
      <c r="B39" s="157" t="s">
        <v>97</v>
      </c>
      <c r="C39" s="158">
        <v>9228</v>
      </c>
      <c r="D39" s="158">
        <v>8040</v>
      </c>
      <c r="E39" s="158">
        <v>8569</v>
      </c>
      <c r="F39" s="158">
        <v>8464</v>
      </c>
      <c r="G39" s="158">
        <v>8382</v>
      </c>
      <c r="H39" s="159">
        <f t="shared" si="9"/>
        <v>-9.6880907372400848E-3</v>
      </c>
      <c r="I39" s="160">
        <f t="shared" si="10"/>
        <v>-9.1677503250975345E-2</v>
      </c>
      <c r="J39" s="159">
        <f t="shared" si="11"/>
        <v>1.6189655771838264E-2</v>
      </c>
    </row>
    <row r="40" spans="2:10" x14ac:dyDescent="0.25">
      <c r="B40" s="162" t="s">
        <v>103</v>
      </c>
      <c r="C40" s="163">
        <v>3242</v>
      </c>
      <c r="D40" s="163">
        <v>2767</v>
      </c>
      <c r="E40" s="163">
        <v>2051</v>
      </c>
      <c r="F40" s="163">
        <v>3093</v>
      </c>
      <c r="G40" s="163">
        <v>3103</v>
      </c>
      <c r="H40" s="164">
        <f t="shared" si="9"/>
        <v>3.2331070158422293E-3</v>
      </c>
      <c r="I40" s="165">
        <f t="shared" si="10"/>
        <v>-4.2874768661320117E-2</v>
      </c>
      <c r="J40" s="164">
        <f t="shared" si="11"/>
        <v>5.9933788904812857E-3</v>
      </c>
    </row>
    <row r="41" spans="2:10" x14ac:dyDescent="0.25">
      <c r="B41" s="162" t="s">
        <v>100</v>
      </c>
      <c r="C41" s="163">
        <v>5986</v>
      </c>
      <c r="D41" s="163">
        <v>5273</v>
      </c>
      <c r="E41" s="163">
        <v>6518</v>
      </c>
      <c r="F41" s="163">
        <v>5371</v>
      </c>
      <c r="G41" s="163">
        <v>5279</v>
      </c>
      <c r="H41" s="164">
        <f t="shared" si="9"/>
        <v>-1.7129026252094559E-2</v>
      </c>
      <c r="I41" s="165">
        <f t="shared" si="10"/>
        <v>-0.1181089208152355</v>
      </c>
      <c r="J41" s="164">
        <f t="shared" si="11"/>
        <v>1.0196276881356979E-2</v>
      </c>
    </row>
    <row r="42" spans="2:10" x14ac:dyDescent="0.25">
      <c r="B42" s="157" t="s">
        <v>107</v>
      </c>
      <c r="C42" s="158">
        <v>120867</v>
      </c>
      <c r="D42" s="158">
        <v>86979</v>
      </c>
      <c r="E42" s="158">
        <v>120751</v>
      </c>
      <c r="F42" s="158">
        <v>125116</v>
      </c>
      <c r="G42" s="158">
        <v>128238</v>
      </c>
      <c r="H42" s="159">
        <f t="shared" si="9"/>
        <v>2.4952843760989829E-2</v>
      </c>
      <c r="I42" s="160">
        <f t="shared" si="10"/>
        <v>6.0984387798158401E-2</v>
      </c>
      <c r="J42" s="159">
        <f t="shared" si="11"/>
        <v>0.24768898554867519</v>
      </c>
    </row>
    <row r="43" spans="2:10" x14ac:dyDescent="0.25">
      <c r="B43" s="162" t="s">
        <v>110</v>
      </c>
      <c r="C43" s="163">
        <v>56612</v>
      </c>
      <c r="D43" s="163">
        <v>30640</v>
      </c>
      <c r="E43" s="163">
        <v>56865</v>
      </c>
      <c r="F43" s="163">
        <v>58084</v>
      </c>
      <c r="G43" s="163">
        <v>59353</v>
      </c>
      <c r="H43" s="164">
        <f t="shared" si="9"/>
        <v>2.1847668893326899E-2</v>
      </c>
      <c r="I43" s="165">
        <f t="shared" si="10"/>
        <v>4.8417296686214861E-2</v>
      </c>
      <c r="J43" s="164">
        <f t="shared" si="11"/>
        <v>0.11463906454616041</v>
      </c>
    </row>
    <row r="44" spans="2:10" x14ac:dyDescent="0.25">
      <c r="B44" s="162" t="s">
        <v>113</v>
      </c>
      <c r="C44" s="163">
        <v>5327</v>
      </c>
      <c r="D44" s="163">
        <v>4886</v>
      </c>
      <c r="E44" s="163">
        <v>5775</v>
      </c>
      <c r="F44" s="163">
        <v>6051</v>
      </c>
      <c r="G44" s="163">
        <v>6345</v>
      </c>
      <c r="H44" s="164">
        <f t="shared" si="9"/>
        <v>4.8587010411502263E-2</v>
      </c>
      <c r="I44" s="165">
        <f t="shared" si="10"/>
        <v>0.19110193354608596</v>
      </c>
      <c r="J44" s="164">
        <f t="shared" si="11"/>
        <v>1.2255233341960605E-2</v>
      </c>
    </row>
    <row r="45" spans="2:10" x14ac:dyDescent="0.25">
      <c r="B45" s="162" t="s">
        <v>116</v>
      </c>
      <c r="C45" s="163">
        <v>2072</v>
      </c>
      <c r="D45" s="163">
        <v>2691</v>
      </c>
      <c r="E45" s="163">
        <v>3147</v>
      </c>
      <c r="F45" s="163">
        <v>2579</v>
      </c>
      <c r="G45" s="163">
        <v>2748</v>
      </c>
      <c r="H45" s="164">
        <f t="shared" si="9"/>
        <v>6.5529274912756952E-2</v>
      </c>
      <c r="I45" s="165">
        <f t="shared" si="10"/>
        <v>0.32625482625482616</v>
      </c>
      <c r="J45" s="164">
        <f t="shared" si="11"/>
        <v>5.3077038965654447E-3</v>
      </c>
    </row>
    <row r="46" spans="2:10" x14ac:dyDescent="0.25">
      <c r="B46" s="162" t="s">
        <v>123</v>
      </c>
      <c r="C46" s="163">
        <v>4677</v>
      </c>
      <c r="D46" s="163">
        <v>5438</v>
      </c>
      <c r="E46" s="163">
        <v>4711</v>
      </c>
      <c r="F46" s="163">
        <v>5766</v>
      </c>
      <c r="G46" s="163">
        <v>5340</v>
      </c>
      <c r="H46" s="164">
        <f t="shared" si="9"/>
        <v>-7.3881373569198772E-2</v>
      </c>
      <c r="I46" s="165">
        <f t="shared" si="10"/>
        <v>0.14175753688261716</v>
      </c>
      <c r="J46" s="164">
        <f t="shared" si="11"/>
        <v>1.0314097091579138E-2</v>
      </c>
    </row>
    <row r="47" spans="2:10" x14ac:dyDescent="0.25">
      <c r="B47" s="162" t="s">
        <v>119</v>
      </c>
      <c r="C47" s="163">
        <v>5244</v>
      </c>
      <c r="D47" s="163">
        <v>4793</v>
      </c>
      <c r="E47" s="163">
        <v>5091</v>
      </c>
      <c r="F47" s="163">
        <v>5487</v>
      </c>
      <c r="G47" s="163">
        <v>5338</v>
      </c>
      <c r="H47" s="164">
        <f t="shared" si="9"/>
        <v>-2.7155093858210355E-2</v>
      </c>
      <c r="I47" s="165">
        <f t="shared" si="10"/>
        <v>1.7925247902364605E-2</v>
      </c>
      <c r="J47" s="164">
        <f t="shared" si="11"/>
        <v>1.0310234133866936E-2</v>
      </c>
    </row>
    <row r="48" spans="2:10" x14ac:dyDescent="0.25">
      <c r="B48" s="162" t="s">
        <v>128</v>
      </c>
      <c r="C48" s="163">
        <v>4142</v>
      </c>
      <c r="D48" s="163">
        <v>3427</v>
      </c>
      <c r="E48" s="163">
        <v>3447</v>
      </c>
      <c r="F48" s="163">
        <v>3646</v>
      </c>
      <c r="G48" s="163">
        <v>3640</v>
      </c>
      <c r="H48" s="164">
        <f t="shared" si="9"/>
        <v>-1.645639056500281E-3</v>
      </c>
      <c r="I48" s="165">
        <f t="shared" si="10"/>
        <v>-0.12119748913568329</v>
      </c>
      <c r="J48" s="164">
        <f t="shared" si="11"/>
        <v>7.0305830362075022E-3</v>
      </c>
    </row>
    <row r="49" spans="2:10" x14ac:dyDescent="0.25">
      <c r="B49" s="162" t="s">
        <v>131</v>
      </c>
      <c r="C49" s="163">
        <v>8370</v>
      </c>
      <c r="D49" s="163">
        <v>4433</v>
      </c>
      <c r="E49" s="163">
        <v>5080</v>
      </c>
      <c r="F49" s="163">
        <v>5831</v>
      </c>
      <c r="G49" s="163">
        <v>4809</v>
      </c>
      <c r="H49" s="164">
        <f t="shared" si="9"/>
        <v>-0.1752701080432173</v>
      </c>
      <c r="I49" s="165">
        <f t="shared" si="10"/>
        <v>-0.42544802867383513</v>
      </c>
      <c r="J49" s="164">
        <f t="shared" si="11"/>
        <v>9.2884818189895267E-3</v>
      </c>
    </row>
    <row r="50" spans="2:10" x14ac:dyDescent="0.25">
      <c r="B50" s="168" t="s">
        <v>144</v>
      </c>
      <c r="C50" s="169">
        <f>C42-SUM(C43:C49)</f>
        <v>34423</v>
      </c>
      <c r="D50" s="169">
        <f>D42-SUM(D43:D49)</f>
        <v>30671</v>
      </c>
      <c r="E50" s="169">
        <f>E42-SUM(E43:E49)</f>
        <v>36635</v>
      </c>
      <c r="F50" s="169">
        <f>F42-SUM(F43:F49)</f>
        <v>37672</v>
      </c>
      <c r="G50" s="169">
        <f>G42-SUM(G43:G49)</f>
        <v>40665</v>
      </c>
      <c r="H50" s="170">
        <f t="shared" si="9"/>
        <v>7.9448927585474616E-2</v>
      </c>
      <c r="I50" s="171">
        <f t="shared" si="10"/>
        <v>0.18133224878714804</v>
      </c>
      <c r="J50" s="170">
        <f t="shared" si="11"/>
        <v>7.8543587683345628E-2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4174</v>
      </c>
      <c r="D52" s="176">
        <v>2907</v>
      </c>
      <c r="E52" s="176">
        <v>5119</v>
      </c>
      <c r="F52" s="176">
        <v>5933</v>
      </c>
      <c r="G52" s="176">
        <v>4890</v>
      </c>
      <c r="H52" s="177">
        <f t="shared" ref="H52:H64" si="12">IFERROR(G52/F52-1,"-")</f>
        <v>-0.17579639305578965</v>
      </c>
      <c r="I52" s="177">
        <f t="shared" ref="I52:I64" si="13">IFERROR(G52/C52-1,"-")</f>
        <v>0.17153809295639677</v>
      </c>
      <c r="J52" s="177">
        <f t="shared" ref="J52:J64" si="14">G52/G$10</f>
        <v>9.4449316063337056E-3</v>
      </c>
    </row>
    <row r="53" spans="2:10" x14ac:dyDescent="0.25">
      <c r="B53" s="157" t="s">
        <v>97</v>
      </c>
      <c r="C53" s="158">
        <v>512</v>
      </c>
      <c r="D53" s="158">
        <v>224</v>
      </c>
      <c r="E53" s="158">
        <v>1277</v>
      </c>
      <c r="F53" s="158">
        <v>2069</v>
      </c>
      <c r="G53" s="158">
        <v>1022</v>
      </c>
      <c r="H53" s="159">
        <f t="shared" si="12"/>
        <v>-0.50604156597390038</v>
      </c>
      <c r="I53" s="160">
        <f t="shared" si="13"/>
        <v>0.99609375</v>
      </c>
      <c r="J53" s="159">
        <f t="shared" si="14"/>
        <v>1.9739713909351832E-3</v>
      </c>
    </row>
    <row r="54" spans="2:10" x14ac:dyDescent="0.25">
      <c r="B54" s="162" t="s">
        <v>103</v>
      </c>
      <c r="C54" s="163">
        <v>298</v>
      </c>
      <c r="D54" s="163">
        <v>67</v>
      </c>
      <c r="E54" s="163">
        <v>779</v>
      </c>
      <c r="F54" s="163">
        <v>1543</v>
      </c>
      <c r="G54" s="163">
        <v>559</v>
      </c>
      <c r="H54" s="164">
        <f t="shared" si="12"/>
        <v>-0.63771872974724564</v>
      </c>
      <c r="I54" s="165">
        <f t="shared" si="13"/>
        <v>0.87583892617449655</v>
      </c>
      <c r="J54" s="164">
        <f t="shared" si="14"/>
        <v>1.0796966805604379E-3</v>
      </c>
    </row>
    <row r="55" spans="2:10" x14ac:dyDescent="0.25">
      <c r="B55" s="162" t="s">
        <v>100</v>
      </c>
      <c r="C55" s="163">
        <v>214</v>
      </c>
      <c r="D55" s="163">
        <v>157</v>
      </c>
      <c r="E55" s="163">
        <v>498</v>
      </c>
      <c r="F55" s="163">
        <v>526</v>
      </c>
      <c r="G55" s="163">
        <v>463</v>
      </c>
      <c r="H55" s="164">
        <f t="shared" si="12"/>
        <v>-0.11977186311787069</v>
      </c>
      <c r="I55" s="165">
        <f t="shared" si="13"/>
        <v>1.1635514018691588</v>
      </c>
      <c r="J55" s="164">
        <f t="shared" si="14"/>
        <v>8.9427471037474549E-4</v>
      </c>
    </row>
    <row r="56" spans="2:10" x14ac:dyDescent="0.25">
      <c r="B56" s="157" t="s">
        <v>107</v>
      </c>
      <c r="C56" s="158">
        <v>3662</v>
      </c>
      <c r="D56" s="158">
        <v>2683</v>
      </c>
      <c r="E56" s="158">
        <v>3842</v>
      </c>
      <c r="F56" s="158">
        <v>3864</v>
      </c>
      <c r="G56" s="158">
        <v>3868</v>
      </c>
      <c r="H56" s="159">
        <f t="shared" si="12"/>
        <v>1.0351966873705098E-3</v>
      </c>
      <c r="I56" s="160">
        <f t="shared" si="13"/>
        <v>5.625341343528123E-2</v>
      </c>
      <c r="J56" s="159">
        <f t="shared" si="14"/>
        <v>7.4709602153985224E-3</v>
      </c>
    </row>
    <row r="57" spans="2:10" x14ac:dyDescent="0.25">
      <c r="B57" s="162" t="s">
        <v>110</v>
      </c>
      <c r="C57" s="163">
        <v>927</v>
      </c>
      <c r="D57" s="163">
        <v>607</v>
      </c>
      <c r="E57" s="163">
        <v>1055</v>
      </c>
      <c r="F57" s="163">
        <v>993</v>
      </c>
      <c r="G57" s="163">
        <v>1063</v>
      </c>
      <c r="H57" s="164">
        <f t="shared" si="12"/>
        <v>7.0493454179254789E-2</v>
      </c>
      <c r="I57" s="165">
        <f t="shared" si="13"/>
        <v>0.14670981661272919</v>
      </c>
      <c r="J57" s="164">
        <f t="shared" si="14"/>
        <v>2.0531620240353231E-3</v>
      </c>
    </row>
    <row r="58" spans="2:10" x14ac:dyDescent="0.25">
      <c r="B58" s="162" t="s">
        <v>113</v>
      </c>
      <c r="C58" s="163">
        <v>1370</v>
      </c>
      <c r="D58" s="163">
        <v>1096</v>
      </c>
      <c r="E58" s="163">
        <v>910</v>
      </c>
      <c r="F58" s="163">
        <v>1013</v>
      </c>
      <c r="G58" s="163">
        <v>884</v>
      </c>
      <c r="H58" s="164">
        <f t="shared" si="12"/>
        <v>-0.1273445212240869</v>
      </c>
      <c r="I58" s="165">
        <f t="shared" si="13"/>
        <v>-0.35474452554744529</v>
      </c>
      <c r="J58" s="164">
        <f t="shared" si="14"/>
        <v>1.7074273087932506E-3</v>
      </c>
    </row>
    <row r="59" spans="2:10" x14ac:dyDescent="0.25">
      <c r="B59" s="162" t="s">
        <v>116</v>
      </c>
      <c r="C59" s="163">
        <v>141</v>
      </c>
      <c r="D59" s="163">
        <v>110</v>
      </c>
      <c r="E59" s="163">
        <v>374</v>
      </c>
      <c r="F59" s="163">
        <v>313</v>
      </c>
      <c r="G59" s="163">
        <v>170</v>
      </c>
      <c r="H59" s="164">
        <f t="shared" si="12"/>
        <v>-0.45686900958466459</v>
      </c>
      <c r="I59" s="165">
        <f t="shared" si="13"/>
        <v>0.20567375886524819</v>
      </c>
      <c r="J59" s="164">
        <f t="shared" si="14"/>
        <v>3.2835140553716358E-4</v>
      </c>
    </row>
    <row r="60" spans="2:10" x14ac:dyDescent="0.25">
      <c r="B60" s="162" t="s">
        <v>123</v>
      </c>
      <c r="C60" s="163">
        <v>51</v>
      </c>
      <c r="D60" s="163">
        <v>73</v>
      </c>
      <c r="E60" s="163">
        <v>69</v>
      </c>
      <c r="F60" s="163">
        <v>95</v>
      </c>
      <c r="G60" s="163">
        <v>123</v>
      </c>
      <c r="H60" s="164">
        <f t="shared" si="12"/>
        <v>0.29473684210526319</v>
      </c>
      <c r="I60" s="165">
        <f t="shared" si="13"/>
        <v>1.4117647058823528</v>
      </c>
      <c r="J60" s="164">
        <f t="shared" si="14"/>
        <v>2.3757189930041835E-4</v>
      </c>
    </row>
    <row r="61" spans="2:10" x14ac:dyDescent="0.25">
      <c r="B61" s="162" t="s">
        <v>119</v>
      </c>
      <c r="C61" s="163">
        <v>35</v>
      </c>
      <c r="D61" s="163">
        <v>62</v>
      </c>
      <c r="E61" s="163">
        <v>75</v>
      </c>
      <c r="F61" s="163">
        <v>92</v>
      </c>
      <c r="G61" s="163">
        <v>127</v>
      </c>
      <c r="H61" s="164">
        <f t="shared" si="12"/>
        <v>0.38043478260869557</v>
      </c>
      <c r="I61" s="165">
        <f t="shared" si="13"/>
        <v>2.6285714285714286</v>
      </c>
      <c r="J61" s="164">
        <f t="shared" si="14"/>
        <v>2.4529781472482223E-4</v>
      </c>
    </row>
    <row r="62" spans="2:10" x14ac:dyDescent="0.25">
      <c r="B62" s="162" t="s">
        <v>128</v>
      </c>
      <c r="C62" s="163">
        <v>43</v>
      </c>
      <c r="D62" s="163">
        <v>23</v>
      </c>
      <c r="E62" s="163">
        <v>47</v>
      </c>
      <c r="F62" s="163">
        <v>46</v>
      </c>
      <c r="G62" s="163">
        <v>36</v>
      </c>
      <c r="H62" s="164">
        <f t="shared" si="12"/>
        <v>-0.21739130434782605</v>
      </c>
      <c r="I62" s="165">
        <f t="shared" si="13"/>
        <v>-0.16279069767441856</v>
      </c>
      <c r="J62" s="164">
        <f t="shared" si="14"/>
        <v>6.9533238819634641E-5</v>
      </c>
    </row>
    <row r="63" spans="2:10" x14ac:dyDescent="0.25">
      <c r="B63" s="162" t="s">
        <v>131</v>
      </c>
      <c r="C63" s="163">
        <v>179</v>
      </c>
      <c r="D63" s="163">
        <v>28</v>
      </c>
      <c r="E63" s="163">
        <v>43</v>
      </c>
      <c r="F63" s="163">
        <v>28</v>
      </c>
      <c r="G63" s="163">
        <v>45</v>
      </c>
      <c r="H63" s="164">
        <f t="shared" si="12"/>
        <v>0.60714285714285721</v>
      </c>
      <c r="I63" s="165">
        <f t="shared" si="13"/>
        <v>-0.74860335195530725</v>
      </c>
      <c r="J63" s="164">
        <f t="shared" si="14"/>
        <v>8.6916548524543298E-5</v>
      </c>
    </row>
    <row r="64" spans="2:10" x14ac:dyDescent="0.25">
      <c r="B64" s="168" t="s">
        <v>144</v>
      </c>
      <c r="C64" s="169">
        <f>C56-SUM(C57:C63)</f>
        <v>916</v>
      </c>
      <c r="D64" s="169">
        <f>D56-SUM(D57:D63)</f>
        <v>684</v>
      </c>
      <c r="E64" s="169">
        <f>E56-SUM(E57:E63)</f>
        <v>1269</v>
      </c>
      <c r="F64" s="169">
        <f>F56-SUM(F57:F63)</f>
        <v>1284</v>
      </c>
      <c r="G64" s="169">
        <f>G56-SUM(G57:G63)</f>
        <v>1420</v>
      </c>
      <c r="H64" s="170">
        <f t="shared" si="12"/>
        <v>0.10591900311526481</v>
      </c>
      <c r="I64" s="171">
        <f t="shared" si="13"/>
        <v>0.55021834061135366</v>
      </c>
      <c r="J64" s="170">
        <f t="shared" si="14"/>
        <v>2.7426999756633664E-3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12078</v>
      </c>
      <c r="D66" s="176">
        <v>10801</v>
      </c>
      <c r="E66" s="176">
        <v>15987</v>
      </c>
      <c r="F66" s="176">
        <v>14525</v>
      </c>
      <c r="G66" s="176">
        <v>17482</v>
      </c>
      <c r="H66" s="177">
        <f t="shared" ref="H66:H78" si="15">IFERROR(G66/F66-1,"-")</f>
        <v>0.203580034423408</v>
      </c>
      <c r="I66" s="177">
        <f t="shared" ref="I66:I78" si="16">IFERROR(G66/C66-1,"-")</f>
        <v>0.44742507037588997</v>
      </c>
      <c r="J66" s="177">
        <f t="shared" ref="J66:J78" si="17">G66/G$10</f>
        <v>3.376611336235702E-2</v>
      </c>
    </row>
    <row r="67" spans="2:10" x14ac:dyDescent="0.25">
      <c r="B67" s="157" t="s">
        <v>97</v>
      </c>
      <c r="C67" s="158">
        <v>2542</v>
      </c>
      <c r="D67" s="158">
        <v>901</v>
      </c>
      <c r="E67" s="158">
        <v>913</v>
      </c>
      <c r="F67" s="158">
        <v>3913</v>
      </c>
      <c r="G67" s="158">
        <v>4285</v>
      </c>
      <c r="H67" s="159">
        <f t="shared" si="15"/>
        <v>9.5067722974699675E-2</v>
      </c>
      <c r="I67" s="160">
        <f t="shared" si="16"/>
        <v>0.68568056648308429</v>
      </c>
      <c r="J67" s="159">
        <f t="shared" si="17"/>
        <v>8.2763868983926226E-3</v>
      </c>
    </row>
    <row r="68" spans="2:10" x14ac:dyDescent="0.25">
      <c r="B68" s="162" t="s">
        <v>103</v>
      </c>
      <c r="C68" s="163">
        <v>941</v>
      </c>
      <c r="D68" s="163">
        <v>186</v>
      </c>
      <c r="E68" s="163">
        <v>154</v>
      </c>
      <c r="F68" s="163">
        <v>1878</v>
      </c>
      <c r="G68" s="163">
        <v>1587</v>
      </c>
      <c r="H68" s="164">
        <f t="shared" si="15"/>
        <v>-0.15495207667731625</v>
      </c>
      <c r="I68" s="165">
        <f t="shared" si="16"/>
        <v>0.68650371944739641</v>
      </c>
      <c r="J68" s="164">
        <f t="shared" si="17"/>
        <v>3.0652569446322272E-3</v>
      </c>
    </row>
    <row r="69" spans="2:10" x14ac:dyDescent="0.25">
      <c r="B69" s="162" t="s">
        <v>100</v>
      </c>
      <c r="C69" s="163">
        <v>1601</v>
      </c>
      <c r="D69" s="163">
        <v>715</v>
      </c>
      <c r="E69" s="163">
        <v>759</v>
      </c>
      <c r="F69" s="163">
        <v>2035</v>
      </c>
      <c r="G69" s="163">
        <v>2698</v>
      </c>
      <c r="H69" s="164">
        <f t="shared" si="15"/>
        <v>0.32579852579852586</v>
      </c>
      <c r="I69" s="165">
        <f t="shared" si="16"/>
        <v>0.68519675202998132</v>
      </c>
      <c r="J69" s="164">
        <f t="shared" si="17"/>
        <v>5.2111299537603963E-3</v>
      </c>
    </row>
    <row r="70" spans="2:10" x14ac:dyDescent="0.25">
      <c r="B70" s="157" t="s">
        <v>107</v>
      </c>
      <c r="C70" s="158">
        <v>9536</v>
      </c>
      <c r="D70" s="158">
        <v>9900</v>
      </c>
      <c r="E70" s="158">
        <v>15074</v>
      </c>
      <c r="F70" s="158">
        <v>10612</v>
      </c>
      <c r="G70" s="158">
        <v>13197</v>
      </c>
      <c r="H70" s="159">
        <f t="shared" si="15"/>
        <v>0.24359215981907267</v>
      </c>
      <c r="I70" s="160">
        <f t="shared" si="16"/>
        <v>0.38391359060402674</v>
      </c>
      <c r="J70" s="159">
        <f t="shared" si="17"/>
        <v>2.5489726463964399E-2</v>
      </c>
    </row>
    <row r="71" spans="2:10" x14ac:dyDescent="0.25">
      <c r="B71" s="162" t="s">
        <v>110</v>
      </c>
      <c r="C71" s="163">
        <v>4228</v>
      </c>
      <c r="D71" s="163">
        <v>2011</v>
      </c>
      <c r="E71" s="163">
        <v>5041</v>
      </c>
      <c r="F71" s="163">
        <v>4805</v>
      </c>
      <c r="G71" s="163">
        <v>5370</v>
      </c>
      <c r="H71" s="164">
        <f t="shared" si="15"/>
        <v>0.11758584807492189</v>
      </c>
      <c r="I71" s="165">
        <f t="shared" si="16"/>
        <v>0.27010406811731325</v>
      </c>
      <c r="J71" s="164">
        <f t="shared" si="17"/>
        <v>1.0372041457262168E-2</v>
      </c>
    </row>
    <row r="72" spans="2:10" x14ac:dyDescent="0.25">
      <c r="B72" s="162" t="s">
        <v>113</v>
      </c>
      <c r="C72" s="163">
        <v>1006</v>
      </c>
      <c r="D72" s="163">
        <v>466</v>
      </c>
      <c r="E72" s="163">
        <v>667</v>
      </c>
      <c r="F72" s="163">
        <v>1561</v>
      </c>
      <c r="G72" s="163">
        <v>1331</v>
      </c>
      <c r="H72" s="164">
        <f t="shared" si="15"/>
        <v>-0.14734144778987823</v>
      </c>
      <c r="I72" s="165">
        <f t="shared" si="16"/>
        <v>0.32306163021868795</v>
      </c>
      <c r="J72" s="164">
        <f t="shared" si="17"/>
        <v>2.5707983574703806E-3</v>
      </c>
    </row>
    <row r="73" spans="2:10" x14ac:dyDescent="0.25">
      <c r="B73" s="162" t="s">
        <v>116</v>
      </c>
      <c r="C73" s="163">
        <v>857</v>
      </c>
      <c r="D73" s="163">
        <v>1207</v>
      </c>
      <c r="E73" s="163">
        <v>2185</v>
      </c>
      <c r="F73" s="163">
        <v>582</v>
      </c>
      <c r="G73" s="163">
        <v>764</v>
      </c>
      <c r="H73" s="164">
        <f t="shared" si="15"/>
        <v>0.3127147766323024</v>
      </c>
      <c r="I73" s="165">
        <f t="shared" si="16"/>
        <v>-0.10851808634772464</v>
      </c>
      <c r="J73" s="164">
        <f t="shared" si="17"/>
        <v>1.4756498460611351E-3</v>
      </c>
    </row>
    <row r="74" spans="2:10" x14ac:dyDescent="0.25">
      <c r="B74" s="162" t="s">
        <v>123</v>
      </c>
      <c r="C74" s="163">
        <v>212</v>
      </c>
      <c r="D74" s="163">
        <v>1120</v>
      </c>
      <c r="E74" s="163">
        <v>379</v>
      </c>
      <c r="F74" s="163">
        <v>391</v>
      </c>
      <c r="G74" s="163">
        <v>532</v>
      </c>
      <c r="H74" s="164">
        <f t="shared" si="15"/>
        <v>0.36061381074168808</v>
      </c>
      <c r="I74" s="165">
        <f t="shared" si="16"/>
        <v>1.5094339622641511</v>
      </c>
      <c r="J74" s="164">
        <f t="shared" si="17"/>
        <v>1.0275467514457119E-3</v>
      </c>
    </row>
    <row r="75" spans="2:10" x14ac:dyDescent="0.25">
      <c r="B75" s="162" t="s">
        <v>119</v>
      </c>
      <c r="C75" s="163">
        <v>400</v>
      </c>
      <c r="D75" s="163">
        <v>350</v>
      </c>
      <c r="E75" s="163">
        <v>267</v>
      </c>
      <c r="F75" s="163">
        <v>122</v>
      </c>
      <c r="G75" s="163">
        <v>318</v>
      </c>
      <c r="H75" s="164">
        <f t="shared" si="15"/>
        <v>1.6065573770491803</v>
      </c>
      <c r="I75" s="165">
        <f t="shared" si="16"/>
        <v>-0.20499999999999996</v>
      </c>
      <c r="J75" s="164">
        <f t="shared" si="17"/>
        <v>6.14210276240106E-4</v>
      </c>
    </row>
    <row r="76" spans="2:10" x14ac:dyDescent="0.25">
      <c r="B76" s="162" t="s">
        <v>128</v>
      </c>
      <c r="C76" s="163">
        <v>350</v>
      </c>
      <c r="D76" s="163">
        <v>714</v>
      </c>
      <c r="E76" s="163">
        <v>896</v>
      </c>
      <c r="F76" s="163">
        <v>180</v>
      </c>
      <c r="G76" s="163">
        <v>384</v>
      </c>
      <c r="H76" s="164">
        <f t="shared" si="15"/>
        <v>1.1333333333333333</v>
      </c>
      <c r="I76" s="165">
        <f t="shared" si="16"/>
        <v>9.7142857142857197E-2</v>
      </c>
      <c r="J76" s="164">
        <f t="shared" si="17"/>
        <v>7.416878807427695E-4</v>
      </c>
    </row>
    <row r="77" spans="2:10" x14ac:dyDescent="0.25">
      <c r="B77" s="162" t="s">
        <v>131</v>
      </c>
      <c r="C77" s="163">
        <v>383</v>
      </c>
      <c r="D77" s="163">
        <v>175</v>
      </c>
      <c r="E77" s="163">
        <v>367</v>
      </c>
      <c r="F77" s="163">
        <v>50</v>
      </c>
      <c r="G77" s="163">
        <v>869</v>
      </c>
      <c r="H77" s="164">
        <f t="shared" si="15"/>
        <v>16.38</v>
      </c>
      <c r="I77" s="165">
        <f t="shared" si="16"/>
        <v>1.268929503916449</v>
      </c>
      <c r="J77" s="164">
        <f t="shared" si="17"/>
        <v>1.6784551259517362E-3</v>
      </c>
    </row>
    <row r="78" spans="2:10" x14ac:dyDescent="0.25">
      <c r="B78" s="168" t="s">
        <v>144</v>
      </c>
      <c r="C78" s="169">
        <f>C70-SUM(C71:C77)</f>
        <v>2100</v>
      </c>
      <c r="D78" s="169">
        <f>D70-SUM(D71:D77)</f>
        <v>3857</v>
      </c>
      <c r="E78" s="169">
        <f>E70-SUM(E71:E77)</f>
        <v>5272</v>
      </c>
      <c r="F78" s="169">
        <f>F70-SUM(F71:F77)</f>
        <v>2921</v>
      </c>
      <c r="G78" s="169">
        <f>G70-SUM(G71:G77)</f>
        <v>3629</v>
      </c>
      <c r="H78" s="170">
        <f t="shared" si="15"/>
        <v>0.24238274563505646</v>
      </c>
      <c r="I78" s="171">
        <f t="shared" si="16"/>
        <v>0.72809523809523813</v>
      </c>
      <c r="J78" s="170">
        <f t="shared" si="17"/>
        <v>7.0093367687903921E-3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74343</v>
      </c>
      <c r="D80" s="176">
        <v>51089</v>
      </c>
      <c r="E80" s="176">
        <v>71326</v>
      </c>
      <c r="F80" s="176">
        <v>74452</v>
      </c>
      <c r="G80" s="176">
        <v>79840</v>
      </c>
      <c r="H80" s="177">
        <f t="shared" ref="H80:H92" si="18">IFERROR(G80/F80-1,"-")</f>
        <v>7.2368774512437506E-2</v>
      </c>
      <c r="I80" s="177">
        <f t="shared" ref="I80:I92" si="19">IFERROR(G80/C80-1,"-")</f>
        <v>7.3941056992588461E-2</v>
      </c>
      <c r="J80" s="177">
        <f t="shared" ref="J80:J92" si="20">G80/G$10</f>
        <v>0.15420927187110084</v>
      </c>
    </row>
    <row r="81" spans="2:10" x14ac:dyDescent="0.25">
      <c r="B81" s="157" t="s">
        <v>97</v>
      </c>
      <c r="C81" s="158">
        <v>26033</v>
      </c>
      <c r="D81" s="158">
        <v>17161</v>
      </c>
      <c r="E81" s="158">
        <v>24742</v>
      </c>
      <c r="F81" s="158">
        <v>20881</v>
      </c>
      <c r="G81" s="158">
        <v>22516</v>
      </c>
      <c r="H81" s="159">
        <f t="shared" si="18"/>
        <v>7.8300847660552675E-2</v>
      </c>
      <c r="I81" s="160">
        <f t="shared" si="19"/>
        <v>-0.1350977605347059</v>
      </c>
      <c r="J81" s="159">
        <f t="shared" si="20"/>
        <v>4.3489177923969266E-2</v>
      </c>
    </row>
    <row r="82" spans="2:10" x14ac:dyDescent="0.25">
      <c r="B82" s="162" t="s">
        <v>103</v>
      </c>
      <c r="C82" s="163">
        <v>4393</v>
      </c>
      <c r="D82" s="163">
        <v>6495</v>
      </c>
      <c r="E82" s="163">
        <v>5994</v>
      </c>
      <c r="F82" s="163">
        <v>5109</v>
      </c>
      <c r="G82" s="163">
        <v>5683</v>
      </c>
      <c r="H82" s="164">
        <f t="shared" si="18"/>
        <v>0.11235075357212754</v>
      </c>
      <c r="I82" s="165">
        <f t="shared" si="19"/>
        <v>0.29364898702481224</v>
      </c>
      <c r="J82" s="164">
        <f t="shared" si="20"/>
        <v>1.0976594339221768E-2</v>
      </c>
    </row>
    <row r="83" spans="2:10" x14ac:dyDescent="0.25">
      <c r="B83" s="162" t="s">
        <v>100</v>
      </c>
      <c r="C83" s="163">
        <v>21640</v>
      </c>
      <c r="D83" s="163">
        <v>10666</v>
      </c>
      <c r="E83" s="163">
        <v>18748</v>
      </c>
      <c r="F83" s="163">
        <v>15772</v>
      </c>
      <c r="G83" s="163">
        <v>16833</v>
      </c>
      <c r="H83" s="164">
        <f t="shared" si="18"/>
        <v>6.7271113365457769E-2</v>
      </c>
      <c r="I83" s="165">
        <f t="shared" si="19"/>
        <v>-0.22213493530499073</v>
      </c>
      <c r="J83" s="164">
        <f t="shared" si="20"/>
        <v>3.2512583584747498E-2</v>
      </c>
    </row>
    <row r="84" spans="2:10" x14ac:dyDescent="0.25">
      <c r="B84" s="157" t="s">
        <v>107</v>
      </c>
      <c r="C84" s="158">
        <v>48310</v>
      </c>
      <c r="D84" s="158">
        <v>33928</v>
      </c>
      <c r="E84" s="158">
        <v>46584</v>
      </c>
      <c r="F84" s="158">
        <v>53571</v>
      </c>
      <c r="G84" s="158">
        <v>57324</v>
      </c>
      <c r="H84" s="159">
        <f t="shared" si="18"/>
        <v>7.0056560452483652E-2</v>
      </c>
      <c r="I84" s="160">
        <f t="shared" si="19"/>
        <v>0.18658662802732362</v>
      </c>
      <c r="J84" s="159">
        <f t="shared" si="20"/>
        <v>0.11072009394713156</v>
      </c>
    </row>
    <row r="85" spans="2:10" x14ac:dyDescent="0.25">
      <c r="B85" s="162" t="s">
        <v>110</v>
      </c>
      <c r="C85" s="163">
        <v>8152</v>
      </c>
      <c r="D85" s="163">
        <v>3274</v>
      </c>
      <c r="E85" s="163">
        <v>7693</v>
      </c>
      <c r="F85" s="163">
        <v>10029</v>
      </c>
      <c r="G85" s="163">
        <v>10687</v>
      </c>
      <c r="H85" s="164">
        <f t="shared" si="18"/>
        <v>6.5609731777844349E-2</v>
      </c>
      <c r="I85" s="165">
        <f t="shared" si="19"/>
        <v>0.3109666339548578</v>
      </c>
      <c r="J85" s="164">
        <f t="shared" si="20"/>
        <v>2.0641714535150985E-2</v>
      </c>
    </row>
    <row r="86" spans="2:10" x14ac:dyDescent="0.25">
      <c r="B86" s="162" t="s">
        <v>113</v>
      </c>
      <c r="C86" s="163">
        <v>17728</v>
      </c>
      <c r="D86" s="163">
        <v>13019</v>
      </c>
      <c r="E86" s="163">
        <v>16107</v>
      </c>
      <c r="F86" s="163">
        <v>16817</v>
      </c>
      <c r="G86" s="163">
        <v>18023</v>
      </c>
      <c r="H86" s="164">
        <f t="shared" si="18"/>
        <v>7.1713147410358502E-2</v>
      </c>
      <c r="I86" s="165">
        <f t="shared" si="19"/>
        <v>1.6640342960288823E-2</v>
      </c>
      <c r="J86" s="164">
        <f t="shared" si="20"/>
        <v>3.4811043423507645E-2</v>
      </c>
    </row>
    <row r="87" spans="2:10" x14ac:dyDescent="0.25">
      <c r="B87" s="162" t="s">
        <v>116</v>
      </c>
      <c r="C87" s="163">
        <v>2012</v>
      </c>
      <c r="D87" s="163">
        <v>2303</v>
      </c>
      <c r="E87" s="163">
        <v>3074</v>
      </c>
      <c r="F87" s="163">
        <v>4120</v>
      </c>
      <c r="G87" s="163">
        <v>4353</v>
      </c>
      <c r="H87" s="164">
        <f t="shared" si="18"/>
        <v>5.6553398058252435E-2</v>
      </c>
      <c r="I87" s="165">
        <f t="shared" si="19"/>
        <v>1.1635188866799204</v>
      </c>
      <c r="J87" s="164">
        <f t="shared" si="20"/>
        <v>8.4077274606074882E-3</v>
      </c>
    </row>
    <row r="88" spans="2:10" x14ac:dyDescent="0.25">
      <c r="B88" s="162" t="s">
        <v>123</v>
      </c>
      <c r="C88" s="163">
        <v>696</v>
      </c>
      <c r="D88" s="163">
        <v>1264</v>
      </c>
      <c r="E88" s="163">
        <v>1183</v>
      </c>
      <c r="F88" s="163">
        <v>1526</v>
      </c>
      <c r="G88" s="163">
        <v>2010</v>
      </c>
      <c r="H88" s="164">
        <f t="shared" si="18"/>
        <v>0.31716906946264745</v>
      </c>
      <c r="I88" s="165">
        <f t="shared" si="19"/>
        <v>1.8879310344827585</v>
      </c>
      <c r="J88" s="164">
        <f t="shared" si="20"/>
        <v>3.8822725007629341E-3</v>
      </c>
    </row>
    <row r="89" spans="2:10" x14ac:dyDescent="0.25">
      <c r="B89" s="162" t="s">
        <v>119</v>
      </c>
      <c r="C89" s="163">
        <v>503</v>
      </c>
      <c r="D89" s="163">
        <v>754</v>
      </c>
      <c r="E89" s="163">
        <v>761</v>
      </c>
      <c r="F89" s="163">
        <v>700</v>
      </c>
      <c r="G89" s="163">
        <v>943</v>
      </c>
      <c r="H89" s="164">
        <f t="shared" si="18"/>
        <v>0.3471428571428572</v>
      </c>
      <c r="I89" s="165">
        <f t="shared" si="19"/>
        <v>0.874751491053678</v>
      </c>
      <c r="J89" s="164">
        <f t="shared" si="20"/>
        <v>1.8213845613032074E-3</v>
      </c>
    </row>
    <row r="90" spans="2:10" x14ac:dyDescent="0.25">
      <c r="B90" s="162" t="s">
        <v>128</v>
      </c>
      <c r="C90" s="163">
        <v>1231</v>
      </c>
      <c r="D90" s="163">
        <v>839</v>
      </c>
      <c r="E90" s="163">
        <v>1387</v>
      </c>
      <c r="F90" s="163">
        <v>1516</v>
      </c>
      <c r="G90" s="163">
        <v>1023</v>
      </c>
      <c r="H90" s="164">
        <f t="shared" si="18"/>
        <v>-0.32519788918205805</v>
      </c>
      <c r="I90" s="165">
        <f t="shared" si="19"/>
        <v>-0.16896831844029248</v>
      </c>
      <c r="J90" s="164">
        <f t="shared" si="20"/>
        <v>1.9759028697912844E-3</v>
      </c>
    </row>
    <row r="91" spans="2:10" x14ac:dyDescent="0.25">
      <c r="B91" s="162" t="s">
        <v>131</v>
      </c>
      <c r="C91" s="163">
        <v>2686</v>
      </c>
      <c r="D91" s="163">
        <v>1182</v>
      </c>
      <c r="E91" s="163">
        <v>2067</v>
      </c>
      <c r="F91" s="163">
        <v>2178</v>
      </c>
      <c r="G91" s="163">
        <v>1721</v>
      </c>
      <c r="H91" s="164">
        <f t="shared" si="18"/>
        <v>-0.20982552800734622</v>
      </c>
      <c r="I91" s="165">
        <f t="shared" si="19"/>
        <v>-0.35927029039463887</v>
      </c>
      <c r="J91" s="164">
        <f t="shared" si="20"/>
        <v>3.3240751113497559E-3</v>
      </c>
    </row>
    <row r="92" spans="2:10" x14ac:dyDescent="0.25">
      <c r="B92" s="168" t="s">
        <v>144</v>
      </c>
      <c r="C92" s="169">
        <f>C84-SUM(C85:C91)</f>
        <v>15302</v>
      </c>
      <c r="D92" s="169">
        <f>D84-SUM(D85:D91)</f>
        <v>11293</v>
      </c>
      <c r="E92" s="169">
        <f>E84-SUM(E85:E91)</f>
        <v>14312</v>
      </c>
      <c r="F92" s="169">
        <f>F84-SUM(F85:F91)</f>
        <v>16685</v>
      </c>
      <c r="G92" s="169">
        <f>G84-SUM(G85:G91)</f>
        <v>18564</v>
      </c>
      <c r="H92" s="170">
        <f t="shared" si="18"/>
        <v>0.11261612226550799</v>
      </c>
      <c r="I92" s="171">
        <f t="shared" si="19"/>
        <v>0.21317474839890216</v>
      </c>
      <c r="J92" s="170">
        <f t="shared" si="20"/>
        <v>3.5855973484658264E-2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5920</v>
      </c>
      <c r="D94" s="176">
        <v>4794</v>
      </c>
      <c r="E94" s="176">
        <v>5361</v>
      </c>
      <c r="F94" s="176">
        <v>4792</v>
      </c>
      <c r="G94" s="176">
        <v>5436</v>
      </c>
      <c r="H94" s="177">
        <f t="shared" ref="H94:H106" si="21">IFERROR(G94/F94-1,"-")</f>
        <v>0.13439065108514181</v>
      </c>
      <c r="I94" s="177">
        <f t="shared" ref="I94:I106" si="22">IFERROR(G94/C94-1,"-")</f>
        <v>-8.1756756756756754E-2</v>
      </c>
      <c r="J94" s="177">
        <f t="shared" ref="J94:J106" si="23">G94/G$10</f>
        <v>1.0499519061764832E-2</v>
      </c>
    </row>
    <row r="95" spans="2:10" x14ac:dyDescent="0.25">
      <c r="B95" s="157" t="s">
        <v>97</v>
      </c>
      <c r="C95" s="158">
        <v>4037</v>
      </c>
      <c r="D95" s="158">
        <v>3022</v>
      </c>
      <c r="E95" s="158">
        <v>3424</v>
      </c>
      <c r="F95" s="158">
        <v>2617</v>
      </c>
      <c r="G95" s="158">
        <v>3274</v>
      </c>
      <c r="H95" s="159">
        <f t="shared" si="21"/>
        <v>0.25105082155139469</v>
      </c>
      <c r="I95" s="160">
        <f t="shared" si="22"/>
        <v>-0.18900173396086206</v>
      </c>
      <c r="J95" s="159">
        <f t="shared" si="23"/>
        <v>6.3236617748745503E-3</v>
      </c>
    </row>
    <row r="96" spans="2:10" x14ac:dyDescent="0.25">
      <c r="B96" s="162" t="s">
        <v>103</v>
      </c>
      <c r="C96" s="163">
        <v>2610</v>
      </c>
      <c r="D96" s="163">
        <v>1498</v>
      </c>
      <c r="E96" s="163">
        <v>1825</v>
      </c>
      <c r="F96" s="163">
        <v>1173</v>
      </c>
      <c r="G96" s="163">
        <v>1487</v>
      </c>
      <c r="H96" s="164">
        <f t="shared" si="21"/>
        <v>0.26768968456948006</v>
      </c>
      <c r="I96" s="165">
        <f t="shared" si="22"/>
        <v>-0.43026819923371651</v>
      </c>
      <c r="J96" s="164">
        <f t="shared" si="23"/>
        <v>2.8721090590221308E-3</v>
      </c>
    </row>
    <row r="97" spans="2:10" x14ac:dyDescent="0.25">
      <c r="B97" s="162" t="s">
        <v>100</v>
      </c>
      <c r="C97" s="163">
        <v>1427</v>
      </c>
      <c r="D97" s="163">
        <v>1524</v>
      </c>
      <c r="E97" s="163">
        <v>1599</v>
      </c>
      <c r="F97" s="163">
        <v>1444</v>
      </c>
      <c r="G97" s="163">
        <v>1787</v>
      </c>
      <c r="H97" s="164">
        <f t="shared" si="21"/>
        <v>0.23753462603878117</v>
      </c>
      <c r="I97" s="165">
        <f t="shared" si="22"/>
        <v>0.2522775052557813</v>
      </c>
      <c r="J97" s="164">
        <f t="shared" si="23"/>
        <v>3.4515527158524195E-3</v>
      </c>
    </row>
    <row r="98" spans="2:10" x14ac:dyDescent="0.25">
      <c r="B98" s="157" t="s">
        <v>107</v>
      </c>
      <c r="C98" s="158">
        <v>1883</v>
      </c>
      <c r="D98" s="158">
        <v>1772</v>
      </c>
      <c r="E98" s="158">
        <v>1937</v>
      </c>
      <c r="F98" s="158">
        <v>2175</v>
      </c>
      <c r="G98" s="158">
        <v>2162</v>
      </c>
      <c r="H98" s="159">
        <f t="shared" si="21"/>
        <v>-5.9770114942528929E-3</v>
      </c>
      <c r="I98" s="160">
        <f t="shared" si="22"/>
        <v>0.14816781731279871</v>
      </c>
      <c r="J98" s="159">
        <f t="shared" si="23"/>
        <v>4.1758572868902805E-3</v>
      </c>
    </row>
    <row r="99" spans="2:10" x14ac:dyDescent="0.25">
      <c r="B99" s="162" t="s">
        <v>110</v>
      </c>
      <c r="C99" s="163">
        <v>232</v>
      </c>
      <c r="D99" s="163">
        <v>197</v>
      </c>
      <c r="E99" s="163">
        <v>318</v>
      </c>
      <c r="F99" s="163">
        <v>352</v>
      </c>
      <c r="G99" s="163">
        <v>296</v>
      </c>
      <c r="H99" s="164">
        <f t="shared" si="21"/>
        <v>-0.15909090909090906</v>
      </c>
      <c r="I99" s="165">
        <f t="shared" si="22"/>
        <v>0.27586206896551735</v>
      </c>
      <c r="J99" s="164">
        <f t="shared" si="23"/>
        <v>5.7171774140588483E-4</v>
      </c>
    </row>
    <row r="100" spans="2:10" x14ac:dyDescent="0.25">
      <c r="B100" s="162" t="s">
        <v>113</v>
      </c>
      <c r="C100" s="163">
        <v>439</v>
      </c>
      <c r="D100" s="163">
        <v>406</v>
      </c>
      <c r="E100" s="163">
        <v>412</v>
      </c>
      <c r="F100" s="163">
        <v>481</v>
      </c>
      <c r="G100" s="163">
        <v>512</v>
      </c>
      <c r="H100" s="164">
        <f t="shared" si="21"/>
        <v>6.4449064449064508E-2</v>
      </c>
      <c r="I100" s="165">
        <f t="shared" si="22"/>
        <v>0.16628701594533024</v>
      </c>
      <c r="J100" s="164">
        <f t="shared" si="23"/>
        <v>9.889171743236926E-4</v>
      </c>
    </row>
    <row r="101" spans="2:10" x14ac:dyDescent="0.25">
      <c r="B101" s="162" t="s">
        <v>116</v>
      </c>
      <c r="C101" s="163">
        <v>339</v>
      </c>
      <c r="D101" s="163">
        <v>371</v>
      </c>
      <c r="E101" s="163">
        <v>358</v>
      </c>
      <c r="F101" s="163">
        <v>313</v>
      </c>
      <c r="G101" s="163">
        <v>299</v>
      </c>
      <c r="H101" s="164">
        <f t="shared" si="21"/>
        <v>-4.4728434504792358E-2</v>
      </c>
      <c r="I101" s="165">
        <f t="shared" si="22"/>
        <v>-0.11799410029498525</v>
      </c>
      <c r="J101" s="164">
        <f t="shared" si="23"/>
        <v>5.7751217797418776E-4</v>
      </c>
    </row>
    <row r="102" spans="2:10" x14ac:dyDescent="0.25">
      <c r="B102" s="162" t="s">
        <v>123</v>
      </c>
      <c r="C102" s="163">
        <v>81</v>
      </c>
      <c r="D102" s="163">
        <v>111</v>
      </c>
      <c r="E102" s="163">
        <v>126</v>
      </c>
      <c r="F102" s="163">
        <v>117</v>
      </c>
      <c r="G102" s="163">
        <v>83</v>
      </c>
      <c r="H102" s="164">
        <f t="shared" si="21"/>
        <v>-0.29059829059829057</v>
      </c>
      <c r="I102" s="165">
        <f t="shared" si="22"/>
        <v>2.4691358024691468E-2</v>
      </c>
      <c r="J102" s="164">
        <f t="shared" si="23"/>
        <v>1.6031274505637987E-4</v>
      </c>
    </row>
    <row r="103" spans="2:10" x14ac:dyDescent="0.25">
      <c r="B103" s="162" t="s">
        <v>119</v>
      </c>
      <c r="C103" s="163">
        <v>40</v>
      </c>
      <c r="D103" s="163">
        <v>75</v>
      </c>
      <c r="E103" s="163">
        <v>53</v>
      </c>
      <c r="F103" s="163">
        <v>82</v>
      </c>
      <c r="G103" s="163">
        <v>143</v>
      </c>
      <c r="H103" s="164">
        <f t="shared" si="21"/>
        <v>0.74390243902439024</v>
      </c>
      <c r="I103" s="165">
        <f t="shared" si="22"/>
        <v>2.5750000000000002</v>
      </c>
      <c r="J103" s="164">
        <f t="shared" si="23"/>
        <v>2.7620147642243759E-4</v>
      </c>
    </row>
    <row r="104" spans="2:10" x14ac:dyDescent="0.25">
      <c r="B104" s="162" t="s">
        <v>128</v>
      </c>
      <c r="C104" s="163">
        <v>20</v>
      </c>
      <c r="D104" s="163">
        <v>33</v>
      </c>
      <c r="E104" s="163">
        <v>24</v>
      </c>
      <c r="F104" s="163">
        <v>18</v>
      </c>
      <c r="G104" s="163">
        <v>4</v>
      </c>
      <c r="H104" s="164">
        <f t="shared" si="21"/>
        <v>-0.77777777777777779</v>
      </c>
      <c r="I104" s="165">
        <f t="shared" si="22"/>
        <v>-0.8</v>
      </c>
      <c r="J104" s="164">
        <f t="shared" si="23"/>
        <v>7.7259154244038484E-6</v>
      </c>
    </row>
    <row r="105" spans="2:10" x14ac:dyDescent="0.25">
      <c r="B105" s="162" t="s">
        <v>131</v>
      </c>
      <c r="C105" s="163">
        <v>43</v>
      </c>
      <c r="D105" s="163">
        <v>17</v>
      </c>
      <c r="E105" s="163">
        <v>35</v>
      </c>
      <c r="F105" s="163">
        <v>36</v>
      </c>
      <c r="G105" s="163">
        <v>42</v>
      </c>
      <c r="H105" s="164">
        <f t="shared" si="21"/>
        <v>0.16666666666666674</v>
      </c>
      <c r="I105" s="165">
        <f t="shared" si="22"/>
        <v>-2.3255813953488413E-2</v>
      </c>
      <c r="J105" s="164">
        <f t="shared" si="23"/>
        <v>8.1122111956240421E-5</v>
      </c>
    </row>
    <row r="106" spans="2:10" x14ac:dyDescent="0.25">
      <c r="B106" s="168" t="s">
        <v>144</v>
      </c>
      <c r="C106" s="169">
        <f>C98-SUM(C99:C105)</f>
        <v>689</v>
      </c>
      <c r="D106" s="169">
        <f>D98-SUM(D99:D105)</f>
        <v>562</v>
      </c>
      <c r="E106" s="169">
        <f>E98-SUM(E99:E105)</f>
        <v>611</v>
      </c>
      <c r="F106" s="169">
        <f>F98-SUM(F99:F105)</f>
        <v>776</v>
      </c>
      <c r="G106" s="169">
        <f>G98-SUM(G99:G105)</f>
        <v>783</v>
      </c>
      <c r="H106" s="170">
        <f t="shared" si="21"/>
        <v>9.0206185567009989E-3</v>
      </c>
      <c r="I106" s="171">
        <f t="shared" si="22"/>
        <v>0.13642960812772142</v>
      </c>
      <c r="J106" s="170">
        <f t="shared" si="23"/>
        <v>1.5123479443270534E-3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14016</v>
      </c>
      <c r="D108" s="176">
        <v>15768</v>
      </c>
      <c r="E108" s="176">
        <v>20517</v>
      </c>
      <c r="F108" s="176">
        <v>23002</v>
      </c>
      <c r="G108" s="176">
        <v>20336</v>
      </c>
      <c r="H108" s="177">
        <f t="shared" ref="H108:H120" si="24">IFERROR(G108/F108-1,"-")</f>
        <v>-0.11590296495956875</v>
      </c>
      <c r="I108" s="177">
        <f t="shared" ref="I108:I120" si="25">IFERROR(G108/C108-1,"-")</f>
        <v>0.45091324200913241</v>
      </c>
      <c r="J108" s="177">
        <f t="shared" ref="J108:J120" si="26">G108/G$10</f>
        <v>3.9278554017669172E-2</v>
      </c>
    </row>
    <row r="109" spans="2:10" x14ac:dyDescent="0.25">
      <c r="B109" s="157" t="s">
        <v>97</v>
      </c>
      <c r="C109" s="158">
        <v>2578</v>
      </c>
      <c r="D109" s="158">
        <v>3394</v>
      </c>
      <c r="E109" s="158">
        <v>3573</v>
      </c>
      <c r="F109" s="158">
        <v>3901</v>
      </c>
      <c r="G109" s="158">
        <v>3242</v>
      </c>
      <c r="H109" s="159">
        <f t="shared" si="24"/>
        <v>-0.16893104332222508</v>
      </c>
      <c r="I109" s="160">
        <f t="shared" si="25"/>
        <v>0.25756400310318073</v>
      </c>
      <c r="J109" s="159">
        <f t="shared" si="26"/>
        <v>6.2618544514793199E-3</v>
      </c>
    </row>
    <row r="110" spans="2:10" x14ac:dyDescent="0.25">
      <c r="B110" s="162" t="s">
        <v>103</v>
      </c>
      <c r="C110" s="163">
        <v>667</v>
      </c>
      <c r="D110" s="163">
        <v>1391</v>
      </c>
      <c r="E110" s="163">
        <v>1018</v>
      </c>
      <c r="F110" s="163">
        <v>680</v>
      </c>
      <c r="G110" s="163">
        <v>747</v>
      </c>
      <c r="H110" s="164">
        <f t="shared" si="24"/>
        <v>9.8529411764705976E-2</v>
      </c>
      <c r="I110" s="165">
        <f t="shared" si="25"/>
        <v>0.11994002998500752</v>
      </c>
      <c r="J110" s="164">
        <f t="shared" si="26"/>
        <v>1.4428147055074187E-3</v>
      </c>
    </row>
    <row r="111" spans="2:10" x14ac:dyDescent="0.25">
      <c r="B111" s="162" t="s">
        <v>100</v>
      </c>
      <c r="C111" s="163">
        <v>1911</v>
      </c>
      <c r="D111" s="163">
        <v>2003</v>
      </c>
      <c r="E111" s="163">
        <v>2555</v>
      </c>
      <c r="F111" s="163">
        <v>3221</v>
      </c>
      <c r="G111" s="163">
        <v>2495</v>
      </c>
      <c r="H111" s="164">
        <f t="shared" si="24"/>
        <v>-0.22539583980130395</v>
      </c>
      <c r="I111" s="165">
        <f t="shared" si="25"/>
        <v>0.30559916274201981</v>
      </c>
      <c r="J111" s="164">
        <f t="shared" si="26"/>
        <v>4.8190397459719012E-3</v>
      </c>
    </row>
    <row r="112" spans="2:10" x14ac:dyDescent="0.25">
      <c r="B112" s="157" t="s">
        <v>107</v>
      </c>
      <c r="C112" s="158">
        <v>11438</v>
      </c>
      <c r="D112" s="158">
        <v>12374</v>
      </c>
      <c r="E112" s="158">
        <v>16944</v>
      </c>
      <c r="F112" s="158">
        <v>19101</v>
      </c>
      <c r="G112" s="158">
        <v>17094</v>
      </c>
      <c r="H112" s="159">
        <f t="shared" si="24"/>
        <v>-0.10507303282550651</v>
      </c>
      <c r="I112" s="160">
        <f t="shared" si="25"/>
        <v>0.49449204406364755</v>
      </c>
      <c r="J112" s="159">
        <f t="shared" si="26"/>
        <v>3.3016699566189849E-2</v>
      </c>
    </row>
    <row r="113" spans="2:10" x14ac:dyDescent="0.25">
      <c r="B113" s="162" t="s">
        <v>110</v>
      </c>
      <c r="C113" s="163">
        <v>6007</v>
      </c>
      <c r="D113" s="163">
        <v>6174</v>
      </c>
      <c r="E113" s="163">
        <v>10334</v>
      </c>
      <c r="F113" s="163">
        <v>11424</v>
      </c>
      <c r="G113" s="163">
        <v>10129</v>
      </c>
      <c r="H113" s="164">
        <f t="shared" si="24"/>
        <v>-0.11335784313725494</v>
      </c>
      <c r="I113" s="165">
        <f t="shared" si="25"/>
        <v>0.68619943399367411</v>
      </c>
      <c r="J113" s="164">
        <f t="shared" si="26"/>
        <v>1.9563949333446646E-2</v>
      </c>
    </row>
    <row r="114" spans="2:10" x14ac:dyDescent="0.25">
      <c r="B114" s="162" t="s">
        <v>113</v>
      </c>
      <c r="C114" s="163">
        <v>1113</v>
      </c>
      <c r="D114" s="163">
        <v>895</v>
      </c>
      <c r="E114" s="163">
        <v>940</v>
      </c>
      <c r="F114" s="163">
        <v>1248</v>
      </c>
      <c r="G114" s="163">
        <v>928</v>
      </c>
      <c r="H114" s="164">
        <f t="shared" si="24"/>
        <v>-0.25641025641025639</v>
      </c>
      <c r="I114" s="165">
        <f t="shared" si="25"/>
        <v>-0.16621743036837378</v>
      </c>
      <c r="J114" s="164">
        <f t="shared" si="26"/>
        <v>1.7924123784616929E-3</v>
      </c>
    </row>
    <row r="115" spans="2:10" x14ac:dyDescent="0.25">
      <c r="B115" s="162" t="s">
        <v>116</v>
      </c>
      <c r="C115" s="163">
        <v>454</v>
      </c>
      <c r="D115" s="163">
        <v>790</v>
      </c>
      <c r="E115" s="163">
        <v>1062</v>
      </c>
      <c r="F115" s="163">
        <v>920</v>
      </c>
      <c r="G115" s="163">
        <v>1168</v>
      </c>
      <c r="H115" s="164">
        <f t="shared" si="24"/>
        <v>0.26956521739130435</v>
      </c>
      <c r="I115" s="165">
        <f t="shared" si="25"/>
        <v>1.5726872246696035</v>
      </c>
      <c r="J115" s="164">
        <f t="shared" si="26"/>
        <v>2.2559673039259241E-3</v>
      </c>
    </row>
    <row r="116" spans="2:10" x14ac:dyDescent="0.25">
      <c r="B116" s="162" t="s">
        <v>123</v>
      </c>
      <c r="C116" s="163">
        <v>235</v>
      </c>
      <c r="D116" s="163">
        <v>631</v>
      </c>
      <c r="E116" s="163">
        <v>648</v>
      </c>
      <c r="F116" s="163">
        <v>769</v>
      </c>
      <c r="G116" s="163">
        <v>565</v>
      </c>
      <c r="H116" s="164">
        <f t="shared" si="24"/>
        <v>-0.26527958387516259</v>
      </c>
      <c r="I116" s="165">
        <f t="shared" si="25"/>
        <v>1.4042553191489362</v>
      </c>
      <c r="J116" s="164">
        <f t="shared" si="26"/>
        <v>1.0912855536970437E-3</v>
      </c>
    </row>
    <row r="117" spans="2:10" x14ac:dyDescent="0.25">
      <c r="B117" s="162" t="s">
        <v>119</v>
      </c>
      <c r="C117" s="163">
        <v>334</v>
      </c>
      <c r="D117" s="163">
        <v>679</v>
      </c>
      <c r="E117" s="163">
        <v>400</v>
      </c>
      <c r="F117" s="163">
        <v>553</v>
      </c>
      <c r="G117" s="163">
        <v>436</v>
      </c>
      <c r="H117" s="164">
        <f t="shared" si="24"/>
        <v>-0.21157323688969254</v>
      </c>
      <c r="I117" s="165">
        <f t="shared" si="25"/>
        <v>0.3053892215568863</v>
      </c>
      <c r="J117" s="164">
        <f t="shared" si="26"/>
        <v>8.4212478126001954E-4</v>
      </c>
    </row>
    <row r="118" spans="2:10" x14ac:dyDescent="0.25">
      <c r="B118" s="162" t="s">
        <v>128</v>
      </c>
      <c r="C118" s="163">
        <v>106</v>
      </c>
      <c r="D118" s="163">
        <v>134</v>
      </c>
      <c r="E118" s="163">
        <v>164</v>
      </c>
      <c r="F118" s="163">
        <v>249</v>
      </c>
      <c r="G118" s="163">
        <v>155</v>
      </c>
      <c r="H118" s="164">
        <f t="shared" si="24"/>
        <v>-0.3775100401606426</v>
      </c>
      <c r="I118" s="165">
        <f t="shared" si="25"/>
        <v>0.46226415094339623</v>
      </c>
      <c r="J118" s="164">
        <f t="shared" si="26"/>
        <v>2.9937922269564915E-4</v>
      </c>
    </row>
    <row r="119" spans="2:10" x14ac:dyDescent="0.25">
      <c r="B119" s="162" t="s">
        <v>131</v>
      </c>
      <c r="C119" s="163">
        <v>358</v>
      </c>
      <c r="D119" s="163">
        <v>223</v>
      </c>
      <c r="E119" s="163">
        <v>149</v>
      </c>
      <c r="F119" s="163">
        <v>250</v>
      </c>
      <c r="G119" s="163">
        <v>220</v>
      </c>
      <c r="H119" s="164">
        <f t="shared" si="24"/>
        <v>-0.12</v>
      </c>
      <c r="I119" s="165">
        <f t="shared" si="25"/>
        <v>-0.38547486033519551</v>
      </c>
      <c r="J119" s="164">
        <f t="shared" si="26"/>
        <v>4.2492534834221167E-4</v>
      </c>
    </row>
    <row r="120" spans="2:10" x14ac:dyDescent="0.25">
      <c r="B120" s="168" t="s">
        <v>144</v>
      </c>
      <c r="C120" s="169">
        <f>C112-SUM(C113:C119)</f>
        <v>2831</v>
      </c>
      <c r="D120" s="169">
        <f>D112-SUM(D113:D119)</f>
        <v>2848</v>
      </c>
      <c r="E120" s="169">
        <f>E112-SUM(E113:E119)</f>
        <v>3247</v>
      </c>
      <c r="F120" s="169">
        <f>F112-SUM(F113:F119)</f>
        <v>3688</v>
      </c>
      <c r="G120" s="169">
        <f>G112-SUM(G113:G119)</f>
        <v>3493</v>
      </c>
      <c r="H120" s="170">
        <f t="shared" si="24"/>
        <v>-5.2874186550976088E-2</v>
      </c>
      <c r="I120" s="171">
        <f t="shared" si="25"/>
        <v>0.2338396326386436</v>
      </c>
      <c r="J120" s="170">
        <f t="shared" si="26"/>
        <v>6.746655644360661E-3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21585</v>
      </c>
      <c r="D122" s="176">
        <v>19039</v>
      </c>
      <c r="E122" s="176">
        <v>24713</v>
      </c>
      <c r="F122" s="176">
        <v>21639</v>
      </c>
      <c r="G122" s="176">
        <v>25345</v>
      </c>
      <c r="H122" s="177">
        <f t="shared" ref="H122:H134" si="27">IFERROR(G122/F122-1,"-")</f>
        <v>0.17126484588012381</v>
      </c>
      <c r="I122" s="177">
        <f t="shared" ref="I122:I134" si="28">IFERROR(G122/C122-1,"-")</f>
        <v>0.17419504285383369</v>
      </c>
      <c r="J122" s="177">
        <f t="shared" ref="J122:J134" si="29">G122/G$10</f>
        <v>4.8953331607878889E-2</v>
      </c>
    </row>
    <row r="123" spans="2:10" x14ac:dyDescent="0.25">
      <c r="B123" s="157" t="s">
        <v>97</v>
      </c>
      <c r="C123" s="158">
        <v>10546</v>
      </c>
      <c r="D123" s="158">
        <v>10127</v>
      </c>
      <c r="E123" s="158">
        <v>11037</v>
      </c>
      <c r="F123" s="158">
        <v>10903</v>
      </c>
      <c r="G123" s="158">
        <v>13443</v>
      </c>
      <c r="H123" s="159">
        <f t="shared" si="27"/>
        <v>0.23296340456755016</v>
      </c>
      <c r="I123" s="160">
        <f t="shared" si="28"/>
        <v>0.2747013085530059</v>
      </c>
      <c r="J123" s="159">
        <f t="shared" si="29"/>
        <v>2.5964870262565234E-2</v>
      </c>
    </row>
    <row r="124" spans="2:10" x14ac:dyDescent="0.25">
      <c r="B124" s="162" t="s">
        <v>103</v>
      </c>
      <c r="C124" s="163">
        <v>6071</v>
      </c>
      <c r="D124" s="163">
        <v>5476</v>
      </c>
      <c r="E124" s="163">
        <v>5871</v>
      </c>
      <c r="F124" s="163">
        <v>5317</v>
      </c>
      <c r="G124" s="163">
        <v>7289</v>
      </c>
      <c r="H124" s="164">
        <f t="shared" si="27"/>
        <v>0.37088583787850293</v>
      </c>
      <c r="I124" s="165">
        <f t="shared" si="28"/>
        <v>0.20062592653599087</v>
      </c>
      <c r="J124" s="164">
        <f t="shared" si="29"/>
        <v>1.4078549382119913E-2</v>
      </c>
    </row>
    <row r="125" spans="2:10" x14ac:dyDescent="0.25">
      <c r="B125" s="162" t="s">
        <v>100</v>
      </c>
      <c r="C125" s="163">
        <v>4475</v>
      </c>
      <c r="D125" s="163">
        <v>4651</v>
      </c>
      <c r="E125" s="163">
        <v>5166</v>
      </c>
      <c r="F125" s="163">
        <v>5586</v>
      </c>
      <c r="G125" s="163">
        <v>6154</v>
      </c>
      <c r="H125" s="164">
        <f t="shared" si="27"/>
        <v>0.10168277837450779</v>
      </c>
      <c r="I125" s="165">
        <f t="shared" si="28"/>
        <v>0.37519553072625689</v>
      </c>
      <c r="J125" s="164">
        <f t="shared" si="29"/>
        <v>1.1886320880445321E-2</v>
      </c>
    </row>
    <row r="126" spans="2:10" x14ac:dyDescent="0.25">
      <c r="B126" s="157" t="s">
        <v>107</v>
      </c>
      <c r="C126" s="158">
        <v>11039</v>
      </c>
      <c r="D126" s="158">
        <v>8912</v>
      </c>
      <c r="E126" s="158">
        <v>13676</v>
      </c>
      <c r="F126" s="158">
        <v>10736</v>
      </c>
      <c r="G126" s="158">
        <v>11902</v>
      </c>
      <c r="H126" s="159">
        <f t="shared" si="27"/>
        <v>0.10860655737704916</v>
      </c>
      <c r="I126" s="160">
        <f t="shared" si="28"/>
        <v>7.8177371138690166E-2</v>
      </c>
      <c r="J126" s="159">
        <f t="shared" si="29"/>
        <v>2.2988461345313654E-2</v>
      </c>
    </row>
    <row r="127" spans="2:10" x14ac:dyDescent="0.25">
      <c r="B127" s="162" t="s">
        <v>110</v>
      </c>
      <c r="C127" s="163">
        <v>1180</v>
      </c>
      <c r="D127" s="163">
        <v>736</v>
      </c>
      <c r="E127" s="163">
        <v>1377</v>
      </c>
      <c r="F127" s="163">
        <v>1218</v>
      </c>
      <c r="G127" s="163">
        <v>1253</v>
      </c>
      <c r="H127" s="164">
        <f t="shared" si="27"/>
        <v>2.8735632183908066E-2</v>
      </c>
      <c r="I127" s="165">
        <f t="shared" si="28"/>
        <v>6.1864406779660985E-2</v>
      </c>
      <c r="J127" s="164">
        <f t="shared" si="29"/>
        <v>2.4201430066945057E-3</v>
      </c>
    </row>
    <row r="128" spans="2:10" x14ac:dyDescent="0.25">
      <c r="B128" s="162" t="s">
        <v>113</v>
      </c>
      <c r="C128" s="163">
        <v>1274</v>
      </c>
      <c r="D128" s="163">
        <v>1499</v>
      </c>
      <c r="E128" s="163">
        <v>2104</v>
      </c>
      <c r="F128" s="163">
        <v>1962</v>
      </c>
      <c r="G128" s="163">
        <v>1950</v>
      </c>
      <c r="H128" s="164">
        <f t="shared" si="27"/>
        <v>-6.1162079510703737E-3</v>
      </c>
      <c r="I128" s="165">
        <f t="shared" si="28"/>
        <v>0.53061224489795911</v>
      </c>
      <c r="J128" s="164">
        <f t="shared" si="29"/>
        <v>3.7663837693968764E-3</v>
      </c>
    </row>
    <row r="129" spans="2:10" x14ac:dyDescent="0.25">
      <c r="B129" s="162" t="s">
        <v>116</v>
      </c>
      <c r="C129" s="163">
        <v>640</v>
      </c>
      <c r="D129" s="163">
        <v>772</v>
      </c>
      <c r="E129" s="163">
        <v>1043</v>
      </c>
      <c r="F129" s="163">
        <v>765</v>
      </c>
      <c r="G129" s="163">
        <v>903</v>
      </c>
      <c r="H129" s="164">
        <f t="shared" si="27"/>
        <v>0.18039215686274512</v>
      </c>
      <c r="I129" s="165">
        <f t="shared" si="28"/>
        <v>0.41093749999999996</v>
      </c>
      <c r="J129" s="164">
        <f t="shared" si="29"/>
        <v>1.7441254070591689E-3</v>
      </c>
    </row>
    <row r="130" spans="2:10" x14ac:dyDescent="0.25">
      <c r="B130" s="162" t="s">
        <v>123</v>
      </c>
      <c r="C130" s="163">
        <v>398</v>
      </c>
      <c r="D130" s="163">
        <v>270</v>
      </c>
      <c r="E130" s="163">
        <v>311</v>
      </c>
      <c r="F130" s="163">
        <v>320</v>
      </c>
      <c r="G130" s="163">
        <v>252</v>
      </c>
      <c r="H130" s="164">
        <f t="shared" si="27"/>
        <v>-0.21250000000000002</v>
      </c>
      <c r="I130" s="165">
        <f t="shared" si="28"/>
        <v>-0.36683417085427139</v>
      </c>
      <c r="J130" s="164">
        <f t="shared" si="29"/>
        <v>4.867326717374425E-4</v>
      </c>
    </row>
    <row r="131" spans="2:10" x14ac:dyDescent="0.25">
      <c r="B131" s="162" t="s">
        <v>119</v>
      </c>
      <c r="C131" s="163">
        <v>173</v>
      </c>
      <c r="D131" s="163">
        <v>206</v>
      </c>
      <c r="E131" s="163">
        <v>295</v>
      </c>
      <c r="F131" s="163">
        <v>245</v>
      </c>
      <c r="G131" s="163">
        <v>320</v>
      </c>
      <c r="H131" s="164">
        <f t="shared" si="27"/>
        <v>0.30612244897959173</v>
      </c>
      <c r="I131" s="165">
        <f t="shared" si="28"/>
        <v>0.8497109826589595</v>
      </c>
      <c r="J131" s="164">
        <f t="shared" si="29"/>
        <v>6.1807323395230796E-4</v>
      </c>
    </row>
    <row r="132" spans="2:10" x14ac:dyDescent="0.25">
      <c r="B132" s="162" t="s">
        <v>128</v>
      </c>
      <c r="C132" s="163">
        <v>208</v>
      </c>
      <c r="D132" s="163">
        <v>185</v>
      </c>
      <c r="E132" s="163">
        <v>174</v>
      </c>
      <c r="F132" s="163">
        <v>200</v>
      </c>
      <c r="G132" s="163">
        <v>161</v>
      </c>
      <c r="H132" s="164">
        <f t="shared" si="27"/>
        <v>-0.19499999999999995</v>
      </c>
      <c r="I132" s="165">
        <f t="shared" si="28"/>
        <v>-0.22596153846153844</v>
      </c>
      <c r="J132" s="164">
        <f t="shared" si="29"/>
        <v>3.109680958322549E-4</v>
      </c>
    </row>
    <row r="133" spans="2:10" x14ac:dyDescent="0.25">
      <c r="B133" s="162" t="s">
        <v>131</v>
      </c>
      <c r="C133" s="163">
        <v>394</v>
      </c>
      <c r="D133" s="163">
        <v>330</v>
      </c>
      <c r="E133" s="163">
        <v>359</v>
      </c>
      <c r="F133" s="163">
        <v>370</v>
      </c>
      <c r="G133" s="163">
        <v>471</v>
      </c>
      <c r="H133" s="164">
        <f t="shared" si="27"/>
        <v>0.27297297297297307</v>
      </c>
      <c r="I133" s="165">
        <f t="shared" si="28"/>
        <v>0.19543147208121825</v>
      </c>
      <c r="J133" s="164">
        <f t="shared" si="29"/>
        <v>9.0972654122355319E-4</v>
      </c>
    </row>
    <row r="134" spans="2:10" x14ac:dyDescent="0.25">
      <c r="B134" s="168" t="s">
        <v>144</v>
      </c>
      <c r="C134" s="169">
        <f>C126-SUM(C127:C133)</f>
        <v>6772</v>
      </c>
      <c r="D134" s="169">
        <f>D126-SUM(D127:D133)</f>
        <v>4914</v>
      </c>
      <c r="E134" s="169">
        <f>E126-SUM(E127:E133)</f>
        <v>8013</v>
      </c>
      <c r="F134" s="169">
        <f>F126-SUM(F127:F133)</f>
        <v>5656</v>
      </c>
      <c r="G134" s="169">
        <f>G126-SUM(G127:G133)</f>
        <v>6592</v>
      </c>
      <c r="H134" s="170">
        <f t="shared" si="27"/>
        <v>0.16548797736916554</v>
      </c>
      <c r="I134" s="171">
        <f t="shared" si="28"/>
        <v>-2.6580035440047278E-2</v>
      </c>
      <c r="J134" s="170">
        <f t="shared" si="29"/>
        <v>1.2732308619417543E-2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24722</v>
      </c>
      <c r="D136" s="176">
        <v>22793</v>
      </c>
      <c r="E136" s="176">
        <v>26785</v>
      </c>
      <c r="F136" s="176">
        <v>28220</v>
      </c>
      <c r="G136" s="176">
        <v>27164</v>
      </c>
      <c r="H136" s="177">
        <f t="shared" ref="H136:H148" si="30">IFERROR(G136/F136-1,"-")</f>
        <v>-3.7420269312544274E-2</v>
      </c>
      <c r="I136" s="177">
        <f t="shared" ref="I136:I148" si="31">IFERROR(G136/C136-1,"-")</f>
        <v>9.8778415985761647E-2</v>
      </c>
      <c r="J136" s="177">
        <f t="shared" ref="J136:J148" si="32">G136/G$10</f>
        <v>5.2466691647126536E-2</v>
      </c>
    </row>
    <row r="137" spans="2:10" x14ac:dyDescent="0.25">
      <c r="B137" s="157" t="s">
        <v>97</v>
      </c>
      <c r="C137" s="158">
        <v>2426</v>
      </c>
      <c r="D137" s="158">
        <v>2108</v>
      </c>
      <c r="E137" s="158">
        <v>1913</v>
      </c>
      <c r="F137" s="158">
        <v>2012</v>
      </c>
      <c r="G137" s="158">
        <v>1535</v>
      </c>
      <c r="H137" s="159">
        <f t="shared" si="30"/>
        <v>-0.23707753479125249</v>
      </c>
      <c r="I137" s="160">
        <f t="shared" si="31"/>
        <v>-0.36727122835943937</v>
      </c>
      <c r="J137" s="159">
        <f t="shared" si="32"/>
        <v>2.9648200441149773E-3</v>
      </c>
    </row>
    <row r="138" spans="2:10" x14ac:dyDescent="0.25">
      <c r="B138" s="162" t="s">
        <v>103</v>
      </c>
      <c r="C138" s="163">
        <v>994</v>
      </c>
      <c r="D138" s="163">
        <v>1361</v>
      </c>
      <c r="E138" s="163">
        <v>1032</v>
      </c>
      <c r="F138" s="163">
        <v>957</v>
      </c>
      <c r="G138" s="163">
        <v>458</v>
      </c>
      <c r="H138" s="164">
        <f t="shared" si="30"/>
        <v>-0.5214211076280042</v>
      </c>
      <c r="I138" s="165">
        <f t="shared" si="31"/>
        <v>-0.53923541247484907</v>
      </c>
      <c r="J138" s="164">
        <f t="shared" si="32"/>
        <v>8.8461731609424071E-4</v>
      </c>
    </row>
    <row r="139" spans="2:10" x14ac:dyDescent="0.25">
      <c r="B139" s="162" t="s">
        <v>100</v>
      </c>
      <c r="C139" s="163">
        <v>1432</v>
      </c>
      <c r="D139" s="163">
        <v>747</v>
      </c>
      <c r="E139" s="163">
        <v>881</v>
      </c>
      <c r="F139" s="163">
        <v>1055</v>
      </c>
      <c r="G139" s="163">
        <v>1077</v>
      </c>
      <c r="H139" s="164">
        <f t="shared" si="30"/>
        <v>2.0853080568720372E-2</v>
      </c>
      <c r="I139" s="165">
        <f t="shared" si="31"/>
        <v>-0.24790502793296088</v>
      </c>
      <c r="J139" s="164">
        <f t="shared" si="32"/>
        <v>2.0802027280207363E-3</v>
      </c>
    </row>
    <row r="140" spans="2:10" x14ac:dyDescent="0.25">
      <c r="B140" s="157" t="s">
        <v>107</v>
      </c>
      <c r="C140" s="158">
        <v>22296</v>
      </c>
      <c r="D140" s="158">
        <v>20685</v>
      </c>
      <c r="E140" s="158">
        <v>24872</v>
      </c>
      <c r="F140" s="158">
        <v>26208</v>
      </c>
      <c r="G140" s="158">
        <v>25629</v>
      </c>
      <c r="H140" s="159">
        <f t="shared" si="30"/>
        <v>-2.2092490842490875E-2</v>
      </c>
      <c r="I140" s="160">
        <f t="shared" si="31"/>
        <v>0.14948869752421956</v>
      </c>
      <c r="J140" s="159">
        <f t="shared" si="32"/>
        <v>4.950187160301156E-2</v>
      </c>
    </row>
    <row r="141" spans="2:10" x14ac:dyDescent="0.25">
      <c r="B141" s="162" t="s">
        <v>110</v>
      </c>
      <c r="C141" s="163">
        <v>10827</v>
      </c>
      <c r="D141" s="163">
        <v>6882</v>
      </c>
      <c r="E141" s="163">
        <v>9569</v>
      </c>
      <c r="F141" s="163">
        <v>9971</v>
      </c>
      <c r="G141" s="163">
        <v>10775</v>
      </c>
      <c r="H141" s="164">
        <f t="shared" si="30"/>
        <v>8.0633838130578672E-2</v>
      </c>
      <c r="I141" s="165">
        <f t="shared" si="31"/>
        <v>-4.8028077953264914E-3</v>
      </c>
      <c r="J141" s="164">
        <f t="shared" si="32"/>
        <v>2.0811684674487869E-2</v>
      </c>
    </row>
    <row r="142" spans="2:10" x14ac:dyDescent="0.25">
      <c r="B142" s="162" t="s">
        <v>113</v>
      </c>
      <c r="C142" s="163">
        <v>1676</v>
      </c>
      <c r="D142" s="163">
        <v>1985</v>
      </c>
      <c r="E142" s="163">
        <v>2131</v>
      </c>
      <c r="F142" s="163">
        <v>2342</v>
      </c>
      <c r="G142" s="163">
        <v>2175</v>
      </c>
      <c r="H142" s="164">
        <f t="shared" si="30"/>
        <v>-7.1306575576430387E-2</v>
      </c>
      <c r="I142" s="165">
        <f t="shared" si="31"/>
        <v>0.2977326968973748</v>
      </c>
      <c r="J142" s="164">
        <f t="shared" si="32"/>
        <v>4.2009665120195929E-3</v>
      </c>
    </row>
    <row r="143" spans="2:10" x14ac:dyDescent="0.25">
      <c r="B143" s="162" t="s">
        <v>116</v>
      </c>
      <c r="C143" s="163">
        <v>1472</v>
      </c>
      <c r="D143" s="163">
        <v>2156</v>
      </c>
      <c r="E143" s="163">
        <v>2160</v>
      </c>
      <c r="F143" s="163">
        <v>2089</v>
      </c>
      <c r="G143" s="163">
        <v>1603</v>
      </c>
      <c r="H143" s="164">
        <f t="shared" si="30"/>
        <v>-0.23264719961704161</v>
      </c>
      <c r="I143" s="165">
        <f t="shared" si="31"/>
        <v>8.8994565217391353E-2</v>
      </c>
      <c r="J143" s="164">
        <f t="shared" si="32"/>
        <v>3.0961606063298424E-3</v>
      </c>
    </row>
    <row r="144" spans="2:10" x14ac:dyDescent="0.25">
      <c r="B144" s="162" t="s">
        <v>123</v>
      </c>
      <c r="C144" s="163">
        <v>390</v>
      </c>
      <c r="D144" s="163">
        <v>972</v>
      </c>
      <c r="E144" s="163">
        <v>719</v>
      </c>
      <c r="F144" s="163">
        <v>855</v>
      </c>
      <c r="G144" s="163">
        <v>591</v>
      </c>
      <c r="H144" s="164">
        <f t="shared" si="30"/>
        <v>-0.30877192982456136</v>
      </c>
      <c r="I144" s="165">
        <f t="shared" si="31"/>
        <v>0.51538461538461533</v>
      </c>
      <c r="J144" s="164">
        <f t="shared" si="32"/>
        <v>1.1415040039556687E-3</v>
      </c>
    </row>
    <row r="145" spans="2:10" x14ac:dyDescent="0.25">
      <c r="B145" s="162" t="s">
        <v>119</v>
      </c>
      <c r="C145" s="163">
        <v>515</v>
      </c>
      <c r="D145" s="163">
        <v>624</v>
      </c>
      <c r="E145" s="163">
        <v>523</v>
      </c>
      <c r="F145" s="163">
        <v>595</v>
      </c>
      <c r="G145" s="163">
        <v>571</v>
      </c>
      <c r="H145" s="164">
        <f t="shared" si="30"/>
        <v>-4.033613445378148E-2</v>
      </c>
      <c r="I145" s="165">
        <f t="shared" si="31"/>
        <v>0.10873786407766994</v>
      </c>
      <c r="J145" s="164">
        <f t="shared" si="32"/>
        <v>1.1028744268336494E-3</v>
      </c>
    </row>
    <row r="146" spans="2:10" x14ac:dyDescent="0.25">
      <c r="B146" s="162" t="s">
        <v>128</v>
      </c>
      <c r="C146" s="163">
        <v>370</v>
      </c>
      <c r="D146" s="163">
        <v>611</v>
      </c>
      <c r="E146" s="163">
        <v>685</v>
      </c>
      <c r="F146" s="163">
        <v>741</v>
      </c>
      <c r="G146" s="163">
        <v>728</v>
      </c>
      <c r="H146" s="164">
        <f t="shared" si="30"/>
        <v>-1.7543859649122862E-2</v>
      </c>
      <c r="I146" s="165">
        <f t="shared" si="31"/>
        <v>0.96756756756756768</v>
      </c>
      <c r="J146" s="164">
        <f t="shared" si="32"/>
        <v>1.4061166072415006E-3</v>
      </c>
    </row>
    <row r="147" spans="2:10" x14ac:dyDescent="0.25">
      <c r="B147" s="162" t="s">
        <v>131</v>
      </c>
      <c r="C147" s="163">
        <v>964</v>
      </c>
      <c r="D147" s="163">
        <v>434</v>
      </c>
      <c r="E147" s="163">
        <v>704</v>
      </c>
      <c r="F147" s="163">
        <v>710</v>
      </c>
      <c r="G147" s="163">
        <v>580</v>
      </c>
      <c r="H147" s="164">
        <f t="shared" si="30"/>
        <v>-0.18309859154929575</v>
      </c>
      <c r="I147" s="165">
        <f t="shared" si="31"/>
        <v>-0.39834024896265563</v>
      </c>
      <c r="J147" s="164">
        <f t="shared" si="32"/>
        <v>1.1202577365385582E-3</v>
      </c>
    </row>
    <row r="148" spans="2:10" x14ac:dyDescent="0.25">
      <c r="B148" s="168" t="s">
        <v>144</v>
      </c>
      <c r="C148" s="169">
        <f>C140-SUM(C141:C147)</f>
        <v>6082</v>
      </c>
      <c r="D148" s="169">
        <f>D140-SUM(D141:D147)</f>
        <v>7021</v>
      </c>
      <c r="E148" s="169">
        <f>E140-SUM(E141:E147)</f>
        <v>8381</v>
      </c>
      <c r="F148" s="169">
        <f>F140-SUM(F141:F147)</f>
        <v>8905</v>
      </c>
      <c r="G148" s="169">
        <f>G140-SUM(G141:G147)</f>
        <v>8606</v>
      </c>
      <c r="H148" s="170">
        <f t="shared" si="30"/>
        <v>-3.3576642335766405E-2</v>
      </c>
      <c r="I148" s="171">
        <f t="shared" si="31"/>
        <v>0.41499506741203551</v>
      </c>
      <c r="J148" s="170">
        <f t="shared" si="32"/>
        <v>1.662230703560488E-2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12676</v>
      </c>
      <c r="D150" s="176">
        <v>10129</v>
      </c>
      <c r="E150" s="176">
        <v>12010</v>
      </c>
      <c r="F150" s="176">
        <v>12675</v>
      </c>
      <c r="G150" s="176">
        <v>11732</v>
      </c>
      <c r="H150" s="177">
        <f t="shared" ref="H150:H162" si="33">IFERROR(G150/F150-1,"-")</f>
        <v>-7.4398422090729777E-2</v>
      </c>
      <c r="I150" s="177">
        <f t="shared" ref="I150:I162" si="34">IFERROR(G150/C150-1,"-")</f>
        <v>-7.4471442095298213E-2</v>
      </c>
      <c r="J150" s="177">
        <f t="shared" ref="J150:J162" si="35">G150/G$10</f>
        <v>2.266010993977649E-2</v>
      </c>
    </row>
    <row r="151" spans="2:10" x14ac:dyDescent="0.25">
      <c r="B151" s="157" t="s">
        <v>97</v>
      </c>
      <c r="C151" s="158">
        <v>5341</v>
      </c>
      <c r="D151" s="158">
        <v>3984</v>
      </c>
      <c r="E151" s="158">
        <v>4831</v>
      </c>
      <c r="F151" s="158">
        <v>4436</v>
      </c>
      <c r="G151" s="158">
        <v>3782</v>
      </c>
      <c r="H151" s="159">
        <f t="shared" si="33"/>
        <v>-0.14743011722272314</v>
      </c>
      <c r="I151" s="160">
        <f t="shared" si="34"/>
        <v>-0.2918929039505711</v>
      </c>
      <c r="J151" s="159">
        <f t="shared" si="35"/>
        <v>7.3048530337738397E-3</v>
      </c>
    </row>
    <row r="152" spans="2:10" x14ac:dyDescent="0.25">
      <c r="B152" s="162" t="s">
        <v>103</v>
      </c>
      <c r="C152" s="163">
        <v>3325</v>
      </c>
      <c r="D152" s="163">
        <v>3159</v>
      </c>
      <c r="E152" s="163">
        <v>3383</v>
      </c>
      <c r="F152" s="163">
        <v>3365</v>
      </c>
      <c r="G152" s="163">
        <v>2617</v>
      </c>
      <c r="H152" s="164">
        <f t="shared" si="33"/>
        <v>-0.22228826151560177</v>
      </c>
      <c r="I152" s="165">
        <f t="shared" si="34"/>
        <v>-0.21293233082706764</v>
      </c>
      <c r="J152" s="164">
        <f t="shared" si="35"/>
        <v>5.0546801664162182E-3</v>
      </c>
    </row>
    <row r="153" spans="2:10" x14ac:dyDescent="0.25">
      <c r="B153" s="162" t="s">
        <v>100</v>
      </c>
      <c r="C153" s="163">
        <v>2016</v>
      </c>
      <c r="D153" s="163">
        <v>825</v>
      </c>
      <c r="E153" s="163">
        <v>1448</v>
      </c>
      <c r="F153" s="163">
        <v>1071</v>
      </c>
      <c r="G153" s="163">
        <v>1165</v>
      </c>
      <c r="H153" s="164">
        <f t="shared" si="33"/>
        <v>8.776844070961709E-2</v>
      </c>
      <c r="I153" s="165">
        <f t="shared" si="34"/>
        <v>-0.42212301587301593</v>
      </c>
      <c r="J153" s="164">
        <f t="shared" si="35"/>
        <v>2.250172867357621E-3</v>
      </c>
    </row>
    <row r="154" spans="2:10" x14ac:dyDescent="0.25">
      <c r="B154" s="157" t="s">
        <v>107</v>
      </c>
      <c r="C154" s="158">
        <v>7335</v>
      </c>
      <c r="D154" s="158">
        <v>6145</v>
      </c>
      <c r="E154" s="158">
        <v>7179</v>
      </c>
      <c r="F154" s="158">
        <v>8239</v>
      </c>
      <c r="G154" s="158">
        <v>7950</v>
      </c>
      <c r="H154" s="159">
        <f t="shared" si="33"/>
        <v>-3.5077072460250047E-2</v>
      </c>
      <c r="I154" s="160">
        <f t="shared" si="34"/>
        <v>8.3844580777096223E-2</v>
      </c>
      <c r="J154" s="159">
        <f t="shared" si="35"/>
        <v>1.5355256906002651E-2</v>
      </c>
    </row>
    <row r="155" spans="2:10" x14ac:dyDescent="0.25">
      <c r="B155" s="162" t="s">
        <v>110</v>
      </c>
      <c r="C155" s="163">
        <v>2338</v>
      </c>
      <c r="D155" s="163">
        <v>1605</v>
      </c>
      <c r="E155" s="163">
        <v>2615</v>
      </c>
      <c r="F155" s="163">
        <v>2396</v>
      </c>
      <c r="G155" s="163">
        <v>1949</v>
      </c>
      <c r="H155" s="164">
        <f t="shared" si="33"/>
        <v>-0.18656093489148584</v>
      </c>
      <c r="I155" s="165">
        <f t="shared" si="34"/>
        <v>-0.16638152266894779</v>
      </c>
      <c r="J155" s="164">
        <f t="shared" si="35"/>
        <v>3.7644522905407756E-3</v>
      </c>
    </row>
    <row r="156" spans="2:10" x14ac:dyDescent="0.25">
      <c r="B156" s="162" t="s">
        <v>113</v>
      </c>
      <c r="C156" s="163">
        <v>1982</v>
      </c>
      <c r="D156" s="163">
        <v>2110</v>
      </c>
      <c r="E156" s="163">
        <v>1634</v>
      </c>
      <c r="F156" s="163">
        <v>1778</v>
      </c>
      <c r="G156" s="163">
        <v>1737</v>
      </c>
      <c r="H156" s="164">
        <f t="shared" si="33"/>
        <v>-2.3059617547806499E-2</v>
      </c>
      <c r="I156" s="165">
        <f t="shared" si="34"/>
        <v>-0.12361251261352169</v>
      </c>
      <c r="J156" s="164">
        <f t="shared" si="35"/>
        <v>3.3549787730473716E-3</v>
      </c>
    </row>
    <row r="157" spans="2:10" x14ac:dyDescent="0.25">
      <c r="B157" s="162" t="s">
        <v>116</v>
      </c>
      <c r="C157" s="163">
        <v>653</v>
      </c>
      <c r="D157" s="163">
        <v>556</v>
      </c>
      <c r="E157" s="163">
        <v>961</v>
      </c>
      <c r="F157" s="163">
        <v>1151</v>
      </c>
      <c r="G157" s="163">
        <v>1499</v>
      </c>
      <c r="H157" s="164">
        <f t="shared" si="33"/>
        <v>0.30234578627280628</v>
      </c>
      <c r="I157" s="165">
        <f t="shared" si="34"/>
        <v>1.2955589586523737</v>
      </c>
      <c r="J157" s="164">
        <f t="shared" si="35"/>
        <v>2.8952868052953425E-3</v>
      </c>
    </row>
    <row r="158" spans="2:10" x14ac:dyDescent="0.25">
      <c r="B158" s="162" t="s">
        <v>123</v>
      </c>
      <c r="C158" s="163">
        <v>192</v>
      </c>
      <c r="D158" s="163">
        <v>152</v>
      </c>
      <c r="E158" s="163">
        <v>231</v>
      </c>
      <c r="F158" s="163">
        <v>302</v>
      </c>
      <c r="G158" s="163">
        <v>264</v>
      </c>
      <c r="H158" s="164">
        <f t="shared" si="33"/>
        <v>-0.1258278145695364</v>
      </c>
      <c r="I158" s="165">
        <f t="shared" si="34"/>
        <v>0.375</v>
      </c>
      <c r="J158" s="164">
        <f t="shared" si="35"/>
        <v>5.0991041801065401E-4</v>
      </c>
    </row>
    <row r="159" spans="2:10" x14ac:dyDescent="0.25">
      <c r="B159" s="162" t="s">
        <v>119</v>
      </c>
      <c r="C159" s="163">
        <v>326</v>
      </c>
      <c r="D159" s="163">
        <v>308</v>
      </c>
      <c r="E159" s="163">
        <v>226</v>
      </c>
      <c r="F159" s="163">
        <v>266</v>
      </c>
      <c r="G159" s="163">
        <v>303</v>
      </c>
      <c r="H159" s="164">
        <f t="shared" si="33"/>
        <v>0.13909774436090228</v>
      </c>
      <c r="I159" s="165">
        <f t="shared" si="34"/>
        <v>-7.055214723926384E-2</v>
      </c>
      <c r="J159" s="164">
        <f t="shared" si="35"/>
        <v>5.8523809339859156E-4</v>
      </c>
    </row>
    <row r="160" spans="2:10" x14ac:dyDescent="0.25">
      <c r="B160" s="162" t="s">
        <v>128</v>
      </c>
      <c r="C160" s="163">
        <v>59</v>
      </c>
      <c r="D160" s="163">
        <v>63</v>
      </c>
      <c r="E160" s="163">
        <v>84</v>
      </c>
      <c r="F160" s="163">
        <v>145</v>
      </c>
      <c r="G160" s="163">
        <v>109</v>
      </c>
      <c r="H160" s="164">
        <f t="shared" si="33"/>
        <v>-0.24827586206896557</v>
      </c>
      <c r="I160" s="165">
        <f t="shared" si="34"/>
        <v>0.84745762711864403</v>
      </c>
      <c r="J160" s="164">
        <f t="shared" si="35"/>
        <v>2.1053119531500489E-4</v>
      </c>
    </row>
    <row r="161" spans="2:10" x14ac:dyDescent="0.25">
      <c r="B161" s="162" t="s">
        <v>131</v>
      </c>
      <c r="C161" s="163">
        <v>197</v>
      </c>
      <c r="D161" s="163">
        <v>159</v>
      </c>
      <c r="E161" s="163">
        <v>110</v>
      </c>
      <c r="F161" s="163">
        <v>211</v>
      </c>
      <c r="G161" s="163">
        <v>178</v>
      </c>
      <c r="H161" s="164">
        <f t="shared" si="33"/>
        <v>-0.15639810426540279</v>
      </c>
      <c r="I161" s="165">
        <f t="shared" si="34"/>
        <v>-9.6446700507614169E-2</v>
      </c>
      <c r="J161" s="164">
        <f t="shared" si="35"/>
        <v>3.4380323638597129E-4</v>
      </c>
    </row>
    <row r="162" spans="2:10" x14ac:dyDescent="0.25">
      <c r="B162" s="168" t="s">
        <v>144</v>
      </c>
      <c r="C162" s="169">
        <f>C154-SUM(C155:C161)</f>
        <v>1588</v>
      </c>
      <c r="D162" s="169">
        <f>D154-SUM(D155:D161)</f>
        <v>1192</v>
      </c>
      <c r="E162" s="169">
        <f>E154-SUM(E155:E161)</f>
        <v>1318</v>
      </c>
      <c r="F162" s="169">
        <f>F154-SUM(F155:F161)</f>
        <v>1990</v>
      </c>
      <c r="G162" s="169">
        <f>G154-SUM(G155:G161)</f>
        <v>1911</v>
      </c>
      <c r="H162" s="170">
        <f t="shared" si="33"/>
        <v>-3.9698492462311608E-2</v>
      </c>
      <c r="I162" s="171">
        <f t="shared" si="34"/>
        <v>0.20340050377833752</v>
      </c>
      <c r="J162" s="170">
        <f t="shared" si="35"/>
        <v>3.6910560940089389E-3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5AB5-46CE-46F0-BAC8-16FC2F1C4D2F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263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254</v>
      </c>
      <c r="D7" s="172" t="s">
        <v>255</v>
      </c>
      <c r="E7" s="172" t="s">
        <v>256</v>
      </c>
      <c r="F7" s="172" t="s">
        <v>262</v>
      </c>
      <c r="G7" s="172" t="s">
        <v>257</v>
      </c>
      <c r="H7" s="172" t="s">
        <v>258</v>
      </c>
      <c r="I7" s="172" t="s">
        <v>259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254</v>
      </c>
      <c r="S7" s="172" t="s">
        <v>255</v>
      </c>
      <c r="T7" s="172" t="s">
        <v>256</v>
      </c>
      <c r="U7" s="172" t="s">
        <v>257</v>
      </c>
      <c r="V7" s="172" t="s">
        <v>258</v>
      </c>
      <c r="W7" s="172" t="s">
        <v>259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46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5833427</v>
      </c>
      <c r="D9" s="176">
        <v>5758718</v>
      </c>
      <c r="E9" s="176">
        <v>1875217</v>
      </c>
      <c r="F9" s="176">
        <v>5598997</v>
      </c>
      <c r="G9" s="176">
        <v>5598997</v>
      </c>
      <c r="H9" s="176">
        <v>6137593</v>
      </c>
      <c r="I9" s="176">
        <v>6450857</v>
      </c>
      <c r="J9" s="177">
        <f>IFERROR(I9/H9-1,"-")</f>
        <v>5.1040204197313255E-2</v>
      </c>
      <c r="K9" s="177">
        <f>IFERROR(I9/D9-1,"-")</f>
        <v>0.12018977140398257</v>
      </c>
      <c r="L9" s="176">
        <f>I9-H9</f>
        <v>313264</v>
      </c>
      <c r="M9" s="176">
        <f>I9-D9</f>
        <v>692139</v>
      </c>
      <c r="N9" s="177">
        <f t="shared" ref="N9:N21" si="0">I9/I$9</f>
        <v>1</v>
      </c>
      <c r="Q9" s="154" t="s">
        <v>68</v>
      </c>
      <c r="R9" s="176">
        <v>53458</v>
      </c>
      <c r="S9" s="176">
        <v>51134</v>
      </c>
      <c r="T9" s="176">
        <v>14659</v>
      </c>
      <c r="U9" s="176">
        <v>41772</v>
      </c>
      <c r="V9" s="176">
        <v>55375</v>
      </c>
      <c r="W9" s="176">
        <v>48434</v>
      </c>
      <c r="X9" s="177">
        <f>IFERROR(W9/V9-1,"-")</f>
        <v>-0.1253453724604966</v>
      </c>
      <c r="Y9" s="177">
        <f>IFERROR(W9/S9-1,"-")</f>
        <v>-5.2802440646145476E-2</v>
      </c>
      <c r="Z9" s="176">
        <f>W9-V9</f>
        <v>-6941</v>
      </c>
      <c r="AA9" s="176">
        <f>W9-S9</f>
        <v>-2700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1136705</v>
      </c>
      <c r="D10" s="158">
        <v>1155302</v>
      </c>
      <c r="E10" s="158">
        <v>497012</v>
      </c>
      <c r="F10" s="158">
        <v>1108727</v>
      </c>
      <c r="G10" s="158">
        <v>1108727</v>
      </c>
      <c r="H10" s="158">
        <v>1140621</v>
      </c>
      <c r="I10" s="158">
        <v>1156188</v>
      </c>
      <c r="J10" s="160">
        <f>IFERROR(I10/H10-1,"-")</f>
        <v>1.364782868279657E-2</v>
      </c>
      <c r="K10" s="159">
        <f t="shared" ref="K10:K21" si="2">IFERROR(I10/D10-1,"-")</f>
        <v>7.6689904457882818E-4</v>
      </c>
      <c r="L10" s="157">
        <f t="shared" ref="L10:L20" si="3">I10-H10</f>
        <v>15567</v>
      </c>
      <c r="M10" s="158">
        <f t="shared" ref="M10:M21" si="4">I10-D10</f>
        <v>886</v>
      </c>
      <c r="N10" s="159">
        <f t="shared" si="0"/>
        <v>0.17923013949929442</v>
      </c>
      <c r="Q10" s="157" t="s">
        <v>97</v>
      </c>
      <c r="R10" s="158">
        <v>12322</v>
      </c>
      <c r="S10" s="158">
        <v>11163</v>
      </c>
      <c r="T10" s="158">
        <v>2504</v>
      </c>
      <c r="U10" s="158">
        <v>7172</v>
      </c>
      <c r="V10" s="158">
        <v>20837</v>
      </c>
      <c r="W10" s="158">
        <v>11472</v>
      </c>
      <c r="X10" s="160">
        <f>IFERROR(W10/V10-1,"-")</f>
        <v>-0.44944089840188128</v>
      </c>
      <c r="Y10" s="159">
        <f t="shared" ref="Y10:Y21" si="5">IFERROR(W10/S10-1,"-")</f>
        <v>2.7680730986294089E-2</v>
      </c>
      <c r="Z10" s="157">
        <f t="shared" ref="Z10:Z20" si="6">W10-V10</f>
        <v>-9365</v>
      </c>
      <c r="AA10" s="158">
        <f t="shared" ref="AA10:AA21" si="7">W10-S10</f>
        <v>309</v>
      </c>
      <c r="AB10" s="159">
        <f t="shared" si="1"/>
        <v>0.23685840525250856</v>
      </c>
    </row>
    <row r="11" spans="1:28" x14ac:dyDescent="0.25">
      <c r="A11" s="161" t="s">
        <v>103</v>
      </c>
      <c r="B11" s="162" t="s">
        <v>103</v>
      </c>
      <c r="C11" s="163">
        <v>451848</v>
      </c>
      <c r="D11" s="163">
        <v>441505</v>
      </c>
      <c r="E11" s="163">
        <v>220009</v>
      </c>
      <c r="F11" s="163">
        <v>445101</v>
      </c>
      <c r="G11" s="163">
        <v>445101</v>
      </c>
      <c r="H11" s="163">
        <v>456370</v>
      </c>
      <c r="I11" s="163">
        <v>449840</v>
      </c>
      <c r="J11" s="165">
        <f>IFERROR(I11/H11-1,"-")</f>
        <v>-1.4308565418410524E-2</v>
      </c>
      <c r="K11" s="164">
        <f t="shared" si="2"/>
        <v>1.887860839628086E-2</v>
      </c>
      <c r="L11" s="162">
        <f t="shared" si="3"/>
        <v>-6530</v>
      </c>
      <c r="M11" s="163">
        <f t="shared" si="4"/>
        <v>8335</v>
      </c>
      <c r="N11" s="164">
        <f t="shared" si="0"/>
        <v>6.9733370310332415E-2</v>
      </c>
      <c r="Q11" s="162" t="s">
        <v>103</v>
      </c>
      <c r="R11" s="163">
        <v>7614</v>
      </c>
      <c r="S11" s="163">
        <v>6185</v>
      </c>
      <c r="T11" s="163">
        <v>1804</v>
      </c>
      <c r="U11" s="163">
        <v>3560</v>
      </c>
      <c r="V11" s="163">
        <v>15093</v>
      </c>
      <c r="W11" s="163">
        <v>7412</v>
      </c>
      <c r="X11" s="165">
        <f>IFERROR(W11/V11-1,"-")</f>
        <v>-0.50891141588816002</v>
      </c>
      <c r="Y11" s="164">
        <f t="shared" si="5"/>
        <v>0.19838318512530306</v>
      </c>
      <c r="Z11" s="162">
        <f t="shared" si="6"/>
        <v>-7681</v>
      </c>
      <c r="AA11" s="163">
        <f t="shared" si="7"/>
        <v>1227</v>
      </c>
      <c r="AB11" s="164">
        <f t="shared" si="1"/>
        <v>0.15303299335177767</v>
      </c>
    </row>
    <row r="12" spans="1:28" x14ac:dyDescent="0.25">
      <c r="A12" s="161" t="s">
        <v>100</v>
      </c>
      <c r="B12" s="162" t="s">
        <v>100</v>
      </c>
      <c r="C12" s="163">
        <v>684857</v>
      </c>
      <c r="D12" s="163">
        <v>713797</v>
      </c>
      <c r="E12" s="163">
        <v>277003</v>
      </c>
      <c r="F12" s="163">
        <v>663626</v>
      </c>
      <c r="G12" s="163">
        <v>663626</v>
      </c>
      <c r="H12" s="163">
        <v>684251</v>
      </c>
      <c r="I12" s="163">
        <v>706348</v>
      </c>
      <c r="J12" s="165">
        <f>IFERROR(I12/H12-1,"-")</f>
        <v>3.2293705087752977E-2</v>
      </c>
      <c r="K12" s="164">
        <f t="shared" si="2"/>
        <v>-1.0435740133399318E-2</v>
      </c>
      <c r="L12" s="162">
        <f t="shared" si="3"/>
        <v>22097</v>
      </c>
      <c r="M12" s="163">
        <f t="shared" si="4"/>
        <v>-7449</v>
      </c>
      <c r="N12" s="164">
        <f t="shared" si="0"/>
        <v>0.10949676918896202</v>
      </c>
      <c r="Q12" s="162" t="s">
        <v>100</v>
      </c>
      <c r="R12" s="163">
        <v>4708</v>
      </c>
      <c r="S12" s="163">
        <v>4978</v>
      </c>
      <c r="T12" s="163">
        <v>700</v>
      </c>
      <c r="U12" s="163">
        <v>3612</v>
      </c>
      <c r="V12" s="163">
        <v>5744</v>
      </c>
      <c r="W12" s="163">
        <v>4060</v>
      </c>
      <c r="X12" s="165">
        <f>IFERROR(W12/V12-1,"-")</f>
        <v>-0.29317548746518107</v>
      </c>
      <c r="Y12" s="164">
        <f t="shared" si="5"/>
        <v>-0.18441141020490159</v>
      </c>
      <c r="Z12" s="162">
        <f t="shared" si="6"/>
        <v>-1684</v>
      </c>
      <c r="AA12" s="163">
        <f t="shared" si="7"/>
        <v>-918</v>
      </c>
      <c r="AB12" s="164">
        <f t="shared" si="1"/>
        <v>8.3825411900730895E-2</v>
      </c>
    </row>
    <row r="13" spans="1:28" x14ac:dyDescent="0.25">
      <c r="A13" s="1"/>
      <c r="B13" s="157" t="s">
        <v>107</v>
      </c>
      <c r="C13" s="158">
        <v>4696722</v>
      </c>
      <c r="D13" s="158">
        <v>4603416</v>
      </c>
      <c r="E13" s="158">
        <v>1378205</v>
      </c>
      <c r="F13" s="158">
        <v>4490270</v>
      </c>
      <c r="G13" s="158">
        <v>4490270</v>
      </c>
      <c r="H13" s="158">
        <v>4996972</v>
      </c>
      <c r="I13" s="158">
        <v>5294669</v>
      </c>
      <c r="J13" s="160">
        <f>IFERROR(I13/H13-1,"-")</f>
        <v>5.9575478910028012E-2</v>
      </c>
      <c r="K13" s="159">
        <f t="shared" si="2"/>
        <v>0.15016088052872045</v>
      </c>
      <c r="L13" s="157">
        <f t="shared" si="3"/>
        <v>297697</v>
      </c>
      <c r="M13" s="158">
        <f t="shared" si="4"/>
        <v>691253</v>
      </c>
      <c r="N13" s="159">
        <f t="shared" si="0"/>
        <v>0.82076986050070555</v>
      </c>
      <c r="Q13" s="157" t="s">
        <v>107</v>
      </c>
      <c r="R13" s="158">
        <v>41136</v>
      </c>
      <c r="S13" s="158">
        <v>39971</v>
      </c>
      <c r="T13" s="158">
        <v>12155</v>
      </c>
      <c r="U13" s="158">
        <v>34600</v>
      </c>
      <c r="V13" s="158">
        <v>34538</v>
      </c>
      <c r="W13" s="158">
        <v>36962</v>
      </c>
      <c r="X13" s="160">
        <f>IFERROR(W13/V13-1,"-")</f>
        <v>7.0183565927384395E-2</v>
      </c>
      <c r="Y13" s="159">
        <f t="shared" si="5"/>
        <v>-7.5279577693827981E-2</v>
      </c>
      <c r="Z13" s="157">
        <f t="shared" si="6"/>
        <v>2424</v>
      </c>
      <c r="AA13" s="158">
        <f t="shared" si="7"/>
        <v>-3009</v>
      </c>
      <c r="AB13" s="159">
        <f t="shared" si="1"/>
        <v>0.76314159474749144</v>
      </c>
    </row>
    <row r="14" spans="1:28" s="56" customFormat="1" x14ac:dyDescent="0.25">
      <c r="B14" s="162" t="s">
        <v>110</v>
      </c>
      <c r="C14" s="163">
        <v>2059001</v>
      </c>
      <c r="D14" s="163">
        <v>2086389</v>
      </c>
      <c r="E14" s="163">
        <v>547900</v>
      </c>
      <c r="F14" s="163">
        <v>2069096</v>
      </c>
      <c r="G14" s="163">
        <v>2069096</v>
      </c>
      <c r="H14" s="163">
        <v>2330818</v>
      </c>
      <c r="I14" s="163">
        <v>2478715</v>
      </c>
      <c r="J14" s="165">
        <f t="shared" ref="J14:J21" si="8">IFERROR(I14/H14-1,"-")</f>
        <v>6.3452830722947828E-2</v>
      </c>
      <c r="K14" s="164">
        <f t="shared" si="2"/>
        <v>0.18804067697826254</v>
      </c>
      <c r="L14" s="162">
        <f t="shared" si="3"/>
        <v>147897</v>
      </c>
      <c r="M14" s="163">
        <f t="shared" si="4"/>
        <v>392326</v>
      </c>
      <c r="N14" s="164">
        <f t="shared" si="0"/>
        <v>0.38424584516444871</v>
      </c>
      <c r="Q14" s="162" t="s">
        <v>110</v>
      </c>
      <c r="R14" s="163">
        <v>12020</v>
      </c>
      <c r="S14" s="163">
        <v>12048</v>
      </c>
      <c r="T14" s="163">
        <v>3812</v>
      </c>
      <c r="U14" s="163">
        <v>12071</v>
      </c>
      <c r="V14" s="163">
        <v>10829</v>
      </c>
      <c r="W14" s="163">
        <v>12917</v>
      </c>
      <c r="X14" s="165">
        <f t="shared" ref="X14:X21" si="9">IFERROR(W14/V14-1,"-")</f>
        <v>0.19281558777357088</v>
      </c>
      <c r="Y14" s="164">
        <f t="shared" si="5"/>
        <v>7.2128154050464799E-2</v>
      </c>
      <c r="Z14" s="162">
        <f t="shared" si="6"/>
        <v>2088</v>
      </c>
      <c r="AA14" s="163">
        <f t="shared" si="7"/>
        <v>869</v>
      </c>
      <c r="AB14" s="164">
        <f t="shared" si="1"/>
        <v>0.26669281909402487</v>
      </c>
    </row>
    <row r="15" spans="1:28" s="56" customFormat="1" x14ac:dyDescent="0.25">
      <c r="B15" s="162" t="s">
        <v>113</v>
      </c>
      <c r="C15" s="163">
        <v>725743</v>
      </c>
      <c r="D15" s="163">
        <v>617040</v>
      </c>
      <c r="E15" s="163">
        <v>178678</v>
      </c>
      <c r="F15" s="163">
        <v>473292</v>
      </c>
      <c r="G15" s="163">
        <v>473292</v>
      </c>
      <c r="H15" s="163">
        <v>531708</v>
      </c>
      <c r="I15" s="163">
        <v>551142</v>
      </c>
      <c r="J15" s="165">
        <f t="shared" si="8"/>
        <v>3.6550136541108946E-2</v>
      </c>
      <c r="K15" s="164">
        <f t="shared" si="2"/>
        <v>-0.10679696616102685</v>
      </c>
      <c r="L15" s="162">
        <f t="shared" si="3"/>
        <v>19434</v>
      </c>
      <c r="M15" s="163">
        <f t="shared" si="4"/>
        <v>-65898</v>
      </c>
      <c r="N15" s="164">
        <f t="shared" si="0"/>
        <v>8.5437020228475075E-2</v>
      </c>
      <c r="Q15" s="162" t="s">
        <v>113</v>
      </c>
      <c r="R15" s="163">
        <v>13270</v>
      </c>
      <c r="S15" s="163">
        <v>11820</v>
      </c>
      <c r="T15" s="163">
        <v>3459</v>
      </c>
      <c r="U15" s="163">
        <v>7736</v>
      </c>
      <c r="V15" s="163">
        <v>7115</v>
      </c>
      <c r="W15" s="163">
        <v>7606</v>
      </c>
      <c r="X15" s="165">
        <f t="shared" si="9"/>
        <v>6.9009135628952833E-2</v>
      </c>
      <c r="Y15" s="164">
        <f t="shared" si="5"/>
        <v>-0.35651438240270727</v>
      </c>
      <c r="Z15" s="162">
        <f t="shared" si="6"/>
        <v>491</v>
      </c>
      <c r="AA15" s="163">
        <f t="shared" si="7"/>
        <v>-4214</v>
      </c>
      <c r="AB15" s="164">
        <f t="shared" si="1"/>
        <v>0.15703844406821654</v>
      </c>
    </row>
    <row r="16" spans="1:28" x14ac:dyDescent="0.25">
      <c r="A16" s="1"/>
      <c r="B16" s="162" t="s">
        <v>116</v>
      </c>
      <c r="C16" s="163">
        <v>194228</v>
      </c>
      <c r="D16" s="163">
        <v>198160</v>
      </c>
      <c r="E16" s="163">
        <v>68327</v>
      </c>
      <c r="F16" s="163">
        <v>230477</v>
      </c>
      <c r="G16" s="163">
        <v>230477</v>
      </c>
      <c r="H16" s="163">
        <v>256099</v>
      </c>
      <c r="I16" s="163">
        <v>272740</v>
      </c>
      <c r="J16" s="165">
        <f t="shared" si="8"/>
        <v>6.4978777738296412E-2</v>
      </c>
      <c r="K16" s="164">
        <f t="shared" si="2"/>
        <v>0.37636253532498998</v>
      </c>
      <c r="L16" s="162">
        <f t="shared" si="3"/>
        <v>16641</v>
      </c>
      <c r="M16" s="163">
        <f t="shared" si="4"/>
        <v>74580</v>
      </c>
      <c r="N16" s="164">
        <f t="shared" si="0"/>
        <v>4.2279653695625245E-2</v>
      </c>
      <c r="Q16" s="162" t="s">
        <v>116</v>
      </c>
      <c r="R16" s="163">
        <v>2196</v>
      </c>
      <c r="S16" s="163">
        <v>2333</v>
      </c>
      <c r="T16" s="163">
        <v>561</v>
      </c>
      <c r="U16" s="163">
        <v>2847</v>
      </c>
      <c r="V16" s="163">
        <v>3084</v>
      </c>
      <c r="W16" s="163">
        <v>2426</v>
      </c>
      <c r="X16" s="165">
        <f t="shared" si="9"/>
        <v>-0.21335927367055774</v>
      </c>
      <c r="Y16" s="164">
        <f t="shared" si="5"/>
        <v>3.9862837548221064E-2</v>
      </c>
      <c r="Z16" s="162">
        <f t="shared" si="6"/>
        <v>-658</v>
      </c>
      <c r="AA16" s="163">
        <f t="shared" si="7"/>
        <v>93</v>
      </c>
      <c r="AB16" s="164">
        <f t="shared" si="1"/>
        <v>5.0088780608663334E-2</v>
      </c>
    </row>
    <row r="17" spans="1:28" x14ac:dyDescent="0.25">
      <c r="A17" s="1"/>
      <c r="B17" s="162" t="s">
        <v>123</v>
      </c>
      <c r="C17" s="163">
        <v>180360</v>
      </c>
      <c r="D17" s="163">
        <v>170060</v>
      </c>
      <c r="E17" s="163">
        <v>47978</v>
      </c>
      <c r="F17" s="163">
        <v>207890</v>
      </c>
      <c r="G17" s="163">
        <v>207890</v>
      </c>
      <c r="H17" s="163">
        <v>204441</v>
      </c>
      <c r="I17" s="163">
        <v>212081</v>
      </c>
      <c r="J17" s="165">
        <f t="shared" si="8"/>
        <v>3.7370194823934444E-2</v>
      </c>
      <c r="K17" s="164">
        <f t="shared" si="2"/>
        <v>0.24709514289074441</v>
      </c>
      <c r="L17" s="162">
        <f t="shared" si="3"/>
        <v>7640</v>
      </c>
      <c r="M17" s="163">
        <f t="shared" si="4"/>
        <v>42021</v>
      </c>
      <c r="N17" s="164">
        <f t="shared" si="0"/>
        <v>3.2876406964221963E-2</v>
      </c>
      <c r="Q17" s="162" t="s">
        <v>123</v>
      </c>
      <c r="R17" s="163">
        <v>727</v>
      </c>
      <c r="S17" s="163">
        <v>847</v>
      </c>
      <c r="T17" s="163">
        <v>287</v>
      </c>
      <c r="U17" s="163">
        <v>935</v>
      </c>
      <c r="V17" s="163">
        <v>882</v>
      </c>
      <c r="W17" s="163">
        <v>1228</v>
      </c>
      <c r="X17" s="165">
        <f t="shared" si="9"/>
        <v>0.39229024943310664</v>
      </c>
      <c r="Y17" s="164">
        <f t="shared" si="5"/>
        <v>0.44982290436835881</v>
      </c>
      <c r="Z17" s="162">
        <f t="shared" si="6"/>
        <v>346</v>
      </c>
      <c r="AA17" s="163">
        <f t="shared" si="7"/>
        <v>381</v>
      </c>
      <c r="AB17" s="164">
        <f t="shared" si="1"/>
        <v>2.5354090101994468E-2</v>
      </c>
    </row>
    <row r="18" spans="1:28" x14ac:dyDescent="0.25">
      <c r="A18" s="1"/>
      <c r="B18" s="162" t="s">
        <v>119</v>
      </c>
      <c r="C18" s="163">
        <v>169411</v>
      </c>
      <c r="D18" s="163">
        <v>164649</v>
      </c>
      <c r="E18" s="163">
        <v>68879</v>
      </c>
      <c r="F18" s="163">
        <v>181465</v>
      </c>
      <c r="G18" s="163">
        <v>181465</v>
      </c>
      <c r="H18" s="163">
        <v>185590</v>
      </c>
      <c r="I18" s="163">
        <v>192845</v>
      </c>
      <c r="J18" s="165">
        <f t="shared" si="8"/>
        <v>3.9091545880704848E-2</v>
      </c>
      <c r="K18" s="164">
        <f t="shared" si="2"/>
        <v>0.17124914211443731</v>
      </c>
      <c r="L18" s="162">
        <f t="shared" si="3"/>
        <v>7255</v>
      </c>
      <c r="M18" s="163">
        <f t="shared" si="4"/>
        <v>28196</v>
      </c>
      <c r="N18" s="164">
        <f t="shared" si="0"/>
        <v>2.989447758646642E-2</v>
      </c>
      <c r="Q18" s="162" t="s">
        <v>119</v>
      </c>
      <c r="R18" s="163">
        <v>713</v>
      </c>
      <c r="S18" s="163">
        <v>823</v>
      </c>
      <c r="T18" s="163">
        <v>262</v>
      </c>
      <c r="U18" s="163">
        <v>717</v>
      </c>
      <c r="V18" s="163">
        <v>758</v>
      </c>
      <c r="W18" s="163">
        <v>902</v>
      </c>
      <c r="X18" s="165">
        <f t="shared" si="9"/>
        <v>0.18997361477572561</v>
      </c>
      <c r="Y18" s="164">
        <f t="shared" si="5"/>
        <v>9.5990279465370643E-2</v>
      </c>
      <c r="Z18" s="162">
        <f t="shared" si="6"/>
        <v>144</v>
      </c>
      <c r="AA18" s="163">
        <f t="shared" si="7"/>
        <v>79</v>
      </c>
      <c r="AB18" s="164">
        <f t="shared" si="1"/>
        <v>1.8623281166122971E-2</v>
      </c>
    </row>
    <row r="19" spans="1:28" x14ac:dyDescent="0.25">
      <c r="A19" s="1"/>
      <c r="B19" s="162" t="s">
        <v>128</v>
      </c>
      <c r="C19" s="163">
        <v>84129</v>
      </c>
      <c r="D19" s="163">
        <v>89842</v>
      </c>
      <c r="E19" s="163">
        <v>35951</v>
      </c>
      <c r="F19" s="163">
        <v>75333</v>
      </c>
      <c r="G19" s="163">
        <v>75333</v>
      </c>
      <c r="H19" s="163">
        <v>82461</v>
      </c>
      <c r="I19" s="163">
        <v>77560</v>
      </c>
      <c r="J19" s="165">
        <f t="shared" si="8"/>
        <v>-5.9434156752889211E-2</v>
      </c>
      <c r="K19" s="164">
        <f t="shared" si="2"/>
        <v>-0.13670666280804078</v>
      </c>
      <c r="L19" s="162">
        <f t="shared" si="3"/>
        <v>-4901</v>
      </c>
      <c r="M19" s="163">
        <f t="shared" si="4"/>
        <v>-12282</v>
      </c>
      <c r="N19" s="164">
        <f t="shared" si="0"/>
        <v>1.2023208699247247E-2</v>
      </c>
      <c r="Q19" s="162" t="s">
        <v>128</v>
      </c>
      <c r="R19" s="163">
        <v>470</v>
      </c>
      <c r="S19" s="163">
        <v>312</v>
      </c>
      <c r="T19" s="163">
        <v>147</v>
      </c>
      <c r="U19" s="163">
        <v>152</v>
      </c>
      <c r="V19" s="163">
        <v>264</v>
      </c>
      <c r="W19" s="163">
        <v>160</v>
      </c>
      <c r="X19" s="165">
        <f t="shared" si="9"/>
        <v>-0.39393939393939392</v>
      </c>
      <c r="Y19" s="164">
        <f t="shared" si="5"/>
        <v>-0.48717948717948723</v>
      </c>
      <c r="Z19" s="162">
        <f t="shared" si="6"/>
        <v>-104</v>
      </c>
      <c r="AA19" s="163">
        <f t="shared" si="7"/>
        <v>-152</v>
      </c>
      <c r="AB19" s="164">
        <f t="shared" si="1"/>
        <v>3.3034645084031879E-3</v>
      </c>
    </row>
    <row r="20" spans="1:28" x14ac:dyDescent="0.25">
      <c r="A20" s="161" t="s">
        <v>143</v>
      </c>
      <c r="B20" s="162" t="s">
        <v>131</v>
      </c>
      <c r="C20" s="163">
        <v>149405</v>
      </c>
      <c r="D20" s="163">
        <v>131708</v>
      </c>
      <c r="E20" s="163">
        <v>54462</v>
      </c>
      <c r="F20" s="163">
        <v>69864</v>
      </c>
      <c r="G20" s="163">
        <v>69864</v>
      </c>
      <c r="H20" s="163">
        <v>87757</v>
      </c>
      <c r="I20" s="163">
        <v>84574</v>
      </c>
      <c r="J20" s="165">
        <f t="shared" si="8"/>
        <v>-3.6270610891438904E-2</v>
      </c>
      <c r="K20" s="164">
        <f t="shared" si="2"/>
        <v>-0.35786740365049963</v>
      </c>
      <c r="L20" s="162">
        <f t="shared" si="3"/>
        <v>-3183</v>
      </c>
      <c r="M20" s="163">
        <f t="shared" si="4"/>
        <v>-47134</v>
      </c>
      <c r="N20" s="164">
        <f t="shared" si="0"/>
        <v>1.3110506092446321E-2</v>
      </c>
      <c r="Q20" s="162" t="s">
        <v>131</v>
      </c>
      <c r="R20" s="163">
        <v>654</v>
      </c>
      <c r="S20" s="163">
        <v>694</v>
      </c>
      <c r="T20" s="163">
        <v>267</v>
      </c>
      <c r="U20" s="163">
        <v>169</v>
      </c>
      <c r="V20" s="163">
        <v>217</v>
      </c>
      <c r="W20" s="163">
        <v>171</v>
      </c>
      <c r="X20" s="165">
        <f t="shared" si="9"/>
        <v>-0.21198156682027647</v>
      </c>
      <c r="Y20" s="164">
        <f t="shared" si="5"/>
        <v>-0.75360230547550433</v>
      </c>
      <c r="Z20" s="162">
        <f t="shared" si="6"/>
        <v>-46</v>
      </c>
      <c r="AA20" s="163">
        <f t="shared" si="7"/>
        <v>-523</v>
      </c>
      <c r="AB20" s="164">
        <f t="shared" si="1"/>
        <v>3.530577693355907E-3</v>
      </c>
    </row>
    <row r="21" spans="1:28" x14ac:dyDescent="0.25">
      <c r="A21" s="167" t="s">
        <v>144</v>
      </c>
      <c r="B21" s="168" t="s">
        <v>144</v>
      </c>
      <c r="C21" s="169">
        <f t="shared" ref="C21:I21" si="10">C13-SUM(C14:C20)</f>
        <v>1134445</v>
      </c>
      <c r="D21" s="169">
        <f t="shared" si="10"/>
        <v>1145568</v>
      </c>
      <c r="E21" s="169">
        <f t="shared" si="10"/>
        <v>376030</v>
      </c>
      <c r="F21" s="169">
        <f t="shared" ref="F21" si="11">F13-SUM(F14:F20)</f>
        <v>1182853</v>
      </c>
      <c r="G21" s="169">
        <f t="shared" si="10"/>
        <v>1182853</v>
      </c>
      <c r="H21" s="169">
        <f t="shared" si="10"/>
        <v>1318098</v>
      </c>
      <c r="I21" s="169">
        <f t="shared" si="10"/>
        <v>1425012</v>
      </c>
      <c r="J21" s="171">
        <f t="shared" si="8"/>
        <v>8.1112330039192937E-2</v>
      </c>
      <c r="K21" s="170">
        <f t="shared" si="2"/>
        <v>0.24393488644934225</v>
      </c>
      <c r="L21" s="168">
        <f>I21-H21</f>
        <v>106914</v>
      </c>
      <c r="M21" s="169">
        <f t="shared" si="4"/>
        <v>279444</v>
      </c>
      <c r="N21" s="170">
        <f t="shared" si="0"/>
        <v>0.22090274206977462</v>
      </c>
      <c r="Q21" s="168" t="s">
        <v>144</v>
      </c>
      <c r="R21" s="169">
        <f t="shared" ref="R21:W21" si="12">R13-SUM(R14:R20)</f>
        <v>11086</v>
      </c>
      <c r="S21" s="169">
        <f t="shared" si="12"/>
        <v>11094</v>
      </c>
      <c r="T21" s="169">
        <f t="shared" si="12"/>
        <v>3360</v>
      </c>
      <c r="U21" s="169">
        <f t="shared" si="12"/>
        <v>9973</v>
      </c>
      <c r="V21" s="169">
        <f t="shared" si="12"/>
        <v>11389</v>
      </c>
      <c r="W21" s="169">
        <f t="shared" si="12"/>
        <v>11552</v>
      </c>
      <c r="X21" s="171">
        <f t="shared" si="9"/>
        <v>1.4312055492141651E-2</v>
      </c>
      <c r="Y21" s="170">
        <f t="shared" si="5"/>
        <v>4.1283576708130543E-2</v>
      </c>
      <c r="Z21" s="168">
        <f>W21-V21</f>
        <v>163</v>
      </c>
      <c r="AA21" s="169">
        <f t="shared" si="7"/>
        <v>458</v>
      </c>
      <c r="AB21" s="170">
        <f t="shared" si="1"/>
        <v>0.23851013750671016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2080484</v>
      </c>
      <c r="D23" s="176">
        <v>2126941</v>
      </c>
      <c r="E23" s="176">
        <v>632838</v>
      </c>
      <c r="F23" s="176">
        <v>2106493</v>
      </c>
      <c r="G23" s="176">
        <v>2106493</v>
      </c>
      <c r="H23" s="176">
        <v>2273153</v>
      </c>
      <c r="I23" s="176">
        <v>2326106</v>
      </c>
      <c r="J23" s="177">
        <f>IFERROR(I23/H23-1,"-")</f>
        <v>2.3294956388769217E-2</v>
      </c>
      <c r="K23" s="177">
        <f>IFERROR(I23/D23-1,"-")</f>
        <v>9.3639174758491261E-2</v>
      </c>
      <c r="L23" s="176">
        <f>I23-H23</f>
        <v>52953</v>
      </c>
      <c r="M23" s="176">
        <f>I23-D23</f>
        <v>199165</v>
      </c>
      <c r="N23" s="177">
        <f t="shared" ref="N23:N35" si="13">I23/I$9</f>
        <v>0.36058867837250153</v>
      </c>
    </row>
    <row r="24" spans="1:28" x14ac:dyDescent="0.25">
      <c r="A24" s="1" t="s">
        <v>96</v>
      </c>
      <c r="B24" s="157" t="s">
        <v>97</v>
      </c>
      <c r="C24" s="158">
        <v>211986</v>
      </c>
      <c r="D24" s="158">
        <v>247582</v>
      </c>
      <c r="E24" s="158">
        <v>110781</v>
      </c>
      <c r="F24" s="158">
        <v>228635</v>
      </c>
      <c r="G24" s="158">
        <v>228635</v>
      </c>
      <c r="H24" s="158">
        <v>201382</v>
      </c>
      <c r="I24" s="158">
        <v>181810</v>
      </c>
      <c r="J24" s="160">
        <f>IFERROR(I24/H24-1,"-")</f>
        <v>-9.7188427962777157E-2</v>
      </c>
      <c r="K24" s="159">
        <f t="shared" ref="K24:K35" si="14">IFERROR(I24/D24-1,"-")</f>
        <v>-0.26565743874756642</v>
      </c>
      <c r="L24" s="157">
        <f t="shared" ref="L24:L34" si="15">I24-H24</f>
        <v>-19572</v>
      </c>
      <c r="M24" s="158">
        <f t="shared" ref="M24:M35" si="16">I24-D24</f>
        <v>-65772</v>
      </c>
      <c r="N24" s="159">
        <f t="shared" si="13"/>
        <v>2.8183852161038449E-2</v>
      </c>
    </row>
    <row r="25" spans="1:28" x14ac:dyDescent="0.25">
      <c r="A25" s="161" t="s">
        <v>103</v>
      </c>
      <c r="B25" s="162" t="s">
        <v>103</v>
      </c>
      <c r="C25" s="163">
        <v>96960</v>
      </c>
      <c r="D25" s="163">
        <v>122596</v>
      </c>
      <c r="E25" s="163">
        <v>62232</v>
      </c>
      <c r="F25" s="163">
        <v>92436</v>
      </c>
      <c r="G25" s="163">
        <v>92436</v>
      </c>
      <c r="H25" s="163">
        <v>81038</v>
      </c>
      <c r="I25" s="163">
        <v>66280</v>
      </c>
      <c r="J25" s="165">
        <f>IFERROR(I25/H25-1,"-")</f>
        <v>-0.18211209556010766</v>
      </c>
      <c r="K25" s="164">
        <f t="shared" si="14"/>
        <v>-0.45936245880779147</v>
      </c>
      <c r="L25" s="162">
        <f t="shared" si="15"/>
        <v>-14758</v>
      </c>
      <c r="M25" s="163">
        <f t="shared" si="16"/>
        <v>-56316</v>
      </c>
      <c r="N25" s="164">
        <f t="shared" si="13"/>
        <v>1.0274603823957035E-2</v>
      </c>
    </row>
    <row r="26" spans="1:28" x14ac:dyDescent="0.25">
      <c r="A26" s="161" t="s">
        <v>100</v>
      </c>
      <c r="B26" s="162" t="s">
        <v>100</v>
      </c>
      <c r="C26" s="163">
        <v>115026</v>
      </c>
      <c r="D26" s="163">
        <v>124986</v>
      </c>
      <c r="E26" s="163">
        <v>48549</v>
      </c>
      <c r="F26" s="163">
        <v>136199</v>
      </c>
      <c r="G26" s="163">
        <v>136199</v>
      </c>
      <c r="H26" s="163">
        <v>120344</v>
      </c>
      <c r="I26" s="163">
        <v>115530</v>
      </c>
      <c r="J26" s="165">
        <f>IFERROR(I26/H26-1,"-")</f>
        <v>-4.0001994283055287E-2</v>
      </c>
      <c r="K26" s="164">
        <f t="shared" si="14"/>
        <v>-7.5656473525034795E-2</v>
      </c>
      <c r="L26" s="162">
        <f t="shared" si="15"/>
        <v>-4814</v>
      </c>
      <c r="M26" s="163">
        <f t="shared" si="16"/>
        <v>-9456</v>
      </c>
      <c r="N26" s="164">
        <f t="shared" si="13"/>
        <v>1.7909248337081414E-2</v>
      </c>
    </row>
    <row r="27" spans="1:28" x14ac:dyDescent="0.25">
      <c r="A27" s="1"/>
      <c r="B27" s="157" t="s">
        <v>107</v>
      </c>
      <c r="C27" s="158">
        <v>1868498</v>
      </c>
      <c r="D27" s="158">
        <v>1879359</v>
      </c>
      <c r="E27" s="158">
        <v>522057</v>
      </c>
      <c r="F27" s="158">
        <v>1877858</v>
      </c>
      <c r="G27" s="158">
        <v>1877858</v>
      </c>
      <c r="H27" s="158">
        <v>2071771</v>
      </c>
      <c r="I27" s="158">
        <v>2144296</v>
      </c>
      <c r="J27" s="160">
        <f>IFERROR(I27/H27-1,"-")</f>
        <v>3.5006282064957928E-2</v>
      </c>
      <c r="K27" s="159">
        <f t="shared" si="14"/>
        <v>0.14097200162395795</v>
      </c>
      <c r="L27" s="157">
        <f t="shared" si="15"/>
        <v>72525</v>
      </c>
      <c r="M27" s="158">
        <f t="shared" si="16"/>
        <v>264937</v>
      </c>
      <c r="N27" s="159">
        <f t="shared" si="13"/>
        <v>0.33240482621146306</v>
      </c>
    </row>
    <row r="28" spans="1:28" s="56" customFormat="1" x14ac:dyDescent="0.25">
      <c r="B28" s="162" t="s">
        <v>110</v>
      </c>
      <c r="C28" s="163">
        <v>894346</v>
      </c>
      <c r="D28" s="163">
        <v>915023</v>
      </c>
      <c r="E28" s="163">
        <v>229462</v>
      </c>
      <c r="F28" s="163">
        <v>944628</v>
      </c>
      <c r="G28" s="163">
        <v>944628</v>
      </c>
      <c r="H28" s="163">
        <v>1068528</v>
      </c>
      <c r="I28" s="163">
        <v>1117483</v>
      </c>
      <c r="J28" s="165">
        <f t="shared" ref="J28:J35" si="17">IFERROR(I28/H28-1,"-")</f>
        <v>4.5815364688618354E-2</v>
      </c>
      <c r="K28" s="164">
        <f t="shared" si="14"/>
        <v>0.2212621977808209</v>
      </c>
      <c r="L28" s="162">
        <f t="shared" si="15"/>
        <v>48955</v>
      </c>
      <c r="M28" s="163">
        <f t="shared" si="16"/>
        <v>202460</v>
      </c>
      <c r="N28" s="164">
        <f t="shared" si="13"/>
        <v>0.17323016151187354</v>
      </c>
    </row>
    <row r="29" spans="1:28" s="56" customFormat="1" x14ac:dyDescent="0.25">
      <c r="B29" s="162" t="s">
        <v>113</v>
      </c>
      <c r="C29" s="163">
        <v>278531</v>
      </c>
      <c r="D29" s="163">
        <v>252992</v>
      </c>
      <c r="E29" s="163">
        <v>67400</v>
      </c>
      <c r="F29" s="163">
        <v>208876</v>
      </c>
      <c r="G29" s="163">
        <v>208876</v>
      </c>
      <c r="H29" s="163">
        <v>224740</v>
      </c>
      <c r="I29" s="163">
        <v>224805</v>
      </c>
      <c r="J29" s="165">
        <f t="shared" si="17"/>
        <v>2.8922310225154568E-4</v>
      </c>
      <c r="K29" s="164">
        <f t="shared" si="14"/>
        <v>-0.11141459018466993</v>
      </c>
      <c r="L29" s="162">
        <f t="shared" si="15"/>
        <v>65</v>
      </c>
      <c r="M29" s="163">
        <f t="shared" si="16"/>
        <v>-28187</v>
      </c>
      <c r="N29" s="164">
        <f t="shared" si="13"/>
        <v>3.4848858066455358E-2</v>
      </c>
    </row>
    <row r="30" spans="1:28" x14ac:dyDescent="0.25">
      <c r="A30" s="1"/>
      <c r="B30" s="162" t="s">
        <v>116</v>
      </c>
      <c r="C30" s="163">
        <v>59036</v>
      </c>
      <c r="D30" s="163">
        <v>64190</v>
      </c>
      <c r="E30" s="163">
        <v>24093</v>
      </c>
      <c r="F30" s="163">
        <v>75465</v>
      </c>
      <c r="G30" s="163">
        <v>75465</v>
      </c>
      <c r="H30" s="163">
        <v>79745</v>
      </c>
      <c r="I30" s="163">
        <v>70740</v>
      </c>
      <c r="J30" s="165">
        <f t="shared" si="17"/>
        <v>-0.11292244027838738</v>
      </c>
      <c r="K30" s="164">
        <f t="shared" si="14"/>
        <v>0.1020408163265305</v>
      </c>
      <c r="L30" s="162">
        <f t="shared" si="15"/>
        <v>-9005</v>
      </c>
      <c r="M30" s="163">
        <f t="shared" si="16"/>
        <v>6550</v>
      </c>
      <c r="N30" s="164">
        <f t="shared" si="13"/>
        <v>1.0965984829612561E-2</v>
      </c>
    </row>
    <row r="31" spans="1:28" x14ac:dyDescent="0.25">
      <c r="A31" s="1"/>
      <c r="B31" s="162" t="s">
        <v>123</v>
      </c>
      <c r="C31" s="163">
        <v>80806</v>
      </c>
      <c r="D31" s="163">
        <v>76457</v>
      </c>
      <c r="E31" s="163">
        <v>19991</v>
      </c>
      <c r="F31" s="163">
        <v>93749</v>
      </c>
      <c r="G31" s="163">
        <v>93749</v>
      </c>
      <c r="H31" s="163">
        <v>87657</v>
      </c>
      <c r="I31" s="163">
        <v>87037</v>
      </c>
      <c r="J31" s="165">
        <f t="shared" si="17"/>
        <v>-7.0730232611200261E-3</v>
      </c>
      <c r="K31" s="164">
        <f t="shared" si="14"/>
        <v>0.13837843493728497</v>
      </c>
      <c r="L31" s="162">
        <f t="shared" si="15"/>
        <v>-620</v>
      </c>
      <c r="M31" s="163">
        <f t="shared" si="16"/>
        <v>10580</v>
      </c>
      <c r="N31" s="164">
        <f t="shared" si="13"/>
        <v>1.3492315827183892E-2</v>
      </c>
    </row>
    <row r="32" spans="1:28" x14ac:dyDescent="0.25">
      <c r="A32" s="1"/>
      <c r="B32" s="162" t="s">
        <v>119</v>
      </c>
      <c r="C32" s="163">
        <v>89360</v>
      </c>
      <c r="D32" s="163">
        <v>86460</v>
      </c>
      <c r="E32" s="163">
        <v>34233</v>
      </c>
      <c r="F32" s="163">
        <v>103351</v>
      </c>
      <c r="G32" s="163">
        <v>103351</v>
      </c>
      <c r="H32" s="163">
        <v>98783</v>
      </c>
      <c r="I32" s="163">
        <v>100609</v>
      </c>
      <c r="J32" s="165">
        <f t="shared" si="17"/>
        <v>1.8484961987386583E-2</v>
      </c>
      <c r="K32" s="164">
        <f t="shared" si="14"/>
        <v>0.16364792967846409</v>
      </c>
      <c r="L32" s="162">
        <f t="shared" si="15"/>
        <v>1826</v>
      </c>
      <c r="M32" s="163">
        <f t="shared" si="16"/>
        <v>14149</v>
      </c>
      <c r="N32" s="164">
        <f t="shared" si="13"/>
        <v>1.5596222331389457E-2</v>
      </c>
    </row>
    <row r="33" spans="1:14" x14ac:dyDescent="0.25">
      <c r="A33" s="1"/>
      <c r="B33" s="162" t="s">
        <v>128</v>
      </c>
      <c r="C33" s="163">
        <v>31830</v>
      </c>
      <c r="D33" s="163">
        <v>36957</v>
      </c>
      <c r="E33" s="163">
        <v>14222</v>
      </c>
      <c r="F33" s="163">
        <v>27617</v>
      </c>
      <c r="G33" s="163">
        <v>27617</v>
      </c>
      <c r="H33" s="163">
        <v>29460</v>
      </c>
      <c r="I33" s="163">
        <v>29087</v>
      </c>
      <c r="J33" s="165">
        <f t="shared" si="17"/>
        <v>-1.2661235573659169E-2</v>
      </c>
      <c r="K33" s="164">
        <f t="shared" si="14"/>
        <v>-0.21295018535054255</v>
      </c>
      <c r="L33" s="162">
        <f t="shared" si="15"/>
        <v>-373</v>
      </c>
      <c r="M33" s="163">
        <f t="shared" si="16"/>
        <v>-7870</v>
      </c>
      <c r="N33" s="164">
        <f t="shared" si="13"/>
        <v>4.5090132985431235E-3</v>
      </c>
    </row>
    <row r="34" spans="1:14" x14ac:dyDescent="0.25">
      <c r="A34" s="161" t="s">
        <v>143</v>
      </c>
      <c r="B34" s="162" t="s">
        <v>131</v>
      </c>
      <c r="C34" s="163">
        <v>45467</v>
      </c>
      <c r="D34" s="163">
        <v>43890</v>
      </c>
      <c r="E34" s="163">
        <v>16687</v>
      </c>
      <c r="F34" s="163">
        <v>24469</v>
      </c>
      <c r="G34" s="163">
        <v>24469</v>
      </c>
      <c r="H34" s="163">
        <v>31586</v>
      </c>
      <c r="I34" s="163">
        <v>28981</v>
      </c>
      <c r="J34" s="165">
        <f t="shared" si="17"/>
        <v>-8.2473247641360103E-2</v>
      </c>
      <c r="K34" s="164">
        <f t="shared" si="14"/>
        <v>-0.33969013442697649</v>
      </c>
      <c r="L34" s="162">
        <f t="shared" si="15"/>
        <v>-2605</v>
      </c>
      <c r="M34" s="163">
        <f t="shared" si="16"/>
        <v>-14909</v>
      </c>
      <c r="N34" s="164">
        <f t="shared" si="13"/>
        <v>4.4925813732966027E-3</v>
      </c>
    </row>
    <row r="35" spans="1:14" x14ac:dyDescent="0.25">
      <c r="A35" s="167" t="s">
        <v>144</v>
      </c>
      <c r="B35" s="168" t="s">
        <v>144</v>
      </c>
      <c r="C35" s="169">
        <f t="shared" ref="C35:I35" si="18">C27-SUM(C28:C34)</f>
        <v>389122</v>
      </c>
      <c r="D35" s="169">
        <f t="shared" si="18"/>
        <v>403390</v>
      </c>
      <c r="E35" s="169">
        <f t="shared" si="18"/>
        <v>115969</v>
      </c>
      <c r="F35" s="169">
        <f t="shared" ref="F35" si="19">F27-SUM(F28:F34)</f>
        <v>399703</v>
      </c>
      <c r="G35" s="169">
        <f t="shared" si="18"/>
        <v>399703</v>
      </c>
      <c r="H35" s="169">
        <f t="shared" si="18"/>
        <v>451272</v>
      </c>
      <c r="I35" s="169">
        <f t="shared" si="18"/>
        <v>485554</v>
      </c>
      <c r="J35" s="171">
        <f t="shared" si="17"/>
        <v>7.5967487457675231E-2</v>
      </c>
      <c r="K35" s="170">
        <f t="shared" si="14"/>
        <v>0.20368377996479836</v>
      </c>
      <c r="L35" s="168">
        <f>I35-H35</f>
        <v>34282</v>
      </c>
      <c r="M35" s="169">
        <f t="shared" si="16"/>
        <v>82164</v>
      </c>
      <c r="N35" s="170">
        <f t="shared" si="13"/>
        <v>7.5269688973108539E-2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1610855</v>
      </c>
      <c r="D37" s="176">
        <v>1579353</v>
      </c>
      <c r="E37" s="176">
        <v>445300</v>
      </c>
      <c r="F37" s="176">
        <v>1484581</v>
      </c>
      <c r="G37" s="176">
        <v>1484581</v>
      </c>
      <c r="H37" s="176">
        <v>1593408</v>
      </c>
      <c r="I37" s="176">
        <v>1657539</v>
      </c>
      <c r="J37" s="177">
        <f>IFERROR(I37/H37-1,"-")</f>
        <v>4.0247695505482683E-2</v>
      </c>
      <c r="K37" s="177">
        <f>IFERROR(I37/D37-1,"-")</f>
        <v>4.9505082144397194E-2</v>
      </c>
      <c r="L37" s="176">
        <f>I37-H37</f>
        <v>64131</v>
      </c>
      <c r="M37" s="176">
        <f>I37-D37</f>
        <v>78186</v>
      </c>
      <c r="N37" s="177">
        <f t="shared" ref="N37:N49" si="20">I37/I$9</f>
        <v>0.2569486503886228</v>
      </c>
    </row>
    <row r="38" spans="1:14" x14ac:dyDescent="0.25">
      <c r="A38" s="1" t="s">
        <v>96</v>
      </c>
      <c r="B38" s="157" t="s">
        <v>97</v>
      </c>
      <c r="C38" s="158">
        <v>148285</v>
      </c>
      <c r="D38" s="158">
        <v>141384</v>
      </c>
      <c r="E38" s="158">
        <v>53176</v>
      </c>
      <c r="F38" s="158">
        <v>134566</v>
      </c>
      <c r="G38" s="158">
        <v>134566</v>
      </c>
      <c r="H38" s="158">
        <v>132603</v>
      </c>
      <c r="I38" s="158">
        <v>128661</v>
      </c>
      <c r="J38" s="160">
        <f>IFERROR(I38/H38-1,"-")</f>
        <v>-2.9727834211895621E-2</v>
      </c>
      <c r="K38" s="159">
        <f t="shared" ref="K38:K49" si="21">IFERROR(I38/D38-1,"-")</f>
        <v>-8.9988966219657129E-2</v>
      </c>
      <c r="L38" s="157">
        <f t="shared" ref="L38:L48" si="22">I38-H38</f>
        <v>-3942</v>
      </c>
      <c r="M38" s="158">
        <f t="shared" ref="M38:M49" si="23">I38-D38</f>
        <v>-12723</v>
      </c>
      <c r="N38" s="159">
        <f t="shared" si="20"/>
        <v>1.9944791831534942E-2</v>
      </c>
    </row>
    <row r="39" spans="1:14" x14ac:dyDescent="0.25">
      <c r="A39" s="161" t="s">
        <v>103</v>
      </c>
      <c r="B39" s="162" t="s">
        <v>103</v>
      </c>
      <c r="C39" s="163">
        <v>46694</v>
      </c>
      <c r="D39" s="163">
        <v>55754</v>
      </c>
      <c r="E39" s="163">
        <v>25398</v>
      </c>
      <c r="F39" s="163">
        <v>50612</v>
      </c>
      <c r="G39" s="163">
        <v>50612</v>
      </c>
      <c r="H39" s="163">
        <v>56621</v>
      </c>
      <c r="I39" s="163">
        <v>56295</v>
      </c>
      <c r="J39" s="165">
        <f>IFERROR(I39/H39-1,"-")</f>
        <v>-5.7575811094823237E-3</v>
      </c>
      <c r="K39" s="164">
        <f t="shared" si="21"/>
        <v>9.7033396706962538E-3</v>
      </c>
      <c r="L39" s="162">
        <f t="shared" si="22"/>
        <v>-326</v>
      </c>
      <c r="M39" s="163">
        <f t="shared" si="23"/>
        <v>541</v>
      </c>
      <c r="N39" s="164">
        <f t="shared" si="20"/>
        <v>8.7267474693672482E-3</v>
      </c>
    </row>
    <row r="40" spans="1:14" x14ac:dyDescent="0.25">
      <c r="A40" s="161" t="s">
        <v>100</v>
      </c>
      <c r="B40" s="162" t="s">
        <v>100</v>
      </c>
      <c r="C40" s="163">
        <v>101591</v>
      </c>
      <c r="D40" s="163">
        <v>85630</v>
      </c>
      <c r="E40" s="163">
        <v>27778</v>
      </c>
      <c r="F40" s="163">
        <v>83954</v>
      </c>
      <c r="G40" s="163">
        <v>83954</v>
      </c>
      <c r="H40" s="163">
        <v>75982</v>
      </c>
      <c r="I40" s="163">
        <v>72366</v>
      </c>
      <c r="J40" s="165">
        <f>IFERROR(I40/H40-1,"-")</f>
        <v>-4.7590218736016432E-2</v>
      </c>
      <c r="K40" s="164">
        <f t="shared" si="21"/>
        <v>-0.15489898400093427</v>
      </c>
      <c r="L40" s="162">
        <f t="shared" si="22"/>
        <v>-3616</v>
      </c>
      <c r="M40" s="163">
        <f t="shared" si="23"/>
        <v>-13264</v>
      </c>
      <c r="N40" s="164">
        <f t="shared" si="20"/>
        <v>1.1218044362167693E-2</v>
      </c>
    </row>
    <row r="41" spans="1:14" x14ac:dyDescent="0.25">
      <c r="A41" s="1"/>
      <c r="B41" s="157" t="s">
        <v>107</v>
      </c>
      <c r="C41" s="158">
        <v>1462570</v>
      </c>
      <c r="D41" s="158">
        <v>1437969</v>
      </c>
      <c r="E41" s="158">
        <v>392124</v>
      </c>
      <c r="F41" s="158">
        <v>1350015</v>
      </c>
      <c r="G41" s="158">
        <v>1350015</v>
      </c>
      <c r="H41" s="158">
        <v>1460805</v>
      </c>
      <c r="I41" s="158">
        <v>1528878</v>
      </c>
      <c r="J41" s="160">
        <f>IFERROR(I41/H41-1,"-")</f>
        <v>4.6599648823764994E-2</v>
      </c>
      <c r="K41" s="159">
        <f t="shared" si="21"/>
        <v>6.3220417129993711E-2</v>
      </c>
      <c r="L41" s="157">
        <f t="shared" si="22"/>
        <v>68073</v>
      </c>
      <c r="M41" s="158">
        <f t="shared" si="23"/>
        <v>90909</v>
      </c>
      <c r="N41" s="159">
        <f t="shared" si="20"/>
        <v>0.23700385855708783</v>
      </c>
    </row>
    <row r="42" spans="1:14" s="56" customFormat="1" x14ac:dyDescent="0.25">
      <c r="B42" s="162" t="s">
        <v>110</v>
      </c>
      <c r="C42" s="163">
        <v>750879</v>
      </c>
      <c r="D42" s="163">
        <v>783206</v>
      </c>
      <c r="E42" s="163">
        <v>179784</v>
      </c>
      <c r="F42" s="163">
        <v>698437</v>
      </c>
      <c r="G42" s="163">
        <v>698437</v>
      </c>
      <c r="H42" s="163">
        <v>765455</v>
      </c>
      <c r="I42" s="163">
        <v>814767</v>
      </c>
      <c r="J42" s="165">
        <f t="shared" ref="J42:J49" si="24">IFERROR(I42/H42-1,"-")</f>
        <v>6.4421814476357309E-2</v>
      </c>
      <c r="K42" s="164">
        <f t="shared" si="21"/>
        <v>4.029718873450916E-2</v>
      </c>
      <c r="L42" s="162">
        <f t="shared" si="22"/>
        <v>49312</v>
      </c>
      <c r="M42" s="163">
        <f t="shared" si="23"/>
        <v>31561</v>
      </c>
      <c r="N42" s="164">
        <f t="shared" si="20"/>
        <v>0.12630368337106218</v>
      </c>
    </row>
    <row r="43" spans="1:14" s="56" customFormat="1" x14ac:dyDescent="0.25">
      <c r="B43" s="162" t="s">
        <v>113</v>
      </c>
      <c r="C43" s="163">
        <v>90158</v>
      </c>
      <c r="D43" s="163">
        <v>65823</v>
      </c>
      <c r="E43" s="163">
        <v>19198</v>
      </c>
      <c r="F43" s="163">
        <v>47651</v>
      </c>
      <c r="G43" s="163">
        <v>47651</v>
      </c>
      <c r="H43" s="163">
        <v>54912</v>
      </c>
      <c r="I43" s="163">
        <v>54061</v>
      </c>
      <c r="J43" s="165">
        <f t="shared" si="24"/>
        <v>-1.5497523310023298E-2</v>
      </c>
      <c r="K43" s="164">
        <f t="shared" si="21"/>
        <v>-0.17869133889369981</v>
      </c>
      <c r="L43" s="162">
        <f t="shared" si="22"/>
        <v>-851</v>
      </c>
      <c r="M43" s="163">
        <f t="shared" si="23"/>
        <v>-11762</v>
      </c>
      <c r="N43" s="164">
        <f t="shared" si="20"/>
        <v>8.3804368938886729E-3</v>
      </c>
    </row>
    <row r="44" spans="1:14" x14ac:dyDescent="0.25">
      <c r="A44" s="1"/>
      <c r="B44" s="162" t="s">
        <v>116</v>
      </c>
      <c r="C44" s="163">
        <v>28666</v>
      </c>
      <c r="D44" s="163">
        <v>29018</v>
      </c>
      <c r="E44" s="163">
        <v>11055</v>
      </c>
      <c r="F44" s="163">
        <v>32391</v>
      </c>
      <c r="G44" s="163">
        <v>32391</v>
      </c>
      <c r="H44" s="163">
        <v>35587</v>
      </c>
      <c r="I44" s="163">
        <v>35534</v>
      </c>
      <c r="J44" s="165">
        <f t="shared" si="24"/>
        <v>-1.4893078933317927E-3</v>
      </c>
      <c r="K44" s="164">
        <f t="shared" si="21"/>
        <v>0.22455027913708725</v>
      </c>
      <c r="L44" s="162">
        <f t="shared" si="22"/>
        <v>-53</v>
      </c>
      <c r="M44" s="163">
        <f t="shared" si="23"/>
        <v>6516</v>
      </c>
      <c r="N44" s="164">
        <f t="shared" si="20"/>
        <v>5.5084153934895786E-3</v>
      </c>
    </row>
    <row r="45" spans="1:14" x14ac:dyDescent="0.25">
      <c r="A45" s="1"/>
      <c r="B45" s="162" t="s">
        <v>123</v>
      </c>
      <c r="C45" s="163">
        <v>69076</v>
      </c>
      <c r="D45" s="163">
        <v>66469</v>
      </c>
      <c r="E45" s="163">
        <v>16914</v>
      </c>
      <c r="F45" s="163">
        <v>71057</v>
      </c>
      <c r="G45" s="163">
        <v>71057</v>
      </c>
      <c r="H45" s="163">
        <v>70356</v>
      </c>
      <c r="I45" s="163">
        <v>71445</v>
      </c>
      <c r="J45" s="165">
        <f t="shared" si="24"/>
        <v>1.5478424015009429E-2</v>
      </c>
      <c r="K45" s="164">
        <f t="shared" si="21"/>
        <v>7.4861965728384661E-2</v>
      </c>
      <c r="L45" s="162">
        <f t="shared" si="22"/>
        <v>1089</v>
      </c>
      <c r="M45" s="163">
        <f t="shared" si="23"/>
        <v>4976</v>
      </c>
      <c r="N45" s="164">
        <f t="shared" si="20"/>
        <v>1.1075272634318199E-2</v>
      </c>
    </row>
    <row r="46" spans="1:14" x14ac:dyDescent="0.25">
      <c r="A46" s="1"/>
      <c r="B46" s="162" t="s">
        <v>119</v>
      </c>
      <c r="C46" s="163">
        <v>52130</v>
      </c>
      <c r="D46" s="163">
        <v>51278</v>
      </c>
      <c r="E46" s="163">
        <v>18532</v>
      </c>
      <c r="F46" s="163">
        <v>48248</v>
      </c>
      <c r="G46" s="163">
        <v>48248</v>
      </c>
      <c r="H46" s="163">
        <v>55107</v>
      </c>
      <c r="I46" s="163">
        <v>55629</v>
      </c>
      <c r="J46" s="165">
        <f t="shared" si="24"/>
        <v>9.4724808100603575E-3</v>
      </c>
      <c r="K46" s="164">
        <f t="shared" si="21"/>
        <v>8.485120324505635E-2</v>
      </c>
      <c r="L46" s="162">
        <f t="shared" si="22"/>
        <v>522</v>
      </c>
      <c r="M46" s="163">
        <f t="shared" si="23"/>
        <v>4351</v>
      </c>
      <c r="N46" s="164">
        <f t="shared" si="20"/>
        <v>8.6235053730070281E-3</v>
      </c>
    </row>
    <row r="47" spans="1:14" x14ac:dyDescent="0.25">
      <c r="A47" s="1"/>
      <c r="B47" s="162" t="s">
        <v>128</v>
      </c>
      <c r="C47" s="163">
        <v>34798</v>
      </c>
      <c r="D47" s="163">
        <v>33048</v>
      </c>
      <c r="E47" s="163">
        <v>12333</v>
      </c>
      <c r="F47" s="163">
        <v>27487</v>
      </c>
      <c r="G47" s="163">
        <v>27487</v>
      </c>
      <c r="H47" s="163">
        <v>28790</v>
      </c>
      <c r="I47" s="163">
        <v>27218</v>
      </c>
      <c r="J47" s="165">
        <f t="shared" si="24"/>
        <v>-5.4602292462660684E-2</v>
      </c>
      <c r="K47" s="164">
        <f t="shared" si="21"/>
        <v>-0.17641007020091992</v>
      </c>
      <c r="L47" s="162">
        <f t="shared" si="22"/>
        <v>-1572</v>
      </c>
      <c r="M47" s="163">
        <f t="shared" si="23"/>
        <v>-5830</v>
      </c>
      <c r="N47" s="164">
        <f t="shared" si="20"/>
        <v>4.2192843524511553E-3</v>
      </c>
    </row>
    <row r="48" spans="1:14" x14ac:dyDescent="0.25">
      <c r="A48" s="161" t="s">
        <v>143</v>
      </c>
      <c r="B48" s="162" t="s">
        <v>131</v>
      </c>
      <c r="C48" s="163">
        <v>63061</v>
      </c>
      <c r="D48" s="163">
        <v>53923</v>
      </c>
      <c r="E48" s="163">
        <v>21722</v>
      </c>
      <c r="F48" s="163">
        <v>28263</v>
      </c>
      <c r="G48" s="163">
        <v>28263</v>
      </c>
      <c r="H48" s="163">
        <v>33577</v>
      </c>
      <c r="I48" s="163">
        <v>30855</v>
      </c>
      <c r="J48" s="165">
        <f t="shared" si="24"/>
        <v>-8.1067397325550239E-2</v>
      </c>
      <c r="K48" s="164">
        <f t="shared" si="21"/>
        <v>-0.42779518943678951</v>
      </c>
      <c r="L48" s="162">
        <f t="shared" si="22"/>
        <v>-2722</v>
      </c>
      <c r="M48" s="163">
        <f t="shared" si="23"/>
        <v>-23068</v>
      </c>
      <c r="N48" s="164">
        <f t="shared" si="20"/>
        <v>4.7830854102020861E-3</v>
      </c>
    </row>
    <row r="49" spans="1:14" x14ac:dyDescent="0.25">
      <c r="A49" s="167" t="s">
        <v>144</v>
      </c>
      <c r="B49" s="168" t="s">
        <v>144</v>
      </c>
      <c r="C49" s="169">
        <f t="shared" ref="C49:I49" si="25">C41-SUM(C42:C48)</f>
        <v>373802</v>
      </c>
      <c r="D49" s="169">
        <f t="shared" si="25"/>
        <v>355204</v>
      </c>
      <c r="E49" s="169">
        <f t="shared" si="25"/>
        <v>112586</v>
      </c>
      <c r="F49" s="169">
        <f t="shared" ref="F49" si="26">F41-SUM(F42:F48)</f>
        <v>396481</v>
      </c>
      <c r="G49" s="169">
        <f t="shared" si="25"/>
        <v>396481</v>
      </c>
      <c r="H49" s="169">
        <f t="shared" si="25"/>
        <v>417021</v>
      </c>
      <c r="I49" s="169">
        <f t="shared" si="25"/>
        <v>439369</v>
      </c>
      <c r="J49" s="171">
        <f t="shared" si="24"/>
        <v>5.358962738087536E-2</v>
      </c>
      <c r="K49" s="170">
        <f t="shared" si="21"/>
        <v>0.23694834517629304</v>
      </c>
      <c r="L49" s="168">
        <f>I49-H49</f>
        <v>22348</v>
      </c>
      <c r="M49" s="169">
        <f t="shared" si="23"/>
        <v>84165</v>
      </c>
      <c r="N49" s="170">
        <f t="shared" si="20"/>
        <v>6.8110175128668946E-2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53458</v>
      </c>
      <c r="D51" s="176">
        <v>51134</v>
      </c>
      <c r="E51" s="176">
        <v>14659</v>
      </c>
      <c r="F51" s="176">
        <v>41772</v>
      </c>
      <c r="G51" s="176">
        <v>41772</v>
      </c>
      <c r="H51" s="176">
        <v>55375</v>
      </c>
      <c r="I51" s="176">
        <v>48434</v>
      </c>
      <c r="J51" s="177">
        <f>IFERROR(I51/H51-1,"-")</f>
        <v>-0.1253453724604966</v>
      </c>
      <c r="K51" s="177">
        <f>IFERROR(I51/D51-1,"-")</f>
        <v>-5.2802440646145476E-2</v>
      </c>
      <c r="L51" s="176">
        <f>I51-H51</f>
        <v>-6941</v>
      </c>
      <c r="M51" s="176">
        <f>I51-D51</f>
        <v>-2700</v>
      </c>
      <c r="N51" s="177">
        <f t="shared" ref="N51:N63" si="27">I51/I$9</f>
        <v>7.5081496923587055E-3</v>
      </c>
    </row>
    <row r="52" spans="1:14" x14ac:dyDescent="0.25">
      <c r="A52" s="1" t="s">
        <v>96</v>
      </c>
      <c r="B52" s="157" t="s">
        <v>97</v>
      </c>
      <c r="C52" s="158">
        <v>12322</v>
      </c>
      <c r="D52" s="158">
        <v>11163</v>
      </c>
      <c r="E52" s="158">
        <v>2504</v>
      </c>
      <c r="F52" s="158">
        <v>7172</v>
      </c>
      <c r="G52" s="158">
        <v>7172</v>
      </c>
      <c r="H52" s="158">
        <v>20837</v>
      </c>
      <c r="I52" s="158">
        <v>11472</v>
      </c>
      <c r="J52" s="160">
        <f>IFERROR(I52/H52-1,"-")</f>
        <v>-0.44944089840188128</v>
      </c>
      <c r="K52" s="159">
        <f t="shared" ref="K52:K63" si="28">IFERROR(I52/D52-1,"-")</f>
        <v>2.7680730986294089E-2</v>
      </c>
      <c r="L52" s="157">
        <f t="shared" ref="L52:L62" si="29">I52-H52</f>
        <v>-9365</v>
      </c>
      <c r="M52" s="158">
        <f t="shared" ref="M52:M63" si="30">I52-D52</f>
        <v>309</v>
      </c>
      <c r="N52" s="159">
        <f t="shared" si="27"/>
        <v>1.7783683625291957E-3</v>
      </c>
    </row>
    <row r="53" spans="1:14" x14ac:dyDescent="0.25">
      <c r="A53" s="161" t="s">
        <v>103</v>
      </c>
      <c r="B53" s="162" t="s">
        <v>103</v>
      </c>
      <c r="C53" s="163">
        <v>7614</v>
      </c>
      <c r="D53" s="163">
        <v>6185</v>
      </c>
      <c r="E53" s="163">
        <v>1804</v>
      </c>
      <c r="F53" s="163">
        <v>3560</v>
      </c>
      <c r="G53" s="163">
        <v>3560</v>
      </c>
      <c r="H53" s="163">
        <v>15093</v>
      </c>
      <c r="I53" s="163">
        <v>7412</v>
      </c>
      <c r="J53" s="165">
        <f>IFERROR(I53/H53-1,"-")</f>
        <v>-0.50891141588816002</v>
      </c>
      <c r="K53" s="164">
        <f t="shared" si="28"/>
        <v>0.19838318512530306</v>
      </c>
      <c r="L53" s="162">
        <f t="shared" si="29"/>
        <v>-7681</v>
      </c>
      <c r="M53" s="163">
        <f t="shared" si="30"/>
        <v>1227</v>
      </c>
      <c r="N53" s="164">
        <f t="shared" si="27"/>
        <v>1.1489946219548814E-3</v>
      </c>
    </row>
    <row r="54" spans="1:14" x14ac:dyDescent="0.25">
      <c r="A54" s="161" t="s">
        <v>100</v>
      </c>
      <c r="B54" s="162" t="s">
        <v>100</v>
      </c>
      <c r="C54" s="163">
        <v>4708</v>
      </c>
      <c r="D54" s="163">
        <v>4978</v>
      </c>
      <c r="E54" s="163">
        <v>700</v>
      </c>
      <c r="F54" s="163">
        <v>3612</v>
      </c>
      <c r="G54" s="163">
        <v>3612</v>
      </c>
      <c r="H54" s="163">
        <v>5744</v>
      </c>
      <c r="I54" s="163">
        <v>4060</v>
      </c>
      <c r="J54" s="165">
        <f>IFERROR(I54/H54-1,"-")</f>
        <v>-0.29317548746518107</v>
      </c>
      <c r="K54" s="164">
        <f t="shared" si="28"/>
        <v>-0.18441141020490159</v>
      </c>
      <c r="L54" s="162">
        <f t="shared" si="29"/>
        <v>-1684</v>
      </c>
      <c r="M54" s="163">
        <f t="shared" si="30"/>
        <v>-918</v>
      </c>
      <c r="N54" s="164">
        <f t="shared" si="27"/>
        <v>6.2937374057431435E-4</v>
      </c>
    </row>
    <row r="55" spans="1:14" x14ac:dyDescent="0.25">
      <c r="A55" s="1"/>
      <c r="B55" s="157" t="s">
        <v>107</v>
      </c>
      <c r="C55" s="158">
        <v>41136</v>
      </c>
      <c r="D55" s="158">
        <v>39971</v>
      </c>
      <c r="E55" s="158">
        <v>12155</v>
      </c>
      <c r="F55" s="158">
        <v>34600</v>
      </c>
      <c r="G55" s="158">
        <v>34600</v>
      </c>
      <c r="H55" s="158">
        <v>34538</v>
      </c>
      <c r="I55" s="158">
        <v>36962</v>
      </c>
      <c r="J55" s="160">
        <f>IFERROR(I55/H55-1,"-")</f>
        <v>7.0183565927384395E-2</v>
      </c>
      <c r="K55" s="159">
        <f t="shared" si="28"/>
        <v>-7.5279577693827981E-2</v>
      </c>
      <c r="L55" s="157">
        <f t="shared" si="29"/>
        <v>2424</v>
      </c>
      <c r="M55" s="158">
        <f t="shared" si="30"/>
        <v>-3009</v>
      </c>
      <c r="N55" s="159">
        <f t="shared" si="27"/>
        <v>5.7297813298295098E-3</v>
      </c>
    </row>
    <row r="56" spans="1:14" s="56" customFormat="1" x14ac:dyDescent="0.25">
      <c r="B56" s="162" t="s">
        <v>110</v>
      </c>
      <c r="C56" s="163">
        <v>12020</v>
      </c>
      <c r="D56" s="163">
        <v>12048</v>
      </c>
      <c r="E56" s="163">
        <v>3812</v>
      </c>
      <c r="F56" s="163">
        <v>12071</v>
      </c>
      <c r="G56" s="163">
        <v>12071</v>
      </c>
      <c r="H56" s="163">
        <v>10829</v>
      </c>
      <c r="I56" s="163">
        <v>12917</v>
      </c>
      <c r="J56" s="165">
        <f t="shared" ref="J56:J63" si="31">IFERROR(I56/H56-1,"-")</f>
        <v>0.19281558777357088</v>
      </c>
      <c r="K56" s="164">
        <f t="shared" si="28"/>
        <v>7.2128154050464799E-2</v>
      </c>
      <c r="L56" s="162">
        <f t="shared" si="29"/>
        <v>2088</v>
      </c>
      <c r="M56" s="163">
        <f t="shared" si="30"/>
        <v>869</v>
      </c>
      <c r="N56" s="164">
        <f t="shared" si="27"/>
        <v>2.0023696076350785E-3</v>
      </c>
    </row>
    <row r="57" spans="1:14" s="56" customFormat="1" x14ac:dyDescent="0.25">
      <c r="B57" s="162" t="s">
        <v>113</v>
      </c>
      <c r="C57" s="163">
        <v>13270</v>
      </c>
      <c r="D57" s="163">
        <v>11820</v>
      </c>
      <c r="E57" s="163">
        <v>3459</v>
      </c>
      <c r="F57" s="163">
        <v>7736</v>
      </c>
      <c r="G57" s="163">
        <v>7736</v>
      </c>
      <c r="H57" s="163">
        <v>7115</v>
      </c>
      <c r="I57" s="163">
        <v>7606</v>
      </c>
      <c r="J57" s="165">
        <f t="shared" si="31"/>
        <v>6.9009135628952833E-2</v>
      </c>
      <c r="K57" s="164">
        <f t="shared" si="28"/>
        <v>-0.35651438240270727</v>
      </c>
      <c r="L57" s="162">
        <f t="shared" si="29"/>
        <v>491</v>
      </c>
      <c r="M57" s="163">
        <f t="shared" si="30"/>
        <v>-4214</v>
      </c>
      <c r="N57" s="164">
        <f t="shared" si="27"/>
        <v>1.1790681455192697E-3</v>
      </c>
    </row>
    <row r="58" spans="1:14" x14ac:dyDescent="0.25">
      <c r="A58" s="1"/>
      <c r="B58" s="162" t="s">
        <v>116</v>
      </c>
      <c r="C58" s="163">
        <v>2196</v>
      </c>
      <c r="D58" s="163">
        <v>2333</v>
      </c>
      <c r="E58" s="163">
        <v>561</v>
      </c>
      <c r="F58" s="163">
        <v>2847</v>
      </c>
      <c r="G58" s="163">
        <v>2847</v>
      </c>
      <c r="H58" s="163">
        <v>3084</v>
      </c>
      <c r="I58" s="163">
        <v>2426</v>
      </c>
      <c r="J58" s="165">
        <f t="shared" si="31"/>
        <v>-0.21335927367055774</v>
      </c>
      <c r="K58" s="164">
        <f t="shared" si="28"/>
        <v>3.9862837548221064E-2</v>
      </c>
      <c r="L58" s="162">
        <f t="shared" si="29"/>
        <v>-658</v>
      </c>
      <c r="M58" s="163">
        <f t="shared" si="30"/>
        <v>93</v>
      </c>
      <c r="N58" s="164">
        <f t="shared" si="27"/>
        <v>3.7607406271755831E-4</v>
      </c>
    </row>
    <row r="59" spans="1:14" x14ac:dyDescent="0.25">
      <c r="A59" s="1"/>
      <c r="B59" s="162" t="s">
        <v>123</v>
      </c>
      <c r="C59" s="163">
        <v>727</v>
      </c>
      <c r="D59" s="163">
        <v>847</v>
      </c>
      <c r="E59" s="163">
        <v>287</v>
      </c>
      <c r="F59" s="163">
        <v>935</v>
      </c>
      <c r="G59" s="163">
        <v>935</v>
      </c>
      <c r="H59" s="163">
        <v>882</v>
      </c>
      <c r="I59" s="163">
        <v>1228</v>
      </c>
      <c r="J59" s="165">
        <f t="shared" si="31"/>
        <v>0.39229024943310664</v>
      </c>
      <c r="K59" s="164">
        <f t="shared" si="28"/>
        <v>0.44982290436835881</v>
      </c>
      <c r="L59" s="162">
        <f t="shared" si="29"/>
        <v>346</v>
      </c>
      <c r="M59" s="163">
        <f t="shared" si="30"/>
        <v>381</v>
      </c>
      <c r="N59" s="164">
        <f t="shared" si="27"/>
        <v>1.9036230379932464E-4</v>
      </c>
    </row>
    <row r="60" spans="1:14" x14ac:dyDescent="0.25">
      <c r="A60" s="1"/>
      <c r="B60" s="162" t="s">
        <v>119</v>
      </c>
      <c r="C60" s="163">
        <v>713</v>
      </c>
      <c r="D60" s="163">
        <v>823</v>
      </c>
      <c r="E60" s="163">
        <v>262</v>
      </c>
      <c r="F60" s="163">
        <v>717</v>
      </c>
      <c r="G60" s="163">
        <v>717</v>
      </c>
      <c r="H60" s="163">
        <v>758</v>
      </c>
      <c r="I60" s="163">
        <v>902</v>
      </c>
      <c r="J60" s="165">
        <f t="shared" si="31"/>
        <v>0.18997361477572561</v>
      </c>
      <c r="K60" s="164">
        <f t="shared" si="28"/>
        <v>9.5990279465370643E-2</v>
      </c>
      <c r="L60" s="162">
        <f t="shared" si="29"/>
        <v>144</v>
      </c>
      <c r="M60" s="163">
        <f t="shared" si="30"/>
        <v>79</v>
      </c>
      <c r="N60" s="164">
        <f t="shared" si="27"/>
        <v>1.3982638275813585E-4</v>
      </c>
    </row>
    <row r="61" spans="1:14" x14ac:dyDescent="0.25">
      <c r="A61" s="1"/>
      <c r="B61" s="162" t="s">
        <v>128</v>
      </c>
      <c r="C61" s="163">
        <v>470</v>
      </c>
      <c r="D61" s="163">
        <v>312</v>
      </c>
      <c r="E61" s="163">
        <v>147</v>
      </c>
      <c r="F61" s="163">
        <v>152</v>
      </c>
      <c r="G61" s="163">
        <v>152</v>
      </c>
      <c r="H61" s="163">
        <v>264</v>
      </c>
      <c r="I61" s="163">
        <v>160</v>
      </c>
      <c r="J61" s="165">
        <f t="shared" si="31"/>
        <v>-0.39393939393939392</v>
      </c>
      <c r="K61" s="164">
        <f t="shared" si="28"/>
        <v>-0.48717948717948723</v>
      </c>
      <c r="L61" s="162">
        <f t="shared" si="29"/>
        <v>-104</v>
      </c>
      <c r="M61" s="163">
        <f t="shared" si="30"/>
        <v>-152</v>
      </c>
      <c r="N61" s="164">
        <f t="shared" si="27"/>
        <v>2.4802906032485295E-5</v>
      </c>
    </row>
    <row r="62" spans="1:14" x14ac:dyDescent="0.25">
      <c r="A62" s="161" t="s">
        <v>143</v>
      </c>
      <c r="B62" s="162" t="s">
        <v>131</v>
      </c>
      <c r="C62" s="163">
        <v>654</v>
      </c>
      <c r="D62" s="163">
        <v>694</v>
      </c>
      <c r="E62" s="163">
        <v>267</v>
      </c>
      <c r="F62" s="163">
        <v>169</v>
      </c>
      <c r="G62" s="163">
        <v>169</v>
      </c>
      <c r="H62" s="163">
        <v>217</v>
      </c>
      <c r="I62" s="163">
        <v>171</v>
      </c>
      <c r="J62" s="165">
        <f t="shared" si="31"/>
        <v>-0.21198156682027647</v>
      </c>
      <c r="K62" s="164">
        <f t="shared" si="28"/>
        <v>-0.75360230547550433</v>
      </c>
      <c r="L62" s="162">
        <f t="shared" si="29"/>
        <v>-46</v>
      </c>
      <c r="M62" s="163">
        <f t="shared" si="30"/>
        <v>-523</v>
      </c>
      <c r="N62" s="164">
        <f t="shared" si="27"/>
        <v>2.6508105822218661E-5</v>
      </c>
    </row>
    <row r="63" spans="1:14" x14ac:dyDescent="0.25">
      <c r="A63" s="167" t="s">
        <v>144</v>
      </c>
      <c r="B63" s="168" t="s">
        <v>144</v>
      </c>
      <c r="C63" s="169">
        <f t="shared" ref="C63:I63" si="32">C55-SUM(C56:C62)</f>
        <v>11086</v>
      </c>
      <c r="D63" s="169">
        <f t="shared" si="32"/>
        <v>11094</v>
      </c>
      <c r="E63" s="169">
        <f t="shared" si="32"/>
        <v>3360</v>
      </c>
      <c r="F63" s="169">
        <f t="shared" ref="F63" si="33">F55-SUM(F56:F62)</f>
        <v>9973</v>
      </c>
      <c r="G63" s="169">
        <f t="shared" si="32"/>
        <v>9973</v>
      </c>
      <c r="H63" s="169">
        <f t="shared" si="32"/>
        <v>11389</v>
      </c>
      <c r="I63" s="169">
        <f t="shared" si="32"/>
        <v>11552</v>
      </c>
      <c r="J63" s="171">
        <f t="shared" si="31"/>
        <v>1.4312055492141651E-2</v>
      </c>
      <c r="K63" s="170">
        <f t="shared" si="28"/>
        <v>4.1283576708130543E-2</v>
      </c>
      <c r="L63" s="168">
        <f>I63-H63</f>
        <v>163</v>
      </c>
      <c r="M63" s="169">
        <f t="shared" si="30"/>
        <v>458</v>
      </c>
      <c r="N63" s="170">
        <f t="shared" si="27"/>
        <v>1.7907698155454385E-3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161838</v>
      </c>
      <c r="D65" s="176">
        <v>159173</v>
      </c>
      <c r="E65" s="176">
        <v>60690</v>
      </c>
      <c r="F65" s="176">
        <v>188513</v>
      </c>
      <c r="G65" s="176">
        <v>188513</v>
      </c>
      <c r="H65" s="176">
        <v>207606</v>
      </c>
      <c r="I65" s="176">
        <v>267454</v>
      </c>
      <c r="J65" s="177">
        <f>IFERROR(I65/H65-1,"-")</f>
        <v>0.28827683207614418</v>
      </c>
      <c r="K65" s="177">
        <f>IFERROR(I65/D65-1,"-")</f>
        <v>0.68027240800889599</v>
      </c>
      <c r="L65" s="176">
        <f>I65-H65</f>
        <v>59848</v>
      </c>
      <c r="M65" s="176">
        <f>I65-D65</f>
        <v>108281</v>
      </c>
      <c r="N65" s="177">
        <f t="shared" ref="N65:N77" si="34">I65/I$9</f>
        <v>4.1460227687577011E-2</v>
      </c>
    </row>
    <row r="66" spans="1:14" x14ac:dyDescent="0.25">
      <c r="A66" s="1" t="s">
        <v>96</v>
      </c>
      <c r="B66" s="157" t="s">
        <v>97</v>
      </c>
      <c r="C66" s="158">
        <v>38687</v>
      </c>
      <c r="D66" s="158">
        <v>45966</v>
      </c>
      <c r="E66" s="158">
        <v>24605</v>
      </c>
      <c r="F66" s="158">
        <v>35078</v>
      </c>
      <c r="G66" s="158">
        <v>35078</v>
      </c>
      <c r="H66" s="158">
        <v>51806</v>
      </c>
      <c r="I66" s="158">
        <v>68282</v>
      </c>
      <c r="J66" s="160">
        <f>IFERROR(I66/H66-1,"-")</f>
        <v>0.31803266030961663</v>
      </c>
      <c r="K66" s="159">
        <f t="shared" ref="K66:K77" si="35">IFERROR(I66/D66-1,"-")</f>
        <v>0.48548927468128622</v>
      </c>
      <c r="L66" s="157">
        <f t="shared" ref="L66:L76" si="36">I66-H66</f>
        <v>16476</v>
      </c>
      <c r="M66" s="158">
        <f t="shared" ref="M66:M77" si="37">I66-D66</f>
        <v>22316</v>
      </c>
      <c r="N66" s="159">
        <f t="shared" si="34"/>
        <v>1.0584950185688505E-2</v>
      </c>
    </row>
    <row r="67" spans="1:14" x14ac:dyDescent="0.25">
      <c r="A67" s="161" t="s">
        <v>103</v>
      </c>
      <c r="B67" s="162" t="s">
        <v>103</v>
      </c>
      <c r="C67" s="163">
        <v>21156</v>
      </c>
      <c r="D67" s="163">
        <v>24299</v>
      </c>
      <c r="E67" s="163">
        <v>8597</v>
      </c>
      <c r="F67" s="163">
        <v>24861</v>
      </c>
      <c r="G67" s="163">
        <v>24861</v>
      </c>
      <c r="H67" s="163">
        <v>34164</v>
      </c>
      <c r="I67" s="163">
        <v>40216</v>
      </c>
      <c r="J67" s="165">
        <f>IFERROR(I67/H67-1,"-")</f>
        <v>0.17714553330991678</v>
      </c>
      <c r="K67" s="164">
        <f t="shared" si="35"/>
        <v>0.65504753282028072</v>
      </c>
      <c r="L67" s="162">
        <f t="shared" si="36"/>
        <v>6052</v>
      </c>
      <c r="M67" s="163">
        <f t="shared" si="37"/>
        <v>15917</v>
      </c>
      <c r="N67" s="164">
        <f t="shared" si="34"/>
        <v>6.2342104312651794E-3</v>
      </c>
    </row>
    <row r="68" spans="1:14" x14ac:dyDescent="0.25">
      <c r="A68" s="161" t="s">
        <v>100</v>
      </c>
      <c r="B68" s="162" t="s">
        <v>100</v>
      </c>
      <c r="C68" s="163">
        <v>17531</v>
      </c>
      <c r="D68" s="163">
        <v>21667</v>
      </c>
      <c r="E68" s="163">
        <v>16008</v>
      </c>
      <c r="F68" s="163">
        <v>10217</v>
      </c>
      <c r="G68" s="163">
        <v>10217</v>
      </c>
      <c r="H68" s="163">
        <v>17642</v>
      </c>
      <c r="I68" s="163">
        <v>28066</v>
      </c>
      <c r="J68" s="165">
        <f>IFERROR(I68/H68-1,"-")</f>
        <v>0.59086271397800694</v>
      </c>
      <c r="K68" s="164">
        <f t="shared" si="35"/>
        <v>0.29533391793972408</v>
      </c>
      <c r="L68" s="162">
        <f t="shared" si="36"/>
        <v>10424</v>
      </c>
      <c r="M68" s="163">
        <f t="shared" si="37"/>
        <v>6399</v>
      </c>
      <c r="N68" s="164">
        <f t="shared" si="34"/>
        <v>4.3507397544233269E-3</v>
      </c>
    </row>
    <row r="69" spans="1:14" x14ac:dyDescent="0.25">
      <c r="A69" s="1"/>
      <c r="B69" s="157" t="s">
        <v>107</v>
      </c>
      <c r="C69" s="158">
        <v>123151</v>
      </c>
      <c r="D69" s="158">
        <v>113207</v>
      </c>
      <c r="E69" s="158">
        <v>36085</v>
      </c>
      <c r="F69" s="158">
        <v>153435</v>
      </c>
      <c r="G69" s="158">
        <v>153435</v>
      </c>
      <c r="H69" s="158">
        <v>155800</v>
      </c>
      <c r="I69" s="158">
        <v>199172</v>
      </c>
      <c r="J69" s="160">
        <f>IFERROR(I69/H69-1,"-")</f>
        <v>0.27838254172015398</v>
      </c>
      <c r="K69" s="159">
        <f t="shared" si="35"/>
        <v>0.75936117024565619</v>
      </c>
      <c r="L69" s="157">
        <f t="shared" si="36"/>
        <v>43372</v>
      </c>
      <c r="M69" s="158">
        <f t="shared" si="37"/>
        <v>85965</v>
      </c>
      <c r="N69" s="159">
        <f t="shared" si="34"/>
        <v>3.087527750188851E-2</v>
      </c>
    </row>
    <row r="70" spans="1:14" s="56" customFormat="1" x14ac:dyDescent="0.25">
      <c r="B70" s="162" t="s">
        <v>110</v>
      </c>
      <c r="C70" s="163">
        <v>56144</v>
      </c>
      <c r="D70" s="163">
        <v>48511</v>
      </c>
      <c r="E70" s="163">
        <v>15925</v>
      </c>
      <c r="F70" s="163">
        <v>67600</v>
      </c>
      <c r="G70" s="163">
        <v>67600</v>
      </c>
      <c r="H70" s="163">
        <v>58709</v>
      </c>
      <c r="I70" s="163">
        <v>84484</v>
      </c>
      <c r="J70" s="165">
        <f t="shared" ref="J70:J77" si="38">IFERROR(I70/H70-1,"-")</f>
        <v>0.43902979100308293</v>
      </c>
      <c r="K70" s="164">
        <f t="shared" si="35"/>
        <v>0.74154315516068525</v>
      </c>
      <c r="L70" s="162">
        <f t="shared" si="36"/>
        <v>25775</v>
      </c>
      <c r="M70" s="163">
        <f t="shared" si="37"/>
        <v>35973</v>
      </c>
      <c r="N70" s="164">
        <f t="shared" si="34"/>
        <v>1.3096554457803049E-2</v>
      </c>
    </row>
    <row r="71" spans="1:14" s="56" customFormat="1" x14ac:dyDescent="0.25">
      <c r="B71" s="162" t="s">
        <v>113</v>
      </c>
      <c r="C71" s="163">
        <v>17433</v>
      </c>
      <c r="D71" s="163">
        <v>14295</v>
      </c>
      <c r="E71" s="163">
        <v>4110</v>
      </c>
      <c r="F71" s="163">
        <v>9275</v>
      </c>
      <c r="G71" s="163">
        <v>9275</v>
      </c>
      <c r="H71" s="163">
        <v>13219</v>
      </c>
      <c r="I71" s="163">
        <v>12766</v>
      </c>
      <c r="J71" s="165">
        <f t="shared" si="38"/>
        <v>-3.4268855435358181E-2</v>
      </c>
      <c r="K71" s="164">
        <f t="shared" si="35"/>
        <v>-0.10696047569080103</v>
      </c>
      <c r="L71" s="162">
        <f t="shared" si="36"/>
        <v>-453</v>
      </c>
      <c r="M71" s="163">
        <f t="shared" si="37"/>
        <v>-1529</v>
      </c>
      <c r="N71" s="164">
        <f t="shared" si="34"/>
        <v>1.9789618650669204E-3</v>
      </c>
    </row>
    <row r="72" spans="1:14" x14ac:dyDescent="0.25">
      <c r="A72" s="1"/>
      <c r="B72" s="162" t="s">
        <v>116</v>
      </c>
      <c r="C72" s="163">
        <v>7801</v>
      </c>
      <c r="D72" s="163">
        <v>12790</v>
      </c>
      <c r="E72" s="163">
        <v>3920</v>
      </c>
      <c r="F72" s="163">
        <v>21539</v>
      </c>
      <c r="G72" s="163">
        <v>21539</v>
      </c>
      <c r="H72" s="163">
        <v>18439</v>
      </c>
      <c r="I72" s="163">
        <v>22925</v>
      </c>
      <c r="J72" s="165">
        <f t="shared" si="38"/>
        <v>0.24328868159878514</v>
      </c>
      <c r="K72" s="164">
        <f t="shared" si="35"/>
        <v>0.79241594996090692</v>
      </c>
      <c r="L72" s="162">
        <f t="shared" si="36"/>
        <v>4486</v>
      </c>
      <c r="M72" s="163">
        <f t="shared" si="37"/>
        <v>10135</v>
      </c>
      <c r="N72" s="164">
        <f t="shared" si="34"/>
        <v>3.5537913799670337E-3</v>
      </c>
    </row>
    <row r="73" spans="1:14" x14ac:dyDescent="0.25">
      <c r="A73" s="1"/>
      <c r="B73" s="162" t="s">
        <v>123</v>
      </c>
      <c r="C73" s="163">
        <v>2856</v>
      </c>
      <c r="D73" s="163">
        <v>2139</v>
      </c>
      <c r="E73" s="163">
        <v>634</v>
      </c>
      <c r="F73" s="163">
        <v>4225</v>
      </c>
      <c r="G73" s="163">
        <v>4225</v>
      </c>
      <c r="H73" s="163">
        <v>4808</v>
      </c>
      <c r="I73" s="163">
        <v>7754</v>
      </c>
      <c r="J73" s="165">
        <f t="shared" si="38"/>
        <v>0.612728785357737</v>
      </c>
      <c r="K73" s="164">
        <f t="shared" si="35"/>
        <v>2.6250584385226743</v>
      </c>
      <c r="L73" s="162">
        <f t="shared" si="36"/>
        <v>2946</v>
      </c>
      <c r="M73" s="163">
        <f t="shared" si="37"/>
        <v>5615</v>
      </c>
      <c r="N73" s="164">
        <f t="shared" si="34"/>
        <v>1.2020108335993186E-3</v>
      </c>
    </row>
    <row r="74" spans="1:14" x14ac:dyDescent="0.25">
      <c r="A74" s="1"/>
      <c r="B74" s="162" t="s">
        <v>119</v>
      </c>
      <c r="C74" s="163">
        <v>3613</v>
      </c>
      <c r="D74" s="163">
        <v>2880</v>
      </c>
      <c r="E74" s="163">
        <v>1452</v>
      </c>
      <c r="F74" s="163">
        <v>3969</v>
      </c>
      <c r="G74" s="163">
        <v>3969</v>
      </c>
      <c r="H74" s="163">
        <v>3083</v>
      </c>
      <c r="I74" s="163">
        <v>4952</v>
      </c>
      <c r="J74" s="165">
        <f t="shared" si="38"/>
        <v>0.60622770029192341</v>
      </c>
      <c r="K74" s="164">
        <f t="shared" si="35"/>
        <v>0.71944444444444455</v>
      </c>
      <c r="L74" s="162">
        <f t="shared" si="36"/>
        <v>1869</v>
      </c>
      <c r="M74" s="163">
        <f t="shared" si="37"/>
        <v>2072</v>
      </c>
      <c r="N74" s="164">
        <f t="shared" si="34"/>
        <v>7.6764994170541994E-4</v>
      </c>
    </row>
    <row r="75" spans="1:14" x14ac:dyDescent="0.25">
      <c r="A75" s="1"/>
      <c r="B75" s="162" t="s">
        <v>128</v>
      </c>
      <c r="C75" s="163">
        <v>1592</v>
      </c>
      <c r="D75" s="163">
        <v>2489</v>
      </c>
      <c r="E75" s="163">
        <v>854</v>
      </c>
      <c r="F75" s="163">
        <v>3522</v>
      </c>
      <c r="G75" s="163">
        <v>3522</v>
      </c>
      <c r="H75" s="163">
        <v>4583</v>
      </c>
      <c r="I75" s="163">
        <v>3861</v>
      </c>
      <c r="J75" s="165">
        <f t="shared" si="38"/>
        <v>-0.15753873008946107</v>
      </c>
      <c r="K75" s="164">
        <f t="shared" si="35"/>
        <v>0.55122539172358387</v>
      </c>
      <c r="L75" s="162">
        <f t="shared" si="36"/>
        <v>-722</v>
      </c>
      <c r="M75" s="163">
        <f t="shared" si="37"/>
        <v>1372</v>
      </c>
      <c r="N75" s="164">
        <f t="shared" si="34"/>
        <v>5.9852512619641078E-4</v>
      </c>
    </row>
    <row r="76" spans="1:14" x14ac:dyDescent="0.25">
      <c r="A76" s="161" t="s">
        <v>143</v>
      </c>
      <c r="B76" s="162" t="s">
        <v>131</v>
      </c>
      <c r="C76" s="163">
        <v>2890</v>
      </c>
      <c r="D76" s="163">
        <v>2648</v>
      </c>
      <c r="E76" s="163">
        <v>1101</v>
      </c>
      <c r="F76" s="163">
        <v>1144</v>
      </c>
      <c r="G76" s="163">
        <v>1144</v>
      </c>
      <c r="H76" s="163">
        <v>1282</v>
      </c>
      <c r="I76" s="163">
        <v>3713</v>
      </c>
      <c r="J76" s="165">
        <f t="shared" si="38"/>
        <v>1.8962558502340094</v>
      </c>
      <c r="K76" s="164">
        <f t="shared" si="35"/>
        <v>0.40219033232628409</v>
      </c>
      <c r="L76" s="162">
        <f t="shared" si="36"/>
        <v>2431</v>
      </c>
      <c r="M76" s="163">
        <f t="shared" si="37"/>
        <v>1065</v>
      </c>
      <c r="N76" s="164">
        <f t="shared" si="34"/>
        <v>5.7558243811636192E-4</v>
      </c>
    </row>
    <row r="77" spans="1:14" x14ac:dyDescent="0.25">
      <c r="A77" s="167" t="s">
        <v>144</v>
      </c>
      <c r="B77" s="168" t="s">
        <v>144</v>
      </c>
      <c r="C77" s="169">
        <f t="shared" ref="C77:I77" si="39">C69-SUM(C70:C76)</f>
        <v>30822</v>
      </c>
      <c r="D77" s="169">
        <f t="shared" si="39"/>
        <v>27455</v>
      </c>
      <c r="E77" s="169">
        <f t="shared" si="39"/>
        <v>8089</v>
      </c>
      <c r="F77" s="169">
        <f t="shared" ref="F77" si="40">F69-SUM(F70:F76)</f>
        <v>42161</v>
      </c>
      <c r="G77" s="169">
        <f t="shared" si="39"/>
        <v>42161</v>
      </c>
      <c r="H77" s="169">
        <f t="shared" si="39"/>
        <v>51677</v>
      </c>
      <c r="I77" s="169">
        <f t="shared" si="39"/>
        <v>58717</v>
      </c>
      <c r="J77" s="171">
        <f t="shared" si="38"/>
        <v>0.13623081835245854</v>
      </c>
      <c r="K77" s="170">
        <f t="shared" si="35"/>
        <v>1.1386632671644508</v>
      </c>
      <c r="L77" s="168">
        <f>I77-H77</f>
        <v>7040</v>
      </c>
      <c r="M77" s="169">
        <f t="shared" si="37"/>
        <v>31262</v>
      </c>
      <c r="N77" s="170">
        <f t="shared" si="34"/>
        <v>9.1022014594339951E-3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971454</v>
      </c>
      <c r="D79" s="176">
        <v>939301</v>
      </c>
      <c r="E79" s="176">
        <v>259391</v>
      </c>
      <c r="F79" s="176">
        <v>820583</v>
      </c>
      <c r="G79" s="176">
        <v>820583</v>
      </c>
      <c r="H79" s="176">
        <v>933965</v>
      </c>
      <c r="I79" s="176">
        <v>1064073</v>
      </c>
      <c r="J79" s="177">
        <f>IFERROR(I79/H79-1,"-")</f>
        <v>0.13930714748411344</v>
      </c>
      <c r="K79" s="177">
        <f>IFERROR(I79/D79-1,"-")</f>
        <v>0.13283494854152189</v>
      </c>
      <c r="L79" s="176">
        <f>I79-H79</f>
        <v>130108</v>
      </c>
      <c r="M79" s="176">
        <f>I79-D79</f>
        <v>124772</v>
      </c>
      <c r="N79" s="177">
        <f t="shared" ref="N79:N91" si="41">I79/I$9</f>
        <v>0.16495064144190455</v>
      </c>
    </row>
    <row r="80" spans="1:14" x14ac:dyDescent="0.25">
      <c r="A80" s="1" t="s">
        <v>96</v>
      </c>
      <c r="B80" s="157" t="s">
        <v>97</v>
      </c>
      <c r="C80" s="158">
        <v>402795</v>
      </c>
      <c r="D80" s="158">
        <v>402386</v>
      </c>
      <c r="E80" s="158">
        <v>106673</v>
      </c>
      <c r="F80" s="158">
        <v>380964</v>
      </c>
      <c r="G80" s="158">
        <v>380964</v>
      </c>
      <c r="H80" s="158">
        <v>381700</v>
      </c>
      <c r="I80" s="158">
        <v>419537</v>
      </c>
      <c r="J80" s="160">
        <f>IFERROR(I80/H80-1,"-")</f>
        <v>9.9127587110296123E-2</v>
      </c>
      <c r="K80" s="159">
        <f t="shared" ref="K80:K91" si="42">IFERROR(I80/D80-1,"-")</f>
        <v>4.2623252300030279E-2</v>
      </c>
      <c r="L80" s="157">
        <f t="shared" ref="L80:L90" si="43">I80-H80</f>
        <v>37837</v>
      </c>
      <c r="M80" s="158">
        <f t="shared" ref="M80:M91" si="44">I80-D80</f>
        <v>17151</v>
      </c>
      <c r="N80" s="159">
        <f t="shared" si="41"/>
        <v>6.5035854925942396E-2</v>
      </c>
    </row>
    <row r="81" spans="1:14" x14ac:dyDescent="0.25">
      <c r="A81" s="161" t="s">
        <v>103</v>
      </c>
      <c r="B81" s="162" t="s">
        <v>103</v>
      </c>
      <c r="C81" s="163">
        <v>96922</v>
      </c>
      <c r="D81" s="163">
        <v>75835</v>
      </c>
      <c r="E81" s="163">
        <v>26886</v>
      </c>
      <c r="F81" s="163">
        <v>101542</v>
      </c>
      <c r="G81" s="163">
        <v>101542</v>
      </c>
      <c r="H81" s="163">
        <v>97548</v>
      </c>
      <c r="I81" s="163">
        <v>111786</v>
      </c>
      <c r="J81" s="165">
        <f>IFERROR(I81/H81-1,"-")</f>
        <v>0.1459589125353673</v>
      </c>
      <c r="K81" s="164">
        <f t="shared" si="42"/>
        <v>0.47406870178677396</v>
      </c>
      <c r="L81" s="162">
        <f t="shared" si="43"/>
        <v>14238</v>
      </c>
      <c r="M81" s="163">
        <f t="shared" si="44"/>
        <v>35951</v>
      </c>
      <c r="N81" s="164">
        <f t="shared" si="41"/>
        <v>1.7328860335921258E-2</v>
      </c>
    </row>
    <row r="82" spans="1:14" x14ac:dyDescent="0.25">
      <c r="A82" s="161" t="s">
        <v>100</v>
      </c>
      <c r="B82" s="162" t="s">
        <v>100</v>
      </c>
      <c r="C82" s="163">
        <v>305873</v>
      </c>
      <c r="D82" s="163">
        <v>326551</v>
      </c>
      <c r="E82" s="163">
        <v>79787</v>
      </c>
      <c r="F82" s="163">
        <v>279422</v>
      </c>
      <c r="G82" s="163">
        <v>279422</v>
      </c>
      <c r="H82" s="163">
        <v>284152</v>
      </c>
      <c r="I82" s="163">
        <v>307751</v>
      </c>
      <c r="J82" s="165">
        <f>IFERROR(I82/H82-1,"-")</f>
        <v>8.3050620794504315E-2</v>
      </c>
      <c r="K82" s="164">
        <f t="shared" si="42"/>
        <v>-5.7571405385376195E-2</v>
      </c>
      <c r="L82" s="162">
        <f t="shared" si="43"/>
        <v>23599</v>
      </c>
      <c r="M82" s="163">
        <f t="shared" si="44"/>
        <v>-18800</v>
      </c>
      <c r="N82" s="164">
        <f t="shared" si="41"/>
        <v>4.7706994590021139E-2</v>
      </c>
    </row>
    <row r="83" spans="1:14" x14ac:dyDescent="0.25">
      <c r="A83" s="1"/>
      <c r="B83" s="157" t="s">
        <v>107</v>
      </c>
      <c r="C83" s="158">
        <v>568659</v>
      </c>
      <c r="D83" s="158">
        <v>536915</v>
      </c>
      <c r="E83" s="158">
        <v>152718</v>
      </c>
      <c r="F83" s="158">
        <v>439619</v>
      </c>
      <c r="G83" s="158">
        <v>439619</v>
      </c>
      <c r="H83" s="158">
        <v>552265</v>
      </c>
      <c r="I83" s="158">
        <v>644536</v>
      </c>
      <c r="J83" s="160">
        <f>IFERROR(I83/H83-1,"-")</f>
        <v>0.16707739943686462</v>
      </c>
      <c r="K83" s="159">
        <f t="shared" si="42"/>
        <v>0.20044327314379373</v>
      </c>
      <c r="L83" s="157">
        <f t="shared" si="43"/>
        <v>92271</v>
      </c>
      <c r="M83" s="158">
        <f t="shared" si="44"/>
        <v>107621</v>
      </c>
      <c r="N83" s="159">
        <f t="shared" si="41"/>
        <v>9.991478651596214E-2</v>
      </c>
    </row>
    <row r="84" spans="1:14" s="56" customFormat="1" x14ac:dyDescent="0.25">
      <c r="B84" s="162" t="s">
        <v>110</v>
      </c>
      <c r="C84" s="163">
        <v>84109</v>
      </c>
      <c r="D84" s="163">
        <v>90752</v>
      </c>
      <c r="E84" s="163">
        <v>25019</v>
      </c>
      <c r="F84" s="163">
        <v>84724</v>
      </c>
      <c r="G84" s="163">
        <v>84724</v>
      </c>
      <c r="H84" s="163">
        <v>113073</v>
      </c>
      <c r="I84" s="163">
        <v>132522</v>
      </c>
      <c r="J84" s="165">
        <f t="shared" ref="J84:J91" si="45">IFERROR(I84/H84-1,"-")</f>
        <v>0.17200392666684361</v>
      </c>
      <c r="K84" s="164">
        <f t="shared" si="42"/>
        <v>0.46026533850493645</v>
      </c>
      <c r="L84" s="162">
        <f t="shared" si="43"/>
        <v>19449</v>
      </c>
      <c r="M84" s="163">
        <f t="shared" si="44"/>
        <v>41770</v>
      </c>
      <c r="N84" s="164">
        <f t="shared" si="41"/>
        <v>2.0543316957731352E-2</v>
      </c>
    </row>
    <row r="85" spans="1:14" s="56" customFormat="1" x14ac:dyDescent="0.25">
      <c r="B85" s="162" t="s">
        <v>113</v>
      </c>
      <c r="C85" s="163">
        <v>246556</v>
      </c>
      <c r="D85" s="163">
        <v>204399</v>
      </c>
      <c r="E85" s="163">
        <v>53222</v>
      </c>
      <c r="F85" s="163">
        <v>141147</v>
      </c>
      <c r="G85" s="163">
        <v>141147</v>
      </c>
      <c r="H85" s="163">
        <v>160883</v>
      </c>
      <c r="I85" s="163">
        <v>180469</v>
      </c>
      <c r="J85" s="165">
        <f t="shared" si="45"/>
        <v>0.12174064382190775</v>
      </c>
      <c r="K85" s="164">
        <f t="shared" si="42"/>
        <v>-0.11707493676583547</v>
      </c>
      <c r="L85" s="162">
        <f t="shared" si="43"/>
        <v>19586</v>
      </c>
      <c r="M85" s="163">
        <f t="shared" si="44"/>
        <v>-23930</v>
      </c>
      <c r="N85" s="164">
        <f t="shared" si="41"/>
        <v>2.7975972804853682E-2</v>
      </c>
    </row>
    <row r="86" spans="1:14" x14ac:dyDescent="0.25">
      <c r="A86" s="1"/>
      <c r="B86" s="162" t="s">
        <v>116</v>
      </c>
      <c r="C86" s="163">
        <v>27138</v>
      </c>
      <c r="D86" s="163">
        <v>30113</v>
      </c>
      <c r="E86" s="163">
        <v>9255</v>
      </c>
      <c r="F86" s="163">
        <v>35292</v>
      </c>
      <c r="G86" s="163">
        <v>35292</v>
      </c>
      <c r="H86" s="163">
        <v>49617</v>
      </c>
      <c r="I86" s="163">
        <v>68055</v>
      </c>
      <c r="J86" s="165">
        <f t="shared" si="45"/>
        <v>0.37160650583469379</v>
      </c>
      <c r="K86" s="164">
        <f t="shared" si="42"/>
        <v>1.259987380865407</v>
      </c>
      <c r="L86" s="162">
        <f t="shared" si="43"/>
        <v>18438</v>
      </c>
      <c r="M86" s="163">
        <f t="shared" si="44"/>
        <v>37942</v>
      </c>
      <c r="N86" s="164">
        <f t="shared" si="41"/>
        <v>1.0549761062754917E-2</v>
      </c>
    </row>
    <row r="87" spans="1:14" x14ac:dyDescent="0.25">
      <c r="A87" s="1"/>
      <c r="B87" s="162" t="s">
        <v>123</v>
      </c>
      <c r="C87" s="163">
        <v>14372</v>
      </c>
      <c r="D87" s="163">
        <v>11361</v>
      </c>
      <c r="E87" s="163">
        <v>2374</v>
      </c>
      <c r="F87" s="163">
        <v>12903</v>
      </c>
      <c r="G87" s="163">
        <v>12903</v>
      </c>
      <c r="H87" s="163">
        <v>15309</v>
      </c>
      <c r="I87" s="163">
        <v>22140</v>
      </c>
      <c r="J87" s="165">
        <f t="shared" si="45"/>
        <v>0.44620811287477946</v>
      </c>
      <c r="K87" s="164">
        <f t="shared" si="42"/>
        <v>0.94877211513071025</v>
      </c>
      <c r="L87" s="162">
        <f t="shared" si="43"/>
        <v>6831</v>
      </c>
      <c r="M87" s="163">
        <f t="shared" si="44"/>
        <v>10779</v>
      </c>
      <c r="N87" s="164">
        <f t="shared" si="41"/>
        <v>3.432102122245153E-3</v>
      </c>
    </row>
    <row r="88" spans="1:14" x14ac:dyDescent="0.25">
      <c r="A88" s="1"/>
      <c r="B88" s="162" t="s">
        <v>119</v>
      </c>
      <c r="C88" s="163">
        <v>8108</v>
      </c>
      <c r="D88" s="163">
        <v>7695</v>
      </c>
      <c r="E88" s="163">
        <v>2468</v>
      </c>
      <c r="F88" s="163">
        <v>6824</v>
      </c>
      <c r="G88" s="163">
        <v>6824</v>
      </c>
      <c r="H88" s="163">
        <v>8177</v>
      </c>
      <c r="I88" s="163">
        <v>10558</v>
      </c>
      <c r="J88" s="165">
        <f t="shared" si="45"/>
        <v>0.29118258530023233</v>
      </c>
      <c r="K88" s="164">
        <f t="shared" si="42"/>
        <v>0.37205977907732302</v>
      </c>
      <c r="L88" s="162">
        <f t="shared" si="43"/>
        <v>2381</v>
      </c>
      <c r="M88" s="163">
        <f t="shared" si="44"/>
        <v>2863</v>
      </c>
      <c r="N88" s="164">
        <f t="shared" si="41"/>
        <v>1.6366817618186234E-3</v>
      </c>
    </row>
    <row r="89" spans="1:14" x14ac:dyDescent="0.25">
      <c r="A89" s="1"/>
      <c r="B89" s="162" t="s">
        <v>128</v>
      </c>
      <c r="C89" s="163">
        <v>9522</v>
      </c>
      <c r="D89" s="163">
        <v>10716</v>
      </c>
      <c r="E89" s="163">
        <v>4147</v>
      </c>
      <c r="F89" s="163">
        <v>9083</v>
      </c>
      <c r="G89" s="163">
        <v>9083</v>
      </c>
      <c r="H89" s="163">
        <v>10901</v>
      </c>
      <c r="I89" s="163">
        <v>9345</v>
      </c>
      <c r="J89" s="165">
        <f t="shared" si="45"/>
        <v>-0.14273919823869374</v>
      </c>
      <c r="K89" s="164">
        <f t="shared" si="42"/>
        <v>-0.12793952967525191</v>
      </c>
      <c r="L89" s="162">
        <f t="shared" si="43"/>
        <v>-1556</v>
      </c>
      <c r="M89" s="163">
        <f t="shared" si="44"/>
        <v>-1371</v>
      </c>
      <c r="N89" s="164">
        <f t="shared" si="41"/>
        <v>1.4486447304598443E-3</v>
      </c>
    </row>
    <row r="90" spans="1:14" x14ac:dyDescent="0.25">
      <c r="A90" s="161" t="s">
        <v>143</v>
      </c>
      <c r="B90" s="162" t="s">
        <v>131</v>
      </c>
      <c r="C90" s="163">
        <v>17142</v>
      </c>
      <c r="D90" s="163">
        <v>16437</v>
      </c>
      <c r="E90" s="163">
        <v>6761</v>
      </c>
      <c r="F90" s="163">
        <v>9192</v>
      </c>
      <c r="G90" s="163">
        <v>9192</v>
      </c>
      <c r="H90" s="163">
        <v>12341</v>
      </c>
      <c r="I90" s="163">
        <v>11740</v>
      </c>
      <c r="J90" s="165">
        <f t="shared" si="45"/>
        <v>-4.8699457094238729E-2</v>
      </c>
      <c r="K90" s="164">
        <f t="shared" si="42"/>
        <v>-0.28575774168035528</v>
      </c>
      <c r="L90" s="162">
        <f t="shared" si="43"/>
        <v>-601</v>
      </c>
      <c r="M90" s="163">
        <f t="shared" si="44"/>
        <v>-4697</v>
      </c>
      <c r="N90" s="164">
        <f t="shared" si="41"/>
        <v>1.8199132301336086E-3</v>
      </c>
    </row>
    <row r="91" spans="1:14" x14ac:dyDescent="0.25">
      <c r="A91" s="167" t="s">
        <v>144</v>
      </c>
      <c r="B91" s="168" t="s">
        <v>144</v>
      </c>
      <c r="C91" s="169">
        <f t="shared" ref="C91:I91" si="46">C83-SUM(C84:C90)</f>
        <v>161712</v>
      </c>
      <c r="D91" s="169">
        <f t="shared" si="46"/>
        <v>165442</v>
      </c>
      <c r="E91" s="169">
        <f t="shared" si="46"/>
        <v>49472</v>
      </c>
      <c r="F91" s="169">
        <f t="shared" ref="F91" si="47">F83-SUM(F84:F90)</f>
        <v>140454</v>
      </c>
      <c r="G91" s="169">
        <f t="shared" si="46"/>
        <v>140454</v>
      </c>
      <c r="H91" s="169">
        <f t="shared" si="46"/>
        <v>181964</v>
      </c>
      <c r="I91" s="169">
        <f t="shared" si="46"/>
        <v>209707</v>
      </c>
      <c r="J91" s="171">
        <f t="shared" si="45"/>
        <v>0.1524642236925986</v>
      </c>
      <c r="K91" s="170">
        <f t="shared" si="42"/>
        <v>0.26755600149901482</v>
      </c>
      <c r="L91" s="168">
        <f>I91-H91</f>
        <v>27743</v>
      </c>
      <c r="M91" s="169">
        <f t="shared" si="44"/>
        <v>44265</v>
      </c>
      <c r="N91" s="170">
        <f t="shared" si="41"/>
        <v>3.2508393845964961E-2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56600</v>
      </c>
      <c r="D93" s="176">
        <v>58393</v>
      </c>
      <c r="E93" s="176">
        <v>23723</v>
      </c>
      <c r="F93" s="176">
        <v>53822</v>
      </c>
      <c r="G93" s="176">
        <v>53822</v>
      </c>
      <c r="H93" s="176">
        <v>60906</v>
      </c>
      <c r="I93" s="176">
        <v>60178</v>
      </c>
      <c r="J93" s="177">
        <f>IFERROR(I93/H93-1,"-")</f>
        <v>-1.1952845368272458E-2</v>
      </c>
      <c r="K93" s="177">
        <f>IFERROR(I93/D93-1,"-")</f>
        <v>3.0568732553559519E-2</v>
      </c>
      <c r="L93" s="176">
        <f>I93-H93</f>
        <v>-728</v>
      </c>
      <c r="M93" s="176">
        <f>I93-D93</f>
        <v>1785</v>
      </c>
      <c r="N93" s="177">
        <f t="shared" ref="N93:N105" si="48">I93/I$9</f>
        <v>9.3286829951431255E-3</v>
      </c>
    </row>
    <row r="94" spans="1:14" x14ac:dyDescent="0.25">
      <c r="A94" s="1" t="s">
        <v>96</v>
      </c>
      <c r="B94" s="157" t="s">
        <v>97</v>
      </c>
      <c r="C94" s="158">
        <v>35359</v>
      </c>
      <c r="D94" s="158">
        <v>38149</v>
      </c>
      <c r="E94" s="158">
        <v>15260</v>
      </c>
      <c r="F94" s="158">
        <v>34543</v>
      </c>
      <c r="G94" s="158">
        <v>34543</v>
      </c>
      <c r="H94" s="158">
        <v>38696</v>
      </c>
      <c r="I94" s="158">
        <v>36730</v>
      </c>
      <c r="J94" s="160">
        <f>IFERROR(I94/H94-1,"-")</f>
        <v>-5.0806284887326858E-2</v>
      </c>
      <c r="K94" s="159">
        <f t="shared" ref="K94:K105" si="49">IFERROR(I94/D94-1,"-")</f>
        <v>-3.7196256782615511E-2</v>
      </c>
      <c r="L94" s="157">
        <f t="shared" ref="L94:L104" si="50">I94-H94</f>
        <v>-1966</v>
      </c>
      <c r="M94" s="158">
        <f t="shared" ref="M94:M105" si="51">I94-D94</f>
        <v>-1419</v>
      </c>
      <c r="N94" s="159">
        <f t="shared" si="48"/>
        <v>5.6938171160824062E-3</v>
      </c>
    </row>
    <row r="95" spans="1:14" x14ac:dyDescent="0.25">
      <c r="A95" s="161" t="s">
        <v>103</v>
      </c>
      <c r="B95" s="162" t="s">
        <v>103</v>
      </c>
      <c r="C95" s="163">
        <v>17182</v>
      </c>
      <c r="D95" s="163">
        <v>19575</v>
      </c>
      <c r="E95" s="163">
        <v>8252</v>
      </c>
      <c r="F95" s="163">
        <v>16275</v>
      </c>
      <c r="G95" s="163">
        <v>16275</v>
      </c>
      <c r="H95" s="163">
        <v>12241</v>
      </c>
      <c r="I95" s="163">
        <v>12042</v>
      </c>
      <c r="J95" s="165">
        <f>IFERROR(I95/H95-1,"-")</f>
        <v>-1.625684176129405E-2</v>
      </c>
      <c r="K95" s="164">
        <f t="shared" si="49"/>
        <v>-0.3848275862068965</v>
      </c>
      <c r="L95" s="162">
        <f t="shared" si="50"/>
        <v>-199</v>
      </c>
      <c r="M95" s="163">
        <f t="shared" si="51"/>
        <v>-7533</v>
      </c>
      <c r="N95" s="164">
        <f t="shared" si="48"/>
        <v>1.8667287152699247E-3</v>
      </c>
    </row>
    <row r="96" spans="1:14" x14ac:dyDescent="0.25">
      <c r="A96" s="161" t="s">
        <v>100</v>
      </c>
      <c r="B96" s="162" t="s">
        <v>100</v>
      </c>
      <c r="C96" s="163">
        <v>18177</v>
      </c>
      <c r="D96" s="163">
        <v>18574</v>
      </c>
      <c r="E96" s="163">
        <v>7008</v>
      </c>
      <c r="F96" s="163">
        <v>18268</v>
      </c>
      <c r="G96" s="163">
        <v>18268</v>
      </c>
      <c r="H96" s="163">
        <v>26455</v>
      </c>
      <c r="I96" s="163">
        <v>24688</v>
      </c>
      <c r="J96" s="165">
        <f>IFERROR(I96/H96-1,"-")</f>
        <v>-6.6792666792666822E-2</v>
      </c>
      <c r="K96" s="164">
        <f t="shared" si="49"/>
        <v>0.3291698072574567</v>
      </c>
      <c r="L96" s="162">
        <f t="shared" si="50"/>
        <v>-1767</v>
      </c>
      <c r="M96" s="163">
        <f t="shared" si="51"/>
        <v>6114</v>
      </c>
      <c r="N96" s="164">
        <f t="shared" si="48"/>
        <v>3.8270884008124811E-3</v>
      </c>
    </row>
    <row r="97" spans="1:14" x14ac:dyDescent="0.25">
      <c r="A97" s="1"/>
      <c r="B97" s="157" t="s">
        <v>107</v>
      </c>
      <c r="C97" s="158">
        <v>21241</v>
      </c>
      <c r="D97" s="158">
        <v>20244</v>
      </c>
      <c r="E97" s="158">
        <v>8463</v>
      </c>
      <c r="F97" s="158">
        <v>19279</v>
      </c>
      <c r="G97" s="158">
        <v>19279</v>
      </c>
      <c r="H97" s="158">
        <v>22210</v>
      </c>
      <c r="I97" s="158">
        <v>23448</v>
      </c>
      <c r="J97" s="160">
        <f>IFERROR(I97/H97-1,"-")</f>
        <v>5.5740657361548873E-2</v>
      </c>
      <c r="K97" s="159">
        <f t="shared" si="49"/>
        <v>0.15826911677534095</v>
      </c>
      <c r="L97" s="157">
        <f t="shared" si="50"/>
        <v>1238</v>
      </c>
      <c r="M97" s="158">
        <f t="shared" si="51"/>
        <v>3204</v>
      </c>
      <c r="N97" s="159">
        <f t="shared" si="48"/>
        <v>3.6348658790607202E-3</v>
      </c>
    </row>
    <row r="98" spans="1:14" s="56" customFormat="1" x14ac:dyDescent="0.25">
      <c r="B98" s="162" t="s">
        <v>110</v>
      </c>
      <c r="C98" s="163">
        <v>2385</v>
      </c>
      <c r="D98" s="163">
        <v>2572</v>
      </c>
      <c r="E98" s="163">
        <v>1373</v>
      </c>
      <c r="F98" s="163">
        <v>2638</v>
      </c>
      <c r="G98" s="163">
        <v>2638</v>
      </c>
      <c r="H98" s="163">
        <v>3128</v>
      </c>
      <c r="I98" s="163">
        <v>3308</v>
      </c>
      <c r="J98" s="165">
        <f t="shared" ref="J98:J105" si="52">IFERROR(I98/H98-1,"-")</f>
        <v>5.7544757033248128E-2</v>
      </c>
      <c r="K98" s="164">
        <f t="shared" si="49"/>
        <v>0.28615863141524112</v>
      </c>
      <c r="L98" s="162">
        <f t="shared" si="50"/>
        <v>180</v>
      </c>
      <c r="M98" s="163">
        <f t="shared" si="51"/>
        <v>736</v>
      </c>
      <c r="N98" s="164">
        <f t="shared" si="48"/>
        <v>5.1280008222163347E-4</v>
      </c>
    </row>
    <row r="99" spans="1:14" s="56" customFormat="1" x14ac:dyDescent="0.25">
      <c r="B99" s="162" t="s">
        <v>113</v>
      </c>
      <c r="C99" s="163">
        <v>5221</v>
      </c>
      <c r="D99" s="163">
        <v>4530</v>
      </c>
      <c r="E99" s="163">
        <v>1673</v>
      </c>
      <c r="F99" s="163">
        <v>4064</v>
      </c>
      <c r="G99" s="163">
        <v>4064</v>
      </c>
      <c r="H99" s="163">
        <v>4429</v>
      </c>
      <c r="I99" s="163">
        <v>4895</v>
      </c>
      <c r="J99" s="165">
        <f t="shared" si="52"/>
        <v>0.1052156242944231</v>
      </c>
      <c r="K99" s="164">
        <f t="shared" si="49"/>
        <v>8.0573951434878666E-2</v>
      </c>
      <c r="L99" s="162">
        <f t="shared" si="50"/>
        <v>466</v>
      </c>
      <c r="M99" s="163">
        <f t="shared" si="51"/>
        <v>365</v>
      </c>
      <c r="N99" s="164">
        <f t="shared" si="48"/>
        <v>7.5881390643134708E-4</v>
      </c>
    </row>
    <row r="100" spans="1:14" x14ac:dyDescent="0.25">
      <c r="A100" s="1"/>
      <c r="B100" s="162" t="s">
        <v>116</v>
      </c>
      <c r="C100" s="163">
        <v>4377</v>
      </c>
      <c r="D100" s="163">
        <v>4017</v>
      </c>
      <c r="E100" s="163">
        <v>1976</v>
      </c>
      <c r="F100" s="163">
        <v>3550</v>
      </c>
      <c r="G100" s="163">
        <v>3550</v>
      </c>
      <c r="H100" s="163">
        <v>4014</v>
      </c>
      <c r="I100" s="163">
        <v>3859</v>
      </c>
      <c r="J100" s="165">
        <f t="shared" si="52"/>
        <v>-3.8614848031888416E-2</v>
      </c>
      <c r="K100" s="164">
        <f t="shared" si="49"/>
        <v>-3.9332835449340298E-2</v>
      </c>
      <c r="L100" s="162">
        <f t="shared" si="50"/>
        <v>-155</v>
      </c>
      <c r="M100" s="163">
        <f t="shared" si="51"/>
        <v>-158</v>
      </c>
      <c r="N100" s="164">
        <f t="shared" si="48"/>
        <v>5.9821508987100477E-4</v>
      </c>
    </row>
    <row r="101" spans="1:14" x14ac:dyDescent="0.25">
      <c r="A101" s="1"/>
      <c r="B101" s="162" t="s">
        <v>123</v>
      </c>
      <c r="C101" s="163">
        <v>600</v>
      </c>
      <c r="D101" s="163">
        <v>755</v>
      </c>
      <c r="E101" s="163">
        <v>335</v>
      </c>
      <c r="F101" s="163">
        <v>1303</v>
      </c>
      <c r="G101" s="163">
        <v>1303</v>
      </c>
      <c r="H101" s="163">
        <v>1030</v>
      </c>
      <c r="I101" s="163">
        <v>1034</v>
      </c>
      <c r="J101" s="165">
        <f t="shared" si="52"/>
        <v>3.8834951456310218E-3</v>
      </c>
      <c r="K101" s="164">
        <f t="shared" si="49"/>
        <v>0.36953642384105967</v>
      </c>
      <c r="L101" s="162">
        <f t="shared" si="50"/>
        <v>4</v>
      </c>
      <c r="M101" s="163">
        <f t="shared" si="51"/>
        <v>279</v>
      </c>
      <c r="N101" s="164">
        <f t="shared" si="48"/>
        <v>1.6028878023493622E-4</v>
      </c>
    </row>
    <row r="102" spans="1:14" x14ac:dyDescent="0.25">
      <c r="A102" s="1"/>
      <c r="B102" s="162" t="s">
        <v>119</v>
      </c>
      <c r="C102" s="163">
        <v>553</v>
      </c>
      <c r="D102" s="163">
        <v>541</v>
      </c>
      <c r="E102" s="163">
        <v>338</v>
      </c>
      <c r="F102" s="163">
        <v>726</v>
      </c>
      <c r="G102" s="163">
        <v>726</v>
      </c>
      <c r="H102" s="163">
        <v>692</v>
      </c>
      <c r="I102" s="163">
        <v>954</v>
      </c>
      <c r="J102" s="165">
        <f t="shared" si="52"/>
        <v>0.37861271676300579</v>
      </c>
      <c r="K102" s="164">
        <f t="shared" si="49"/>
        <v>0.76340110905730119</v>
      </c>
      <c r="L102" s="162">
        <f t="shared" si="50"/>
        <v>262</v>
      </c>
      <c r="M102" s="163">
        <f t="shared" si="51"/>
        <v>413</v>
      </c>
      <c r="N102" s="164">
        <f t="shared" si="48"/>
        <v>1.4788732721869358E-4</v>
      </c>
    </row>
    <row r="103" spans="1:14" x14ac:dyDescent="0.25">
      <c r="A103" s="1"/>
      <c r="B103" s="162" t="s">
        <v>128</v>
      </c>
      <c r="C103" s="163">
        <v>177</v>
      </c>
      <c r="D103" s="163">
        <v>174</v>
      </c>
      <c r="E103" s="163">
        <v>133</v>
      </c>
      <c r="F103" s="163">
        <v>276</v>
      </c>
      <c r="G103" s="163">
        <v>276</v>
      </c>
      <c r="H103" s="163">
        <v>157</v>
      </c>
      <c r="I103" s="163">
        <v>244</v>
      </c>
      <c r="J103" s="165">
        <f t="shared" si="52"/>
        <v>0.55414012738853513</v>
      </c>
      <c r="K103" s="164">
        <f t="shared" si="49"/>
        <v>0.40229885057471271</v>
      </c>
      <c r="L103" s="162">
        <f t="shared" si="50"/>
        <v>87</v>
      </c>
      <c r="M103" s="163">
        <f t="shared" si="51"/>
        <v>70</v>
      </c>
      <c r="N103" s="164">
        <f t="shared" si="48"/>
        <v>3.7824431699540077E-5</v>
      </c>
    </row>
    <row r="104" spans="1:14" x14ac:dyDescent="0.25">
      <c r="A104" s="161" t="s">
        <v>143</v>
      </c>
      <c r="B104" s="162" t="s">
        <v>131</v>
      </c>
      <c r="C104" s="163">
        <v>414</v>
      </c>
      <c r="D104" s="163">
        <v>284</v>
      </c>
      <c r="E104" s="163">
        <v>96</v>
      </c>
      <c r="F104" s="163">
        <v>170</v>
      </c>
      <c r="G104" s="163">
        <v>170</v>
      </c>
      <c r="H104" s="163">
        <v>287</v>
      </c>
      <c r="I104" s="163">
        <v>442</v>
      </c>
      <c r="J104" s="165">
        <f t="shared" si="52"/>
        <v>0.54006968641114983</v>
      </c>
      <c r="K104" s="164">
        <f t="shared" si="49"/>
        <v>0.55633802816901401</v>
      </c>
      <c r="L104" s="162">
        <f t="shared" si="50"/>
        <v>155</v>
      </c>
      <c r="M104" s="163">
        <f t="shared" si="51"/>
        <v>158</v>
      </c>
      <c r="N104" s="164">
        <f t="shared" si="48"/>
        <v>6.8518027914740625E-5</v>
      </c>
    </row>
    <row r="105" spans="1:14" x14ac:dyDescent="0.25">
      <c r="A105" s="167" t="s">
        <v>144</v>
      </c>
      <c r="B105" s="168" t="s">
        <v>144</v>
      </c>
      <c r="C105" s="169">
        <f t="shared" ref="C105:I105" si="53">C97-SUM(C98:C104)</f>
        <v>7514</v>
      </c>
      <c r="D105" s="169">
        <f t="shared" si="53"/>
        <v>7371</v>
      </c>
      <c r="E105" s="169">
        <f t="shared" si="53"/>
        <v>2539</v>
      </c>
      <c r="F105" s="169">
        <f t="shared" ref="F105" si="54">F97-SUM(F98:F104)</f>
        <v>6552</v>
      </c>
      <c r="G105" s="169">
        <f t="shared" si="53"/>
        <v>6552</v>
      </c>
      <c r="H105" s="169">
        <f t="shared" si="53"/>
        <v>8473</v>
      </c>
      <c r="I105" s="169">
        <f t="shared" si="53"/>
        <v>8712</v>
      </c>
      <c r="J105" s="171">
        <f t="shared" si="52"/>
        <v>2.8207246547858E-2</v>
      </c>
      <c r="K105" s="170">
        <f t="shared" si="49"/>
        <v>0.18192918192918195</v>
      </c>
      <c r="L105" s="168">
        <f>I105-H105</f>
        <v>239</v>
      </c>
      <c r="M105" s="169">
        <f t="shared" si="51"/>
        <v>1341</v>
      </c>
      <c r="N105" s="170">
        <f t="shared" si="48"/>
        <v>1.3505182334688243E-3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177421</v>
      </c>
      <c r="D107" s="176">
        <v>171414</v>
      </c>
      <c r="E107" s="176">
        <v>87584</v>
      </c>
      <c r="F107" s="176">
        <v>233432</v>
      </c>
      <c r="G107" s="176">
        <v>233432</v>
      </c>
      <c r="H107" s="176">
        <v>288189</v>
      </c>
      <c r="I107" s="176">
        <v>277450</v>
      </c>
      <c r="J107" s="177">
        <f>IFERROR(I107/H107-1,"-")</f>
        <v>-3.7263740114994004E-2</v>
      </c>
      <c r="K107" s="177">
        <f>IFERROR(I107/D107-1,"-")</f>
        <v>0.61859591398602221</v>
      </c>
      <c r="L107" s="176">
        <f>I107-H107</f>
        <v>-10739</v>
      </c>
      <c r="M107" s="176">
        <f>I107-D107</f>
        <v>106036</v>
      </c>
      <c r="N107" s="177">
        <f t="shared" ref="N107:N119" si="55">I107/I$9</f>
        <v>4.3009789241956531E-2</v>
      </c>
    </row>
    <row r="108" spans="1:14" x14ac:dyDescent="0.25">
      <c r="A108" s="1" t="s">
        <v>96</v>
      </c>
      <c r="B108" s="157" t="s">
        <v>97</v>
      </c>
      <c r="C108" s="158">
        <v>33637</v>
      </c>
      <c r="D108" s="158">
        <v>34955</v>
      </c>
      <c r="E108" s="158">
        <v>33582</v>
      </c>
      <c r="F108" s="158">
        <v>54117</v>
      </c>
      <c r="G108" s="158">
        <v>54117</v>
      </c>
      <c r="H108" s="158">
        <v>60573</v>
      </c>
      <c r="I108" s="158">
        <v>55180</v>
      </c>
      <c r="J108" s="160">
        <f>IFERROR(I108/H108-1,"-")</f>
        <v>-8.903306753834217E-2</v>
      </c>
      <c r="K108" s="159">
        <f t="shared" ref="K108:K119" si="56">IFERROR(I108/D108-1,"-")</f>
        <v>0.57860105850379062</v>
      </c>
      <c r="L108" s="157">
        <f t="shared" ref="L108:L118" si="57">I108-H108</f>
        <v>-5393</v>
      </c>
      <c r="M108" s="158">
        <f t="shared" ref="M108:M119" si="58">I108-D108</f>
        <v>20225</v>
      </c>
      <c r="N108" s="159">
        <f t="shared" si="55"/>
        <v>8.5539022179533658E-3</v>
      </c>
    </row>
    <row r="109" spans="1:14" x14ac:dyDescent="0.25">
      <c r="A109" s="161" t="s">
        <v>103</v>
      </c>
      <c r="B109" s="162" t="s">
        <v>103</v>
      </c>
      <c r="C109" s="163">
        <v>14662</v>
      </c>
      <c r="D109" s="163">
        <v>12883</v>
      </c>
      <c r="E109" s="163">
        <v>5428</v>
      </c>
      <c r="F109" s="163">
        <v>18295</v>
      </c>
      <c r="G109" s="163">
        <v>18295</v>
      </c>
      <c r="H109" s="163">
        <v>20506</v>
      </c>
      <c r="I109" s="163">
        <v>17542</v>
      </c>
      <c r="J109" s="165">
        <f>IFERROR(I109/H109-1,"-")</f>
        <v>-0.14454306056763877</v>
      </c>
      <c r="K109" s="164">
        <f t="shared" si="56"/>
        <v>0.36163936971202371</v>
      </c>
      <c r="L109" s="162">
        <f t="shared" si="57"/>
        <v>-2964</v>
      </c>
      <c r="M109" s="163">
        <f t="shared" si="58"/>
        <v>4659</v>
      </c>
      <c r="N109" s="164">
        <f t="shared" si="55"/>
        <v>2.7193286101366066E-3</v>
      </c>
    </row>
    <row r="110" spans="1:14" x14ac:dyDescent="0.25">
      <c r="A110" s="161" t="s">
        <v>100</v>
      </c>
      <c r="B110" s="162" t="s">
        <v>100</v>
      </c>
      <c r="C110" s="163">
        <v>18975</v>
      </c>
      <c r="D110" s="163">
        <v>22072</v>
      </c>
      <c r="E110" s="163">
        <v>28154</v>
      </c>
      <c r="F110" s="163">
        <v>35822</v>
      </c>
      <c r="G110" s="163">
        <v>35822</v>
      </c>
      <c r="H110" s="163">
        <v>40067</v>
      </c>
      <c r="I110" s="163">
        <v>37638</v>
      </c>
      <c r="J110" s="165">
        <f>IFERROR(I110/H110-1,"-")</f>
        <v>-6.0623455711682928E-2</v>
      </c>
      <c r="K110" s="164">
        <f t="shared" si="56"/>
        <v>0.70523740485683217</v>
      </c>
      <c r="L110" s="162">
        <f t="shared" si="57"/>
        <v>-2429</v>
      </c>
      <c r="M110" s="163">
        <f t="shared" si="58"/>
        <v>15566</v>
      </c>
      <c r="N110" s="164">
        <f t="shared" si="55"/>
        <v>5.8345736078167596E-3</v>
      </c>
    </row>
    <row r="111" spans="1:14" x14ac:dyDescent="0.25">
      <c r="A111" s="1"/>
      <c r="B111" s="157" t="s">
        <v>107</v>
      </c>
      <c r="C111" s="158">
        <v>143784</v>
      </c>
      <c r="D111" s="158">
        <v>136459</v>
      </c>
      <c r="E111" s="158">
        <v>54002</v>
      </c>
      <c r="F111" s="158">
        <v>179315</v>
      </c>
      <c r="G111" s="158">
        <v>179315</v>
      </c>
      <c r="H111" s="158">
        <v>227616</v>
      </c>
      <c r="I111" s="158">
        <v>222270</v>
      </c>
      <c r="J111" s="160">
        <f>IFERROR(I111/H111-1,"-")</f>
        <v>-2.348692534795449E-2</v>
      </c>
      <c r="K111" s="159">
        <f t="shared" si="56"/>
        <v>0.62884089726584547</v>
      </c>
      <c r="L111" s="157">
        <f t="shared" si="57"/>
        <v>-5346</v>
      </c>
      <c r="M111" s="158">
        <f t="shared" si="58"/>
        <v>85811</v>
      </c>
      <c r="N111" s="159">
        <f t="shared" si="55"/>
        <v>3.4455887024003165E-2</v>
      </c>
    </row>
    <row r="112" spans="1:14" s="56" customFormat="1" x14ac:dyDescent="0.25">
      <c r="B112" s="162" t="s">
        <v>110</v>
      </c>
      <c r="C112" s="163">
        <v>77941</v>
      </c>
      <c r="D112" s="163">
        <v>74433</v>
      </c>
      <c r="E112" s="163">
        <v>30159</v>
      </c>
      <c r="F112" s="163">
        <v>108578</v>
      </c>
      <c r="G112" s="163">
        <v>108578</v>
      </c>
      <c r="H112" s="163">
        <v>147519</v>
      </c>
      <c r="I112" s="163">
        <v>137506</v>
      </c>
      <c r="J112" s="165">
        <f t="shared" ref="J112:J119" si="59">IFERROR(I112/H112-1,"-")</f>
        <v>-6.7876002413248426E-2</v>
      </c>
      <c r="K112" s="164">
        <f t="shared" si="56"/>
        <v>0.84737952252361182</v>
      </c>
      <c r="L112" s="162">
        <f t="shared" si="57"/>
        <v>-10013</v>
      </c>
      <c r="M112" s="163">
        <f t="shared" si="58"/>
        <v>63073</v>
      </c>
      <c r="N112" s="164">
        <f t="shared" si="55"/>
        <v>2.131592748064327E-2</v>
      </c>
    </row>
    <row r="113" spans="1:14" s="56" customFormat="1" x14ac:dyDescent="0.25">
      <c r="B113" s="162" t="s">
        <v>113</v>
      </c>
      <c r="C113" s="163">
        <v>16049</v>
      </c>
      <c r="D113" s="163">
        <v>12136</v>
      </c>
      <c r="E113" s="163">
        <v>3839</v>
      </c>
      <c r="F113" s="163">
        <v>8051</v>
      </c>
      <c r="G113" s="163">
        <v>8051</v>
      </c>
      <c r="H113" s="163">
        <v>10383</v>
      </c>
      <c r="I113" s="163">
        <v>9929</v>
      </c>
      <c r="J113" s="165">
        <f t="shared" si="59"/>
        <v>-4.3725320234999532E-2</v>
      </c>
      <c r="K113" s="164">
        <f t="shared" si="56"/>
        <v>-0.18185563612392885</v>
      </c>
      <c r="L113" s="162">
        <f t="shared" si="57"/>
        <v>-454</v>
      </c>
      <c r="M113" s="163">
        <f t="shared" si="58"/>
        <v>-2207</v>
      </c>
      <c r="N113" s="164">
        <f t="shared" si="55"/>
        <v>1.5391753374784157E-3</v>
      </c>
    </row>
    <row r="114" spans="1:14" x14ac:dyDescent="0.25">
      <c r="A114" s="1"/>
      <c r="B114" s="162" t="s">
        <v>116</v>
      </c>
      <c r="C114" s="163">
        <v>16447</v>
      </c>
      <c r="D114" s="163">
        <v>14187</v>
      </c>
      <c r="E114" s="163">
        <v>2805</v>
      </c>
      <c r="F114" s="163">
        <v>11562</v>
      </c>
      <c r="G114" s="163">
        <v>11562</v>
      </c>
      <c r="H114" s="163">
        <v>15039</v>
      </c>
      <c r="I114" s="163">
        <v>16207</v>
      </c>
      <c r="J114" s="165">
        <f t="shared" si="59"/>
        <v>7.7664738346964635E-2</v>
      </c>
      <c r="K114" s="164">
        <f t="shared" si="56"/>
        <v>0.14238387255938534</v>
      </c>
      <c r="L114" s="162">
        <f t="shared" si="57"/>
        <v>1168</v>
      </c>
      <c r="M114" s="163">
        <f t="shared" si="58"/>
        <v>2020</v>
      </c>
      <c r="N114" s="164">
        <f t="shared" si="55"/>
        <v>2.5123793629280573E-3</v>
      </c>
    </row>
    <row r="115" spans="1:14" x14ac:dyDescent="0.25">
      <c r="A115" s="1"/>
      <c r="B115" s="162" t="s">
        <v>123</v>
      </c>
      <c r="C115" s="163">
        <v>2942</v>
      </c>
      <c r="D115" s="163">
        <v>3140</v>
      </c>
      <c r="E115" s="163">
        <v>1420</v>
      </c>
      <c r="F115" s="163">
        <v>7338</v>
      </c>
      <c r="G115" s="163">
        <v>7338</v>
      </c>
      <c r="H115" s="163">
        <v>7797</v>
      </c>
      <c r="I115" s="163">
        <v>7534</v>
      </c>
      <c r="J115" s="165">
        <f t="shared" si="59"/>
        <v>-3.3730922149544651E-2</v>
      </c>
      <c r="K115" s="164">
        <f t="shared" si="56"/>
        <v>1.3993630573248406</v>
      </c>
      <c r="L115" s="162">
        <f t="shared" si="57"/>
        <v>-263</v>
      </c>
      <c r="M115" s="163">
        <f t="shared" si="58"/>
        <v>4394</v>
      </c>
      <c r="N115" s="164">
        <f t="shared" si="55"/>
        <v>1.1679068378046514E-3</v>
      </c>
    </row>
    <row r="116" spans="1:14" x14ac:dyDescent="0.25">
      <c r="A116" s="1"/>
      <c r="B116" s="162" t="s">
        <v>119</v>
      </c>
      <c r="C116" s="163">
        <v>4623</v>
      </c>
      <c r="D116" s="163">
        <v>4595</v>
      </c>
      <c r="E116" s="163">
        <v>3184</v>
      </c>
      <c r="F116" s="163">
        <v>6258</v>
      </c>
      <c r="G116" s="163">
        <v>6258</v>
      </c>
      <c r="H116" s="163">
        <v>6372</v>
      </c>
      <c r="I116" s="163">
        <v>6048</v>
      </c>
      <c r="J116" s="165">
        <f t="shared" si="59"/>
        <v>-5.084745762711862E-2</v>
      </c>
      <c r="K116" s="164">
        <f t="shared" si="56"/>
        <v>0.31621327529923837</v>
      </c>
      <c r="L116" s="162">
        <f t="shared" si="57"/>
        <v>-324</v>
      </c>
      <c r="M116" s="163">
        <f t="shared" si="58"/>
        <v>1453</v>
      </c>
      <c r="N116" s="164">
        <f t="shared" si="55"/>
        <v>9.3754984802794418E-4</v>
      </c>
    </row>
    <row r="117" spans="1:14" x14ac:dyDescent="0.25">
      <c r="A117" s="1"/>
      <c r="B117" s="162" t="s">
        <v>128</v>
      </c>
      <c r="C117" s="163">
        <v>887</v>
      </c>
      <c r="D117" s="163">
        <v>960</v>
      </c>
      <c r="E117" s="163">
        <v>462</v>
      </c>
      <c r="F117" s="163">
        <v>1446</v>
      </c>
      <c r="G117" s="163">
        <v>1446</v>
      </c>
      <c r="H117" s="163">
        <v>1691</v>
      </c>
      <c r="I117" s="163">
        <v>1513</v>
      </c>
      <c r="J117" s="165">
        <f t="shared" si="59"/>
        <v>-0.10526315789473684</v>
      </c>
      <c r="K117" s="164">
        <f t="shared" si="56"/>
        <v>0.57604166666666656</v>
      </c>
      <c r="L117" s="162">
        <f t="shared" si="57"/>
        <v>-178</v>
      </c>
      <c r="M117" s="163">
        <f t="shared" si="58"/>
        <v>553</v>
      </c>
      <c r="N117" s="164">
        <f t="shared" si="55"/>
        <v>2.3454248016968908E-4</v>
      </c>
    </row>
    <row r="118" spans="1:14" x14ac:dyDescent="0.25">
      <c r="A118" s="161" t="s">
        <v>143</v>
      </c>
      <c r="B118" s="162" t="s">
        <v>131</v>
      </c>
      <c r="C118" s="163">
        <v>2267</v>
      </c>
      <c r="D118" s="163">
        <v>1982</v>
      </c>
      <c r="E118" s="163">
        <v>1183</v>
      </c>
      <c r="F118" s="163">
        <v>1183</v>
      </c>
      <c r="G118" s="163">
        <v>1183</v>
      </c>
      <c r="H118" s="163">
        <v>1158</v>
      </c>
      <c r="I118" s="163">
        <v>1829</v>
      </c>
      <c r="J118" s="165">
        <f t="shared" si="59"/>
        <v>0.57944732297063894</v>
      </c>
      <c r="K118" s="164">
        <f t="shared" si="56"/>
        <v>-7.7194752774974784E-2</v>
      </c>
      <c r="L118" s="162">
        <f t="shared" si="57"/>
        <v>671</v>
      </c>
      <c r="M118" s="163">
        <f t="shared" si="58"/>
        <v>-153</v>
      </c>
      <c r="N118" s="164">
        <f t="shared" si="55"/>
        <v>2.8352821958384754E-4</v>
      </c>
    </row>
    <row r="119" spans="1:14" x14ac:dyDescent="0.25">
      <c r="A119" s="167" t="s">
        <v>144</v>
      </c>
      <c r="B119" s="168" t="s">
        <v>144</v>
      </c>
      <c r="C119" s="169">
        <f t="shared" ref="C119:I119" si="60">C111-SUM(C112:C118)</f>
        <v>22628</v>
      </c>
      <c r="D119" s="169">
        <f t="shared" si="60"/>
        <v>25026</v>
      </c>
      <c r="E119" s="169">
        <f t="shared" si="60"/>
        <v>10950</v>
      </c>
      <c r="F119" s="169">
        <f t="shared" ref="F119" si="61">F111-SUM(F112:F118)</f>
        <v>34899</v>
      </c>
      <c r="G119" s="169">
        <f t="shared" si="60"/>
        <v>34899</v>
      </c>
      <c r="H119" s="169">
        <f t="shared" si="60"/>
        <v>37657</v>
      </c>
      <c r="I119" s="169">
        <f t="shared" si="60"/>
        <v>41704</v>
      </c>
      <c r="J119" s="171">
        <f t="shared" si="59"/>
        <v>0.10747005868762782</v>
      </c>
      <c r="K119" s="170">
        <f t="shared" si="56"/>
        <v>0.66642691600735238</v>
      </c>
      <c r="L119" s="168">
        <f>I119-H119</f>
        <v>4047</v>
      </c>
      <c r="M119" s="169">
        <f t="shared" si="58"/>
        <v>16678</v>
      </c>
      <c r="N119" s="170">
        <f t="shared" si="55"/>
        <v>6.4648774573672924E-3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242072</v>
      </c>
      <c r="D121" s="176">
        <v>229274</v>
      </c>
      <c r="E121" s="176">
        <v>95589</v>
      </c>
      <c r="F121" s="176">
        <v>238716</v>
      </c>
      <c r="G121" s="176">
        <v>238716</v>
      </c>
      <c r="H121" s="176">
        <v>249533</v>
      </c>
      <c r="I121" s="176">
        <v>261230</v>
      </c>
      <c r="J121" s="177">
        <f>IFERROR(I121/H121-1,"-")</f>
        <v>4.6875563552716493E-2</v>
      </c>
      <c r="K121" s="177">
        <f>IFERROR(I121/D121-1,"-")</f>
        <v>0.13937908354196282</v>
      </c>
      <c r="L121" s="176">
        <f>I121-H121</f>
        <v>11697</v>
      </c>
      <c r="M121" s="176">
        <f>I121-D121</f>
        <v>31956</v>
      </c>
      <c r="N121" s="177">
        <f t="shared" ref="N121:N133" si="62">I121/I$9</f>
        <v>4.0495394642913338E-2</v>
      </c>
    </row>
    <row r="122" spans="1:14" x14ac:dyDescent="0.25">
      <c r="A122" s="1" t="s">
        <v>96</v>
      </c>
      <c r="B122" s="157" t="s">
        <v>97</v>
      </c>
      <c r="C122" s="158">
        <v>138888</v>
      </c>
      <c r="D122" s="158">
        <v>123470</v>
      </c>
      <c r="E122" s="158">
        <v>54749</v>
      </c>
      <c r="F122" s="158">
        <v>138764</v>
      </c>
      <c r="G122" s="158">
        <v>138764</v>
      </c>
      <c r="H122" s="158">
        <v>151114</v>
      </c>
      <c r="I122" s="158">
        <v>160838</v>
      </c>
      <c r="J122" s="160">
        <f>IFERROR(I122/H122-1,"-")</f>
        <v>6.4348769802930139E-2</v>
      </c>
      <c r="K122" s="159">
        <f t="shared" ref="K122:K133" si="63">IFERROR(I122/D122-1,"-")</f>
        <v>0.30264841661942166</v>
      </c>
      <c r="L122" s="157">
        <f t="shared" ref="L122:L132" si="64">I122-H122</f>
        <v>9724</v>
      </c>
      <c r="M122" s="158">
        <f t="shared" ref="M122:M133" si="65">I122-D122</f>
        <v>37368</v>
      </c>
      <c r="N122" s="159">
        <f t="shared" si="62"/>
        <v>2.4932811252830436E-2</v>
      </c>
    </row>
    <row r="123" spans="1:14" x14ac:dyDescent="0.25">
      <c r="A123" s="161" t="s">
        <v>103</v>
      </c>
      <c r="B123" s="162" t="s">
        <v>103</v>
      </c>
      <c r="C123" s="163">
        <v>76993</v>
      </c>
      <c r="D123" s="163">
        <v>62404</v>
      </c>
      <c r="E123" s="163">
        <v>24745</v>
      </c>
      <c r="F123" s="163">
        <v>71620</v>
      </c>
      <c r="G123" s="163">
        <v>71620</v>
      </c>
      <c r="H123" s="163">
        <v>67875</v>
      </c>
      <c r="I123" s="163">
        <v>77475</v>
      </c>
      <c r="J123" s="165">
        <f>IFERROR(I123/H123-1,"-")</f>
        <v>0.14143646408839783</v>
      </c>
      <c r="K123" s="164">
        <f t="shared" si="63"/>
        <v>0.24150695468239225</v>
      </c>
      <c r="L123" s="162">
        <f t="shared" si="64"/>
        <v>9600</v>
      </c>
      <c r="M123" s="163">
        <f t="shared" si="65"/>
        <v>15071</v>
      </c>
      <c r="N123" s="164">
        <f t="shared" si="62"/>
        <v>1.201003215541749E-2</v>
      </c>
    </row>
    <row r="124" spans="1:14" x14ac:dyDescent="0.25">
      <c r="A124" s="161" t="s">
        <v>100</v>
      </c>
      <c r="B124" s="162" t="s">
        <v>100</v>
      </c>
      <c r="C124" s="163">
        <v>61895</v>
      </c>
      <c r="D124" s="163">
        <v>61066</v>
      </c>
      <c r="E124" s="163">
        <v>30004</v>
      </c>
      <c r="F124" s="163">
        <v>67144</v>
      </c>
      <c r="G124" s="163">
        <v>67144</v>
      </c>
      <c r="H124" s="163">
        <v>83239</v>
      </c>
      <c r="I124" s="163">
        <v>83363</v>
      </c>
      <c r="J124" s="165">
        <f>IFERROR(I124/H124-1,"-")</f>
        <v>1.4896863249198589E-3</v>
      </c>
      <c r="K124" s="164">
        <f t="shared" si="63"/>
        <v>0.36512953198179021</v>
      </c>
      <c r="L124" s="162">
        <f t="shared" si="64"/>
        <v>124</v>
      </c>
      <c r="M124" s="163">
        <f t="shared" si="65"/>
        <v>22297</v>
      </c>
      <c r="N124" s="164">
        <f t="shared" si="62"/>
        <v>1.2922779097412948E-2</v>
      </c>
    </row>
    <row r="125" spans="1:14" x14ac:dyDescent="0.25">
      <c r="A125" s="1"/>
      <c r="B125" s="157" t="s">
        <v>107</v>
      </c>
      <c r="C125" s="158">
        <v>103184</v>
      </c>
      <c r="D125" s="158">
        <v>105804</v>
      </c>
      <c r="E125" s="158">
        <v>40840</v>
      </c>
      <c r="F125" s="158">
        <v>99952</v>
      </c>
      <c r="G125" s="158">
        <v>99952</v>
      </c>
      <c r="H125" s="158">
        <v>98419</v>
      </c>
      <c r="I125" s="158">
        <v>100392</v>
      </c>
      <c r="J125" s="160">
        <f>IFERROR(I125/H125-1,"-")</f>
        <v>2.0046942155478087E-2</v>
      </c>
      <c r="K125" s="159">
        <f t="shared" si="63"/>
        <v>-5.1151185210388972E-2</v>
      </c>
      <c r="L125" s="157">
        <f t="shared" si="64"/>
        <v>1973</v>
      </c>
      <c r="M125" s="158">
        <f t="shared" si="65"/>
        <v>-5412</v>
      </c>
      <c r="N125" s="159">
        <f t="shared" si="62"/>
        <v>1.55625833900829E-2</v>
      </c>
    </row>
    <row r="126" spans="1:14" s="56" customFormat="1" x14ac:dyDescent="0.25">
      <c r="B126" s="162" t="s">
        <v>110</v>
      </c>
      <c r="C126" s="163">
        <v>12778</v>
      </c>
      <c r="D126" s="163">
        <v>11183</v>
      </c>
      <c r="E126" s="163">
        <v>4001</v>
      </c>
      <c r="F126" s="163">
        <v>10646</v>
      </c>
      <c r="G126" s="163">
        <v>10646</v>
      </c>
      <c r="H126" s="163">
        <v>12537</v>
      </c>
      <c r="I126" s="163">
        <v>11538</v>
      </c>
      <c r="J126" s="165">
        <f t="shared" ref="J126:J133" si="66">IFERROR(I126/H126-1,"-")</f>
        <v>-7.968413496051685E-2</v>
      </c>
      <c r="K126" s="164">
        <f t="shared" si="63"/>
        <v>3.1744612358043378E-2</v>
      </c>
      <c r="L126" s="162">
        <f t="shared" si="64"/>
        <v>-999</v>
      </c>
      <c r="M126" s="163">
        <f t="shared" si="65"/>
        <v>355</v>
      </c>
      <c r="N126" s="164">
        <f t="shared" si="62"/>
        <v>1.7885995612675959E-3</v>
      </c>
    </row>
    <row r="127" spans="1:14" s="56" customFormat="1" x14ac:dyDescent="0.25">
      <c r="B127" s="162" t="s">
        <v>113</v>
      </c>
      <c r="C127" s="163">
        <v>11843</v>
      </c>
      <c r="D127" s="163">
        <v>10424</v>
      </c>
      <c r="E127" s="163">
        <v>4206</v>
      </c>
      <c r="F127" s="163">
        <v>12069</v>
      </c>
      <c r="G127" s="163">
        <v>12069</v>
      </c>
      <c r="H127" s="163">
        <v>14374</v>
      </c>
      <c r="I127" s="163">
        <v>14183</v>
      </c>
      <c r="J127" s="165">
        <f t="shared" si="66"/>
        <v>-1.3287880896062365E-2</v>
      </c>
      <c r="K127" s="164">
        <f t="shared" si="63"/>
        <v>0.36061013046815038</v>
      </c>
      <c r="L127" s="162">
        <f t="shared" si="64"/>
        <v>-191</v>
      </c>
      <c r="M127" s="163">
        <f t="shared" si="65"/>
        <v>3759</v>
      </c>
      <c r="N127" s="164">
        <f t="shared" si="62"/>
        <v>2.1986226016171184E-3</v>
      </c>
    </row>
    <row r="128" spans="1:14" x14ac:dyDescent="0.25">
      <c r="A128" s="1"/>
      <c r="B128" s="162" t="s">
        <v>116</v>
      </c>
      <c r="C128" s="163">
        <v>6965</v>
      </c>
      <c r="D128" s="163">
        <v>7233</v>
      </c>
      <c r="E128" s="163">
        <v>2911</v>
      </c>
      <c r="F128" s="163">
        <v>9030</v>
      </c>
      <c r="G128" s="163">
        <v>9030</v>
      </c>
      <c r="H128" s="163">
        <v>9352</v>
      </c>
      <c r="I128" s="163">
        <v>9144</v>
      </c>
      <c r="J128" s="165">
        <f t="shared" si="66"/>
        <v>-2.2241231822070162E-2</v>
      </c>
      <c r="K128" s="164">
        <f t="shared" si="63"/>
        <v>0.26420572376607221</v>
      </c>
      <c r="L128" s="162">
        <f t="shared" si="64"/>
        <v>-208</v>
      </c>
      <c r="M128" s="163">
        <f t="shared" si="65"/>
        <v>1911</v>
      </c>
      <c r="N128" s="164">
        <f t="shared" si="62"/>
        <v>1.4174860797565346E-3</v>
      </c>
    </row>
    <row r="129" spans="1:14" x14ac:dyDescent="0.25">
      <c r="A129" s="1"/>
      <c r="B129" s="162" t="s">
        <v>123</v>
      </c>
      <c r="C129" s="163">
        <v>1801</v>
      </c>
      <c r="D129" s="163">
        <v>1959</v>
      </c>
      <c r="E129" s="163">
        <v>752</v>
      </c>
      <c r="F129" s="163">
        <v>2699</v>
      </c>
      <c r="G129" s="163">
        <v>2699</v>
      </c>
      <c r="H129" s="163">
        <v>2800</v>
      </c>
      <c r="I129" s="163">
        <v>2503</v>
      </c>
      <c r="J129" s="165">
        <f t="shared" si="66"/>
        <v>-0.10607142857142859</v>
      </c>
      <c r="K129" s="164">
        <f t="shared" si="63"/>
        <v>0.27769270035732507</v>
      </c>
      <c r="L129" s="162">
        <f t="shared" si="64"/>
        <v>-297</v>
      </c>
      <c r="M129" s="163">
        <f t="shared" si="65"/>
        <v>544</v>
      </c>
      <c r="N129" s="164">
        <f t="shared" si="62"/>
        <v>3.8801046124569186E-4</v>
      </c>
    </row>
    <row r="130" spans="1:14" x14ac:dyDescent="0.25">
      <c r="A130" s="1"/>
      <c r="B130" s="162" t="s">
        <v>119</v>
      </c>
      <c r="C130" s="163">
        <v>1912</v>
      </c>
      <c r="D130" s="163">
        <v>1573</v>
      </c>
      <c r="E130" s="163">
        <v>793</v>
      </c>
      <c r="F130" s="163">
        <v>1963</v>
      </c>
      <c r="G130" s="163">
        <v>1963</v>
      </c>
      <c r="H130" s="163">
        <v>2060</v>
      </c>
      <c r="I130" s="163">
        <v>2203</v>
      </c>
      <c r="J130" s="165">
        <f t="shared" si="66"/>
        <v>6.9417475728155376E-2</v>
      </c>
      <c r="K130" s="164">
        <f t="shared" si="63"/>
        <v>0.40050858232676423</v>
      </c>
      <c r="L130" s="162">
        <f t="shared" si="64"/>
        <v>143</v>
      </c>
      <c r="M130" s="163">
        <f t="shared" si="65"/>
        <v>630</v>
      </c>
      <c r="N130" s="164">
        <f t="shared" si="62"/>
        <v>3.4150501243478191E-4</v>
      </c>
    </row>
    <row r="131" spans="1:14" x14ac:dyDescent="0.25">
      <c r="A131" s="1"/>
      <c r="B131" s="162" t="s">
        <v>128</v>
      </c>
      <c r="C131" s="163">
        <v>1900</v>
      </c>
      <c r="D131" s="163">
        <v>1706</v>
      </c>
      <c r="E131" s="163">
        <v>714</v>
      </c>
      <c r="F131" s="163">
        <v>1158</v>
      </c>
      <c r="G131" s="163">
        <v>1158</v>
      </c>
      <c r="H131" s="163">
        <v>1413</v>
      </c>
      <c r="I131" s="163">
        <v>1423</v>
      </c>
      <c r="J131" s="165">
        <f t="shared" si="66"/>
        <v>7.077140835102691E-3</v>
      </c>
      <c r="K131" s="164">
        <f t="shared" si="63"/>
        <v>-0.16588511137162953</v>
      </c>
      <c r="L131" s="162">
        <f t="shared" si="64"/>
        <v>10</v>
      </c>
      <c r="M131" s="163">
        <f t="shared" si="65"/>
        <v>-283</v>
      </c>
      <c r="N131" s="164">
        <f t="shared" si="62"/>
        <v>2.2059084552641611E-4</v>
      </c>
    </row>
    <row r="132" spans="1:14" x14ac:dyDescent="0.25">
      <c r="A132" s="161" t="s">
        <v>143</v>
      </c>
      <c r="B132" s="162" t="s">
        <v>131</v>
      </c>
      <c r="C132" s="163">
        <v>3376</v>
      </c>
      <c r="D132" s="163">
        <v>2770</v>
      </c>
      <c r="E132" s="163">
        <v>1136</v>
      </c>
      <c r="F132" s="163">
        <v>1950</v>
      </c>
      <c r="G132" s="163">
        <v>1950</v>
      </c>
      <c r="H132" s="163">
        <v>2561</v>
      </c>
      <c r="I132" s="163">
        <v>2619</v>
      </c>
      <c r="J132" s="165">
        <f t="shared" si="66"/>
        <v>2.2647403358063256E-2</v>
      </c>
      <c r="K132" s="164">
        <f t="shared" si="63"/>
        <v>-5.4512635379061369E-2</v>
      </c>
      <c r="L132" s="162">
        <f t="shared" si="64"/>
        <v>58</v>
      </c>
      <c r="M132" s="163">
        <f t="shared" si="65"/>
        <v>-151</v>
      </c>
      <c r="N132" s="164">
        <f t="shared" si="62"/>
        <v>4.0599256811924369E-4</v>
      </c>
    </row>
    <row r="133" spans="1:14" x14ac:dyDescent="0.25">
      <c r="A133" s="167" t="s">
        <v>144</v>
      </c>
      <c r="B133" s="168" t="s">
        <v>144</v>
      </c>
      <c r="C133" s="169">
        <f t="shared" ref="C133:I133" si="67">C125-SUM(C126:C132)</f>
        <v>62609</v>
      </c>
      <c r="D133" s="169">
        <f t="shared" si="67"/>
        <v>68956</v>
      </c>
      <c r="E133" s="169">
        <f t="shared" si="67"/>
        <v>26327</v>
      </c>
      <c r="F133" s="169">
        <f t="shared" ref="F133" si="68">F125-SUM(F126:F132)</f>
        <v>60437</v>
      </c>
      <c r="G133" s="169">
        <f t="shared" si="67"/>
        <v>60437</v>
      </c>
      <c r="H133" s="169">
        <f t="shared" si="67"/>
        <v>53322</v>
      </c>
      <c r="I133" s="169">
        <f t="shared" si="67"/>
        <v>56779</v>
      </c>
      <c r="J133" s="171">
        <f t="shared" si="66"/>
        <v>6.4832526911968724E-2</v>
      </c>
      <c r="K133" s="170">
        <f t="shared" si="63"/>
        <v>-0.17659086953999648</v>
      </c>
      <c r="L133" s="168">
        <f>I133-H133</f>
        <v>3457</v>
      </c>
      <c r="M133" s="169">
        <f t="shared" si="65"/>
        <v>-12177</v>
      </c>
      <c r="N133" s="170">
        <f t="shared" si="62"/>
        <v>8.8017762601155167E-3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330331</v>
      </c>
      <c r="D135" s="176">
        <v>299724</v>
      </c>
      <c r="E135" s="176">
        <v>106701</v>
      </c>
      <c r="F135" s="176">
        <v>304439</v>
      </c>
      <c r="G135" s="176">
        <v>304439</v>
      </c>
      <c r="H135" s="176">
        <v>331591</v>
      </c>
      <c r="I135" s="176">
        <v>341990</v>
      </c>
      <c r="J135" s="177">
        <f>IFERROR(I135/H135-1,"-")</f>
        <v>3.136092354738218E-2</v>
      </c>
      <c r="K135" s="177">
        <f>IFERROR(I135/D135-1,"-")</f>
        <v>0.14101640175628249</v>
      </c>
      <c r="L135" s="176">
        <f>I135-H135</f>
        <v>10399</v>
      </c>
      <c r="M135" s="176">
        <f>I135-D135</f>
        <v>42266</v>
      </c>
      <c r="N135" s="177">
        <f t="shared" ref="N135:N147" si="69">I135/I$9</f>
        <v>5.3014661462810288E-2</v>
      </c>
    </row>
    <row r="136" spans="1:14" x14ac:dyDescent="0.25">
      <c r="A136" s="1" t="s">
        <v>96</v>
      </c>
      <c r="B136" s="157" t="s">
        <v>97</v>
      </c>
      <c r="C136" s="158">
        <v>56491</v>
      </c>
      <c r="D136" s="158">
        <v>49816</v>
      </c>
      <c r="E136" s="158">
        <v>23284</v>
      </c>
      <c r="F136" s="158">
        <v>31424</v>
      </c>
      <c r="G136" s="158">
        <v>31424</v>
      </c>
      <c r="H136" s="158">
        <v>34828</v>
      </c>
      <c r="I136" s="158">
        <v>31666</v>
      </c>
      <c r="J136" s="160">
        <f>IFERROR(I136/H136-1,"-")</f>
        <v>-9.0789020328471359E-2</v>
      </c>
      <c r="K136" s="159">
        <f t="shared" ref="K136:K147" si="70">IFERROR(I136/D136-1,"-")</f>
        <v>-0.36434077404849852</v>
      </c>
      <c r="L136" s="157">
        <f t="shared" ref="L136:L146" si="71">I136-H136</f>
        <v>-3162</v>
      </c>
      <c r="M136" s="158">
        <f t="shared" ref="M136:M147" si="72">I136-D136</f>
        <v>-18150</v>
      </c>
      <c r="N136" s="159">
        <f t="shared" si="69"/>
        <v>4.9088051401542463E-3</v>
      </c>
    </row>
    <row r="137" spans="1:14" x14ac:dyDescent="0.25">
      <c r="A137" s="161" t="s">
        <v>103</v>
      </c>
      <c r="B137" s="162" t="s">
        <v>103</v>
      </c>
      <c r="C137" s="163">
        <v>39889</v>
      </c>
      <c r="D137" s="163">
        <v>26804</v>
      </c>
      <c r="E137" s="163">
        <v>17098</v>
      </c>
      <c r="F137" s="163">
        <v>20986</v>
      </c>
      <c r="G137" s="163">
        <v>20986</v>
      </c>
      <c r="H137" s="163">
        <v>22145</v>
      </c>
      <c r="I137" s="163">
        <v>19218</v>
      </c>
      <c r="J137" s="165">
        <f>IFERROR(I137/H137-1,"-")</f>
        <v>-0.13217430571235045</v>
      </c>
      <c r="K137" s="164">
        <f t="shared" si="70"/>
        <v>-0.28301746008058504</v>
      </c>
      <c r="L137" s="162">
        <f t="shared" si="71"/>
        <v>-2927</v>
      </c>
      <c r="M137" s="163">
        <f t="shared" si="72"/>
        <v>-7586</v>
      </c>
      <c r="N137" s="164">
        <f t="shared" si="69"/>
        <v>2.97913905082689E-3</v>
      </c>
    </row>
    <row r="138" spans="1:14" x14ac:dyDescent="0.25">
      <c r="A138" s="161" t="s">
        <v>100</v>
      </c>
      <c r="B138" s="162" t="s">
        <v>100</v>
      </c>
      <c r="C138" s="163">
        <v>16602</v>
      </c>
      <c r="D138" s="163">
        <v>23012</v>
      </c>
      <c r="E138" s="163">
        <v>6186</v>
      </c>
      <c r="F138" s="163">
        <v>10438</v>
      </c>
      <c r="G138" s="163">
        <v>10438</v>
      </c>
      <c r="H138" s="163">
        <v>12683</v>
      </c>
      <c r="I138" s="163">
        <v>12448</v>
      </c>
      <c r="J138" s="165">
        <f>IFERROR(I138/H138-1,"-")</f>
        <v>-1.8528739257273497E-2</v>
      </c>
      <c r="K138" s="164">
        <f t="shared" si="70"/>
        <v>-0.45906483573787593</v>
      </c>
      <c r="L138" s="162">
        <f t="shared" si="71"/>
        <v>-235</v>
      </c>
      <c r="M138" s="163">
        <f t="shared" si="72"/>
        <v>-10564</v>
      </c>
      <c r="N138" s="164">
        <f t="shared" si="69"/>
        <v>1.9296660893273561E-3</v>
      </c>
    </row>
    <row r="139" spans="1:14" x14ac:dyDescent="0.25">
      <c r="A139" s="1"/>
      <c r="B139" s="157" t="s">
        <v>107</v>
      </c>
      <c r="C139" s="158">
        <v>273840</v>
      </c>
      <c r="D139" s="158">
        <v>249908</v>
      </c>
      <c r="E139" s="158">
        <v>83417</v>
      </c>
      <c r="F139" s="158">
        <v>273015</v>
      </c>
      <c r="G139" s="158">
        <v>273015</v>
      </c>
      <c r="H139" s="158">
        <v>296763</v>
      </c>
      <c r="I139" s="158">
        <v>310324</v>
      </c>
      <c r="J139" s="160">
        <f>IFERROR(I139/H139-1,"-")</f>
        <v>4.5696397461947758E-2</v>
      </c>
      <c r="K139" s="159">
        <f t="shared" si="70"/>
        <v>0.24175296509115363</v>
      </c>
      <c r="L139" s="157">
        <f t="shared" si="71"/>
        <v>13561</v>
      </c>
      <c r="M139" s="158">
        <f t="shared" si="72"/>
        <v>60416</v>
      </c>
      <c r="N139" s="159">
        <f t="shared" si="69"/>
        <v>4.8105856322656043E-2</v>
      </c>
    </row>
    <row r="140" spans="1:14" s="56" customFormat="1" x14ac:dyDescent="0.25">
      <c r="B140" s="162" t="s">
        <v>110</v>
      </c>
      <c r="C140" s="163">
        <v>141169</v>
      </c>
      <c r="D140" s="163">
        <v>123898</v>
      </c>
      <c r="E140" s="163">
        <v>33174</v>
      </c>
      <c r="F140" s="163">
        <v>117141</v>
      </c>
      <c r="G140" s="163">
        <v>117141</v>
      </c>
      <c r="H140" s="163">
        <v>126918</v>
      </c>
      <c r="I140" s="163">
        <v>139994</v>
      </c>
      <c r="J140" s="165">
        <f t="shared" ref="J140:J147" si="73">IFERROR(I140/H140-1,"-")</f>
        <v>0.10302715138908591</v>
      </c>
      <c r="K140" s="164">
        <f t="shared" si="70"/>
        <v>0.12991331579202248</v>
      </c>
      <c r="L140" s="162">
        <f t="shared" si="71"/>
        <v>13076</v>
      </c>
      <c r="M140" s="163">
        <f t="shared" si="72"/>
        <v>16096</v>
      </c>
      <c r="N140" s="164">
        <f t="shared" si="69"/>
        <v>2.1701612669448415E-2</v>
      </c>
    </row>
    <row r="141" spans="1:14" s="56" customFormat="1" x14ac:dyDescent="0.25">
      <c r="B141" s="162" t="s">
        <v>113</v>
      </c>
      <c r="C141" s="163">
        <v>18751</v>
      </c>
      <c r="D141" s="163">
        <v>17834</v>
      </c>
      <c r="E141" s="163">
        <v>6775</v>
      </c>
      <c r="F141" s="163">
        <v>20311</v>
      </c>
      <c r="G141" s="163">
        <v>20311</v>
      </c>
      <c r="H141" s="163">
        <v>26116</v>
      </c>
      <c r="I141" s="163">
        <v>26633</v>
      </c>
      <c r="J141" s="165">
        <f t="shared" si="73"/>
        <v>1.9796293459947822E-2</v>
      </c>
      <c r="K141" s="164">
        <f t="shared" si="70"/>
        <v>0.49338342491869458</v>
      </c>
      <c r="L141" s="162">
        <f t="shared" si="71"/>
        <v>517</v>
      </c>
      <c r="M141" s="163">
        <f t="shared" si="72"/>
        <v>8799</v>
      </c>
      <c r="N141" s="164">
        <f t="shared" si="69"/>
        <v>4.1285987272698804E-3</v>
      </c>
    </row>
    <row r="142" spans="1:14" x14ac:dyDescent="0.25">
      <c r="A142" s="1"/>
      <c r="B142" s="162" t="s">
        <v>116</v>
      </c>
      <c r="C142" s="163">
        <v>28876</v>
      </c>
      <c r="D142" s="163">
        <v>22957</v>
      </c>
      <c r="E142" s="163">
        <v>7384</v>
      </c>
      <c r="F142" s="163">
        <v>31283</v>
      </c>
      <c r="G142" s="163">
        <v>31283</v>
      </c>
      <c r="H142" s="163">
        <v>29246</v>
      </c>
      <c r="I142" s="163">
        <v>29198</v>
      </c>
      <c r="J142" s="165">
        <f t="shared" si="73"/>
        <v>-1.6412500854817713E-3</v>
      </c>
      <c r="K142" s="164">
        <f t="shared" si="70"/>
        <v>0.27185607875593498</v>
      </c>
      <c r="L142" s="162">
        <f t="shared" si="71"/>
        <v>-48</v>
      </c>
      <c r="M142" s="163">
        <f t="shared" si="72"/>
        <v>6241</v>
      </c>
      <c r="N142" s="164">
        <f t="shared" si="69"/>
        <v>4.5262203146031604E-3</v>
      </c>
    </row>
    <row r="143" spans="1:14" x14ac:dyDescent="0.25">
      <c r="A143" s="1"/>
      <c r="B143" s="162" t="s">
        <v>123</v>
      </c>
      <c r="C143" s="163">
        <v>5527</v>
      </c>
      <c r="D143" s="163">
        <v>5078</v>
      </c>
      <c r="E143" s="163">
        <v>1385</v>
      </c>
      <c r="F143" s="163">
        <v>11790</v>
      </c>
      <c r="G143" s="163">
        <v>11790</v>
      </c>
      <c r="H143" s="163">
        <v>11406</v>
      </c>
      <c r="I143" s="163">
        <v>8208</v>
      </c>
      <c r="J143" s="165">
        <f t="shared" si="73"/>
        <v>-0.28037874802735407</v>
      </c>
      <c r="K143" s="164">
        <f t="shared" si="70"/>
        <v>0.61638440330838917</v>
      </c>
      <c r="L143" s="162">
        <f t="shared" si="71"/>
        <v>-3198</v>
      </c>
      <c r="M143" s="163">
        <f t="shared" si="72"/>
        <v>3130</v>
      </c>
      <c r="N143" s="164">
        <f t="shared" si="69"/>
        <v>1.2723890794664957E-3</v>
      </c>
    </row>
    <row r="144" spans="1:14" x14ac:dyDescent="0.25">
      <c r="A144" s="1"/>
      <c r="B144" s="162" t="s">
        <v>119</v>
      </c>
      <c r="C144" s="163">
        <v>5423</v>
      </c>
      <c r="D144" s="163">
        <v>5274</v>
      </c>
      <c r="E144" s="163">
        <v>2196</v>
      </c>
      <c r="F144" s="163">
        <v>5634</v>
      </c>
      <c r="G144" s="163">
        <v>5634</v>
      </c>
      <c r="H144" s="163">
        <v>6827</v>
      </c>
      <c r="I144" s="163">
        <v>6794</v>
      </c>
      <c r="J144" s="165">
        <f t="shared" si="73"/>
        <v>-4.8337483521312397E-3</v>
      </c>
      <c r="K144" s="164">
        <f t="shared" si="70"/>
        <v>0.28820629503223349</v>
      </c>
      <c r="L144" s="162">
        <f t="shared" si="71"/>
        <v>-33</v>
      </c>
      <c r="M144" s="163">
        <f t="shared" si="72"/>
        <v>1520</v>
      </c>
      <c r="N144" s="164">
        <f t="shared" si="69"/>
        <v>1.0531933974044069E-3</v>
      </c>
    </row>
    <row r="145" spans="1:14" x14ac:dyDescent="0.25">
      <c r="A145" s="1"/>
      <c r="B145" s="162" t="s">
        <v>128</v>
      </c>
      <c r="C145" s="163">
        <v>2479</v>
      </c>
      <c r="D145" s="163">
        <v>2932</v>
      </c>
      <c r="E145" s="163">
        <v>2372</v>
      </c>
      <c r="F145" s="163">
        <v>4026</v>
      </c>
      <c r="G145" s="163">
        <v>4026</v>
      </c>
      <c r="H145" s="163">
        <v>4415</v>
      </c>
      <c r="I145" s="163">
        <v>4135</v>
      </c>
      <c r="J145" s="165">
        <f t="shared" si="73"/>
        <v>-6.3420158550396399E-2</v>
      </c>
      <c r="K145" s="164">
        <f t="shared" si="70"/>
        <v>0.410300136425648</v>
      </c>
      <c r="L145" s="162">
        <f t="shared" si="71"/>
        <v>-280</v>
      </c>
      <c r="M145" s="163">
        <f t="shared" si="72"/>
        <v>1203</v>
      </c>
      <c r="N145" s="164">
        <f t="shared" si="69"/>
        <v>6.4100010277704184E-4</v>
      </c>
    </row>
    <row r="146" spans="1:14" x14ac:dyDescent="0.25">
      <c r="A146" s="161" t="s">
        <v>143</v>
      </c>
      <c r="B146" s="162" t="s">
        <v>131</v>
      </c>
      <c r="C146" s="163">
        <v>12798</v>
      </c>
      <c r="D146" s="163">
        <v>7764</v>
      </c>
      <c r="E146" s="163">
        <v>4817</v>
      </c>
      <c r="F146" s="163">
        <v>2507</v>
      </c>
      <c r="G146" s="163">
        <v>2507</v>
      </c>
      <c r="H146" s="163">
        <v>3594</v>
      </c>
      <c r="I146" s="163">
        <v>3280</v>
      </c>
      <c r="J146" s="165">
        <f t="shared" si="73"/>
        <v>-8.7367835281023876E-2</v>
      </c>
      <c r="K146" s="164">
        <f t="shared" si="70"/>
        <v>-0.57753735188047406</v>
      </c>
      <c r="L146" s="162">
        <f t="shared" si="71"/>
        <v>-314</v>
      </c>
      <c r="M146" s="163">
        <f t="shared" si="72"/>
        <v>-4484</v>
      </c>
      <c r="N146" s="164">
        <f t="shared" si="69"/>
        <v>5.0845957366594857E-4</v>
      </c>
    </row>
    <row r="147" spans="1:14" x14ac:dyDescent="0.25">
      <c r="A147" s="167" t="s">
        <v>144</v>
      </c>
      <c r="B147" s="168" t="s">
        <v>144</v>
      </c>
      <c r="C147" s="169">
        <f t="shared" ref="C147:I147" si="74">C139-SUM(C140:C146)</f>
        <v>58817</v>
      </c>
      <c r="D147" s="169">
        <f t="shared" si="74"/>
        <v>64171</v>
      </c>
      <c r="E147" s="169">
        <f t="shared" si="74"/>
        <v>25314</v>
      </c>
      <c r="F147" s="169">
        <f t="shared" ref="F147" si="75">F139-SUM(F140:F146)</f>
        <v>80323</v>
      </c>
      <c r="G147" s="169">
        <f t="shared" si="74"/>
        <v>80323</v>
      </c>
      <c r="H147" s="169">
        <f t="shared" si="74"/>
        <v>88241</v>
      </c>
      <c r="I147" s="169">
        <f t="shared" si="74"/>
        <v>92082</v>
      </c>
      <c r="J147" s="171">
        <f t="shared" si="73"/>
        <v>4.3528518489137635E-2</v>
      </c>
      <c r="K147" s="170">
        <f t="shared" si="70"/>
        <v>0.43494725031556314</v>
      </c>
      <c r="L147" s="168">
        <f>I147-H147</f>
        <v>3841</v>
      </c>
      <c r="M147" s="169">
        <f t="shared" si="72"/>
        <v>27911</v>
      </c>
      <c r="N147" s="170">
        <f t="shared" si="69"/>
        <v>1.4274382458020695E-2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148914</v>
      </c>
      <c r="D149" s="176">
        <v>144011</v>
      </c>
      <c r="E149" s="176">
        <v>46419</v>
      </c>
      <c r="F149" s="176">
        <v>126646</v>
      </c>
      <c r="G149" s="176">
        <v>126646</v>
      </c>
      <c r="H149" s="176">
        <v>143867</v>
      </c>
      <c r="I149" s="176">
        <v>146403</v>
      </c>
      <c r="J149" s="177">
        <f>IFERROR(I149/H149-1,"-")</f>
        <v>1.7627391966190897E-2</v>
      </c>
      <c r="K149" s="177">
        <f>IFERROR(I149/D149-1,"-")</f>
        <v>1.6609842303712874E-2</v>
      </c>
      <c r="L149" s="176">
        <f>I149-H149</f>
        <v>2536</v>
      </c>
      <c r="M149" s="176">
        <f>I149-D149</f>
        <v>2392</v>
      </c>
      <c r="N149" s="177">
        <f t="shared" ref="N149:N161" si="76">I149/I$9</f>
        <v>2.2695124074212154E-2</v>
      </c>
    </row>
    <row r="150" spans="1:14" x14ac:dyDescent="0.25">
      <c r="A150" s="1" t="s">
        <v>96</v>
      </c>
      <c r="B150" s="157" t="s">
        <v>97</v>
      </c>
      <c r="C150" s="158">
        <v>58255</v>
      </c>
      <c r="D150" s="158">
        <v>60431</v>
      </c>
      <c r="E150" s="158">
        <v>21761</v>
      </c>
      <c r="F150" s="158">
        <v>63464</v>
      </c>
      <c r="G150" s="158">
        <v>63464</v>
      </c>
      <c r="H150" s="158">
        <v>67082</v>
      </c>
      <c r="I150" s="158">
        <v>62012</v>
      </c>
      <c r="J150" s="160">
        <f>IFERROR(I150/H150-1,"-")</f>
        <v>-7.5579141945678385E-2</v>
      </c>
      <c r="K150" s="159">
        <f t="shared" ref="K150:K161" si="77">IFERROR(I150/D150-1,"-")</f>
        <v>2.6162069136701271E-2</v>
      </c>
      <c r="L150" s="157">
        <f t="shared" ref="L150:L160" si="78">I150-H150</f>
        <v>-5070</v>
      </c>
      <c r="M150" s="158">
        <f t="shared" ref="M150:M161" si="79">I150-D150</f>
        <v>1581</v>
      </c>
      <c r="N150" s="159">
        <f t="shared" si="76"/>
        <v>9.6129863055404892E-3</v>
      </c>
    </row>
    <row r="151" spans="1:14" x14ac:dyDescent="0.25">
      <c r="A151" s="161" t="s">
        <v>103</v>
      </c>
      <c r="B151" s="162" t="s">
        <v>103</v>
      </c>
      <c r="C151" s="163">
        <v>33776</v>
      </c>
      <c r="D151" s="163">
        <v>35170</v>
      </c>
      <c r="E151" s="163">
        <v>13259</v>
      </c>
      <c r="F151" s="163">
        <v>44914</v>
      </c>
      <c r="G151" s="163">
        <v>44914</v>
      </c>
      <c r="H151" s="163">
        <v>49139</v>
      </c>
      <c r="I151" s="163">
        <v>41574</v>
      </c>
      <c r="J151" s="165">
        <f>IFERROR(I151/H151-1,"-")</f>
        <v>-0.15395103685463685</v>
      </c>
      <c r="K151" s="164">
        <f t="shared" si="77"/>
        <v>0.18208700597099803</v>
      </c>
      <c r="L151" s="162">
        <f t="shared" si="78"/>
        <v>-7565</v>
      </c>
      <c r="M151" s="163">
        <f t="shared" si="79"/>
        <v>6404</v>
      </c>
      <c r="N151" s="164">
        <f t="shared" si="76"/>
        <v>6.4447250962158982E-3</v>
      </c>
    </row>
    <row r="152" spans="1:14" x14ac:dyDescent="0.25">
      <c r="A152" s="161" t="s">
        <v>100</v>
      </c>
      <c r="B152" s="162" t="s">
        <v>100</v>
      </c>
      <c r="C152" s="163">
        <v>24479</v>
      </c>
      <c r="D152" s="163">
        <v>25261</v>
      </c>
      <c r="E152" s="163">
        <v>8502</v>
      </c>
      <c r="F152" s="163">
        <v>18550</v>
      </c>
      <c r="G152" s="163">
        <v>18550</v>
      </c>
      <c r="H152" s="163">
        <v>17943</v>
      </c>
      <c r="I152" s="163">
        <v>20438</v>
      </c>
      <c r="J152" s="165">
        <f>IFERROR(I152/H152-1,"-")</f>
        <v>0.13905144067324304</v>
      </c>
      <c r="K152" s="164">
        <f t="shared" si="77"/>
        <v>-0.19092672499109298</v>
      </c>
      <c r="L152" s="162">
        <f t="shared" si="78"/>
        <v>2495</v>
      </c>
      <c r="M152" s="163">
        <f t="shared" si="79"/>
        <v>-4823</v>
      </c>
      <c r="N152" s="164">
        <f t="shared" si="76"/>
        <v>3.1682612093245906E-3</v>
      </c>
    </row>
    <row r="153" spans="1:14" x14ac:dyDescent="0.25">
      <c r="A153" s="1"/>
      <c r="B153" s="157" t="s">
        <v>107</v>
      </c>
      <c r="C153" s="158">
        <v>90659</v>
      </c>
      <c r="D153" s="158">
        <v>83580</v>
      </c>
      <c r="E153" s="158">
        <v>24658</v>
      </c>
      <c r="F153" s="158">
        <v>63182</v>
      </c>
      <c r="G153" s="158">
        <v>63182</v>
      </c>
      <c r="H153" s="158">
        <v>76785</v>
      </c>
      <c r="I153" s="158">
        <v>84391</v>
      </c>
      <c r="J153" s="160">
        <f>IFERROR(I153/H153-1,"-")</f>
        <v>9.9055805170280564E-2</v>
      </c>
      <c r="K153" s="159">
        <f t="shared" si="77"/>
        <v>9.7032782962431785E-3</v>
      </c>
      <c r="L153" s="157">
        <f t="shared" si="78"/>
        <v>7606</v>
      </c>
      <c r="M153" s="158">
        <f t="shared" si="79"/>
        <v>811</v>
      </c>
      <c r="N153" s="159">
        <f t="shared" si="76"/>
        <v>1.3082137768671667E-2</v>
      </c>
    </row>
    <row r="154" spans="1:14" s="56" customFormat="1" x14ac:dyDescent="0.25">
      <c r="B154" s="162" t="s">
        <v>110</v>
      </c>
      <c r="C154" s="163">
        <v>27230</v>
      </c>
      <c r="D154" s="163">
        <v>24763</v>
      </c>
      <c r="E154" s="163">
        <v>6560</v>
      </c>
      <c r="F154" s="163">
        <v>22633</v>
      </c>
      <c r="G154" s="163">
        <v>22633</v>
      </c>
      <c r="H154" s="163">
        <v>24122</v>
      </c>
      <c r="I154" s="163">
        <v>24196</v>
      </c>
      <c r="J154" s="165">
        <f t="shared" ref="J154:J161" si="80">IFERROR(I154/H154-1,"-")</f>
        <v>3.06773899344992E-3</v>
      </c>
      <c r="K154" s="164">
        <f t="shared" si="77"/>
        <v>-2.2897064168315606E-2</v>
      </c>
      <c r="L154" s="162">
        <f t="shared" si="78"/>
        <v>74</v>
      </c>
      <c r="M154" s="163">
        <f t="shared" si="79"/>
        <v>-567</v>
      </c>
      <c r="N154" s="164">
        <f t="shared" si="76"/>
        <v>3.7508194647625889E-3</v>
      </c>
    </row>
    <row r="155" spans="1:14" s="56" customFormat="1" x14ac:dyDescent="0.25">
      <c r="B155" s="162" t="s">
        <v>113</v>
      </c>
      <c r="C155" s="163">
        <v>27931</v>
      </c>
      <c r="D155" s="163">
        <v>22787</v>
      </c>
      <c r="E155" s="163">
        <v>6654</v>
      </c>
      <c r="F155" s="163">
        <v>14112</v>
      </c>
      <c r="G155" s="163">
        <v>14112</v>
      </c>
      <c r="H155" s="163">
        <v>15537</v>
      </c>
      <c r="I155" s="163">
        <v>15795</v>
      </c>
      <c r="J155" s="165">
        <f t="shared" si="80"/>
        <v>1.6605522301602615E-2</v>
      </c>
      <c r="K155" s="164">
        <f t="shared" si="77"/>
        <v>-0.30684162022205641</v>
      </c>
      <c r="L155" s="162">
        <f t="shared" si="78"/>
        <v>258</v>
      </c>
      <c r="M155" s="163">
        <f t="shared" si="79"/>
        <v>-6992</v>
      </c>
      <c r="N155" s="164">
        <f t="shared" si="76"/>
        <v>2.4485118798944078E-3</v>
      </c>
    </row>
    <row r="156" spans="1:14" x14ac:dyDescent="0.25">
      <c r="A156" s="1"/>
      <c r="B156" s="162" t="s">
        <v>116</v>
      </c>
      <c r="C156" s="163">
        <v>12726</v>
      </c>
      <c r="D156" s="163">
        <v>11322</v>
      </c>
      <c r="E156" s="163">
        <v>2654</v>
      </c>
      <c r="F156" s="163">
        <v>7518</v>
      </c>
      <c r="G156" s="163">
        <v>7518</v>
      </c>
      <c r="H156" s="163">
        <v>11976</v>
      </c>
      <c r="I156" s="163">
        <v>14652</v>
      </c>
      <c r="J156" s="165">
        <f t="shared" si="80"/>
        <v>0.2234468937875751</v>
      </c>
      <c r="K156" s="164">
        <f t="shared" si="77"/>
        <v>0.29411764705882359</v>
      </c>
      <c r="L156" s="162">
        <f t="shared" si="78"/>
        <v>2676</v>
      </c>
      <c r="M156" s="163">
        <f t="shared" si="79"/>
        <v>3330</v>
      </c>
      <c r="N156" s="164">
        <f t="shared" si="76"/>
        <v>2.2713261199248411E-3</v>
      </c>
    </row>
    <row r="157" spans="1:14" x14ac:dyDescent="0.25">
      <c r="A157" s="1"/>
      <c r="B157" s="162" t="s">
        <v>123</v>
      </c>
      <c r="C157" s="163">
        <v>1653</v>
      </c>
      <c r="D157" s="163">
        <v>1855</v>
      </c>
      <c r="E157" s="163">
        <v>674</v>
      </c>
      <c r="F157" s="163">
        <v>1891</v>
      </c>
      <c r="G157" s="163">
        <v>1891</v>
      </c>
      <c r="H157" s="163">
        <v>2396</v>
      </c>
      <c r="I157" s="163">
        <v>3198</v>
      </c>
      <c r="J157" s="165">
        <f t="shared" si="80"/>
        <v>0.3347245409015025</v>
      </c>
      <c r="K157" s="164">
        <f t="shared" si="77"/>
        <v>0.723989218328841</v>
      </c>
      <c r="L157" s="162">
        <f t="shared" si="78"/>
        <v>802</v>
      </c>
      <c r="M157" s="163">
        <f t="shared" si="79"/>
        <v>1343</v>
      </c>
      <c r="N157" s="164">
        <f t="shared" si="76"/>
        <v>4.9574808432429989E-4</v>
      </c>
    </row>
    <row r="158" spans="1:14" x14ac:dyDescent="0.25">
      <c r="A158" s="1"/>
      <c r="B158" s="162" t="s">
        <v>119</v>
      </c>
      <c r="C158" s="163">
        <v>2976</v>
      </c>
      <c r="D158" s="163">
        <v>3530</v>
      </c>
      <c r="E158" s="163">
        <v>1552</v>
      </c>
      <c r="F158" s="163">
        <v>3775</v>
      </c>
      <c r="G158" s="163">
        <v>3775</v>
      </c>
      <c r="H158" s="163">
        <v>3731</v>
      </c>
      <c r="I158" s="163">
        <v>4196</v>
      </c>
      <c r="J158" s="165">
        <f t="shared" si="80"/>
        <v>0.12463146609488063</v>
      </c>
      <c r="K158" s="164">
        <f t="shared" si="77"/>
        <v>0.18866855524079318</v>
      </c>
      <c r="L158" s="162">
        <f t="shared" si="78"/>
        <v>465</v>
      </c>
      <c r="M158" s="163">
        <f t="shared" si="79"/>
        <v>666</v>
      </c>
      <c r="N158" s="164">
        <f t="shared" si="76"/>
        <v>6.5045621070192693E-4</v>
      </c>
    </row>
    <row r="159" spans="1:14" x14ac:dyDescent="0.25">
      <c r="A159" s="1"/>
      <c r="B159" s="162" t="s">
        <v>128</v>
      </c>
      <c r="C159" s="163">
        <v>474</v>
      </c>
      <c r="D159" s="163">
        <v>548</v>
      </c>
      <c r="E159" s="163">
        <v>456</v>
      </c>
      <c r="F159" s="163">
        <v>566</v>
      </c>
      <c r="G159" s="163">
        <v>566</v>
      </c>
      <c r="H159" s="163">
        <v>787</v>
      </c>
      <c r="I159" s="163">
        <v>574</v>
      </c>
      <c r="J159" s="165">
        <f t="shared" si="80"/>
        <v>-0.27064803049555275</v>
      </c>
      <c r="K159" s="164">
        <f t="shared" si="77"/>
        <v>4.7445255474452663E-2</v>
      </c>
      <c r="L159" s="162">
        <f t="shared" si="78"/>
        <v>-213</v>
      </c>
      <c r="M159" s="163">
        <f t="shared" si="79"/>
        <v>26</v>
      </c>
      <c r="N159" s="164">
        <f t="shared" si="76"/>
        <v>8.8980425391540995E-5</v>
      </c>
    </row>
    <row r="160" spans="1:14" x14ac:dyDescent="0.25">
      <c r="A160" s="161" t="s">
        <v>143</v>
      </c>
      <c r="B160" s="162" t="s">
        <v>131</v>
      </c>
      <c r="C160" s="163">
        <v>1336</v>
      </c>
      <c r="D160" s="163">
        <v>1316</v>
      </c>
      <c r="E160" s="163">
        <v>593</v>
      </c>
      <c r="F160" s="163">
        <v>817</v>
      </c>
      <c r="G160" s="163">
        <v>817</v>
      </c>
      <c r="H160" s="163">
        <v>1154</v>
      </c>
      <c r="I160" s="163">
        <v>944</v>
      </c>
      <c r="J160" s="165">
        <f t="shared" si="80"/>
        <v>-0.18197573656845756</v>
      </c>
      <c r="K160" s="164">
        <f t="shared" si="77"/>
        <v>-0.28267477203647418</v>
      </c>
      <c r="L160" s="162">
        <f t="shared" si="78"/>
        <v>-210</v>
      </c>
      <c r="M160" s="163">
        <f t="shared" si="79"/>
        <v>-372</v>
      </c>
      <c r="N160" s="164">
        <f t="shared" si="76"/>
        <v>1.4633714559166326E-4</v>
      </c>
    </row>
    <row r="161" spans="1:14" x14ac:dyDescent="0.25">
      <c r="A161" s="167" t="s">
        <v>144</v>
      </c>
      <c r="B161" s="168" t="s">
        <v>144</v>
      </c>
      <c r="C161" s="169">
        <f t="shared" ref="C161:I161" si="81">C153-SUM(C154:C160)</f>
        <v>16333</v>
      </c>
      <c r="D161" s="169">
        <f t="shared" si="81"/>
        <v>17459</v>
      </c>
      <c r="E161" s="169">
        <f t="shared" si="81"/>
        <v>5515</v>
      </c>
      <c r="F161" s="169">
        <f t="shared" ref="F161" si="82">F153-SUM(F154:F160)</f>
        <v>11870</v>
      </c>
      <c r="G161" s="169">
        <f t="shared" si="81"/>
        <v>11870</v>
      </c>
      <c r="H161" s="169">
        <f t="shared" si="81"/>
        <v>17082</v>
      </c>
      <c r="I161" s="169">
        <f t="shared" si="81"/>
        <v>20836</v>
      </c>
      <c r="J161" s="171">
        <f t="shared" si="80"/>
        <v>0.21976349373609638</v>
      </c>
      <c r="K161" s="170">
        <f t="shared" si="77"/>
        <v>0.19342459476487761</v>
      </c>
      <c r="L161" s="168">
        <f>I161-H161</f>
        <v>3754</v>
      </c>
      <c r="M161" s="169">
        <f t="shared" si="79"/>
        <v>3377</v>
      </c>
      <c r="N161" s="170">
        <f t="shared" si="76"/>
        <v>3.2299584380803977E-3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EFA0-DF8C-4144-A11B-295243CBDB85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169B-8097-4B8F-A3B4-C140BD362DB9}">
  <sheetPr>
    <tabColor rgb="FFF29140"/>
  </sheetPr>
  <dimension ref="A4:P270"/>
  <sheetViews>
    <sheetView showGridLines="0" zoomScaleNormal="100" workbookViewId="0">
      <selection activeCell="M1" sqref="M1:O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264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24581</v>
      </c>
      <c r="D9" s="116">
        <v>1.3607686280978193E-2</v>
      </c>
      <c r="E9" s="115">
        <v>21024</v>
      </c>
      <c r="F9" s="116">
        <f t="shared" ref="F9:F21" si="0">IFERROR(E9/C9-1,"-")</f>
        <v>-0.1447052601602864</v>
      </c>
      <c r="G9" s="115">
        <v>2960</v>
      </c>
      <c r="H9" s="116">
        <f t="shared" ref="H9:H21" si="1">IFERROR(G9/E9-1,"-")</f>
        <v>-0.85920852359208522</v>
      </c>
      <c r="I9" s="115">
        <v>13922</v>
      </c>
      <c r="J9" s="116">
        <f t="shared" ref="J9:J21" si="2">IFERROR(I9/C9-1,"-")</f>
        <v>-0.43362759855172694</v>
      </c>
      <c r="K9" s="115">
        <v>17982</v>
      </c>
      <c r="L9" s="116">
        <f t="shared" ref="L9:L21" si="3">IFERROR(K9/I9-1,"-")</f>
        <v>0.29162476655652925</v>
      </c>
      <c r="M9" s="115">
        <v>21297</v>
      </c>
      <c r="N9" s="116">
        <f>IFERROR(M9/K9-1,"-")</f>
        <v>0.18435101768435103</v>
      </c>
      <c r="O9" s="116">
        <f>M9/C9-1</f>
        <v>-0.1335991212725276</v>
      </c>
    </row>
    <row r="10" spans="1:16" x14ac:dyDescent="0.25">
      <c r="A10" s="1" t="s">
        <v>72</v>
      </c>
      <c r="B10" s="114" t="s">
        <v>73</v>
      </c>
      <c r="C10" s="115">
        <v>19884</v>
      </c>
      <c r="D10" s="116">
        <v>-9.0185312285518182E-2</v>
      </c>
      <c r="E10" s="115">
        <v>20377</v>
      </c>
      <c r="F10" s="116">
        <f t="shared" si="0"/>
        <v>2.4793804063568681E-2</v>
      </c>
      <c r="G10" s="115">
        <v>2006</v>
      </c>
      <c r="H10" s="116">
        <f t="shared" si="1"/>
        <v>-0.90155567551651372</v>
      </c>
      <c r="I10" s="115">
        <v>13217</v>
      </c>
      <c r="J10" s="116">
        <f t="shared" si="2"/>
        <v>-0.33529470931402128</v>
      </c>
      <c r="K10" s="115">
        <v>16181</v>
      </c>
      <c r="L10" s="116">
        <f t="shared" si="3"/>
        <v>0.22425663917681771</v>
      </c>
      <c r="M10" s="115">
        <v>18659</v>
      </c>
      <c r="N10" s="116">
        <f t="shared" ref="N10:N15" si="4">IFERROR(M10/K10-1,"-")</f>
        <v>0.1531425746245596</v>
      </c>
      <c r="O10" s="116">
        <f>IFERROR(M10/C10-1,"-")</f>
        <v>-6.1607322470327852E-2</v>
      </c>
    </row>
    <row r="11" spans="1:16" x14ac:dyDescent="0.25">
      <c r="A11" s="1" t="s">
        <v>74</v>
      </c>
      <c r="B11" s="114" t="s">
        <v>75</v>
      </c>
      <c r="C11" s="115">
        <v>24109</v>
      </c>
      <c r="D11" s="116">
        <v>0.10551173881144527</v>
      </c>
      <c r="E11" s="115">
        <v>12337</v>
      </c>
      <c r="F11" s="116">
        <f t="shared" si="0"/>
        <v>-0.48828238417188596</v>
      </c>
      <c r="G11" s="115">
        <v>3881</v>
      </c>
      <c r="H11" s="116">
        <f t="shared" si="1"/>
        <v>-0.68541784874766964</v>
      </c>
      <c r="I11" s="115">
        <v>17020</v>
      </c>
      <c r="J11" s="116">
        <f t="shared" si="2"/>
        <v>-0.29403957028495586</v>
      </c>
      <c r="K11" s="115">
        <v>18269</v>
      </c>
      <c r="L11" s="116">
        <f t="shared" si="3"/>
        <v>7.3384253819036349E-2</v>
      </c>
      <c r="M11" s="115">
        <v>20797</v>
      </c>
      <c r="N11" s="116">
        <f t="shared" si="4"/>
        <v>0.13837648475559683</v>
      </c>
      <c r="O11" s="116">
        <f t="shared" ref="O11:O15" si="5">IFERROR(M11/C11-1,"-")</f>
        <v>-0.1373760836202248</v>
      </c>
    </row>
    <row r="12" spans="1:16" x14ac:dyDescent="0.25">
      <c r="A12" s="1" t="s">
        <v>76</v>
      </c>
      <c r="B12" s="114" t="s">
        <v>77</v>
      </c>
      <c r="C12" s="115">
        <v>14923</v>
      </c>
      <c r="D12" s="116">
        <v>-0.1108264315080737</v>
      </c>
      <c r="E12" s="115">
        <v>0</v>
      </c>
      <c r="F12" s="116">
        <f>IFERROR(E12/C12-1,"-")</f>
        <v>-1</v>
      </c>
      <c r="G12" s="115">
        <v>3601</v>
      </c>
      <c r="H12" s="116" t="str">
        <f t="shared" si="1"/>
        <v>-</v>
      </c>
      <c r="I12" s="115">
        <v>12113</v>
      </c>
      <c r="J12" s="116">
        <f t="shared" si="2"/>
        <v>-0.18829993969041081</v>
      </c>
      <c r="K12" s="115">
        <v>13117</v>
      </c>
      <c r="L12" s="116">
        <f t="shared" si="3"/>
        <v>8.2886155370263337E-2</v>
      </c>
      <c r="M12" s="115">
        <v>14586</v>
      </c>
      <c r="N12" s="116">
        <f t="shared" si="4"/>
        <v>0.11199207135778</v>
      </c>
      <c r="O12" s="116">
        <f>IFERROR(M12/C12-1,"-")</f>
        <v>-2.2582590631910482E-2</v>
      </c>
    </row>
    <row r="13" spans="1:16" x14ac:dyDescent="0.25">
      <c r="A13" s="1" t="s">
        <v>78</v>
      </c>
      <c r="B13" s="114" t="s">
        <v>79</v>
      </c>
      <c r="C13" s="115">
        <v>15812</v>
      </c>
      <c r="D13" s="116">
        <v>-2.8985507246376829E-2</v>
      </c>
      <c r="E13" s="115">
        <v>0</v>
      </c>
      <c r="F13" s="116">
        <f t="shared" si="0"/>
        <v>-1</v>
      </c>
      <c r="G13" s="115">
        <v>3321</v>
      </c>
      <c r="H13" s="116" t="str">
        <f t="shared" si="1"/>
        <v>-</v>
      </c>
      <c r="I13" s="115">
        <v>11098</v>
      </c>
      <c r="J13" s="116">
        <f t="shared" si="2"/>
        <v>-0.29812800404755879</v>
      </c>
      <c r="K13" s="115">
        <v>10740</v>
      </c>
      <c r="L13" s="116">
        <f t="shared" si="3"/>
        <v>-3.2258064516129004E-2</v>
      </c>
      <c r="M13" s="115">
        <v>7817</v>
      </c>
      <c r="N13" s="116">
        <f t="shared" si="4"/>
        <v>-0.27216014897579144</v>
      </c>
      <c r="O13" s="116">
        <f t="shared" si="5"/>
        <v>-0.50562863647862377</v>
      </c>
    </row>
    <row r="14" spans="1:16" x14ac:dyDescent="0.25">
      <c r="A14" s="1" t="s">
        <v>80</v>
      </c>
      <c r="B14" s="114" t="s">
        <v>81</v>
      </c>
      <c r="C14" s="115">
        <v>18125</v>
      </c>
      <c r="D14" s="116">
        <v>0.11039637321570783</v>
      </c>
      <c r="E14" s="115">
        <v>0</v>
      </c>
      <c r="F14" s="116">
        <f t="shared" si="0"/>
        <v>-1</v>
      </c>
      <c r="G14" s="115">
        <v>5772</v>
      </c>
      <c r="H14" s="116" t="str">
        <f t="shared" si="1"/>
        <v>-</v>
      </c>
      <c r="I14" s="115">
        <v>11814</v>
      </c>
      <c r="J14" s="116">
        <f t="shared" si="2"/>
        <v>-0.34819310344827581</v>
      </c>
      <c r="K14" s="115">
        <v>11134</v>
      </c>
      <c r="L14" s="116">
        <f t="shared" si="3"/>
        <v>-5.7558828508549209E-2</v>
      </c>
      <c r="M14" s="115">
        <v>12283</v>
      </c>
      <c r="N14" s="116">
        <f t="shared" si="4"/>
        <v>0.10319741332854315</v>
      </c>
      <c r="O14" s="116">
        <f t="shared" si="5"/>
        <v>-0.32231724137931039</v>
      </c>
    </row>
    <row r="15" spans="1:16" x14ac:dyDescent="0.25">
      <c r="A15" s="1" t="s">
        <v>82</v>
      </c>
      <c r="B15" s="114" t="s">
        <v>83</v>
      </c>
      <c r="C15" s="115">
        <v>16944</v>
      </c>
      <c r="D15" s="116">
        <v>2.1461297323366324E-2</v>
      </c>
      <c r="E15" s="115">
        <v>0</v>
      </c>
      <c r="F15" s="116">
        <f t="shared" si="0"/>
        <v>-1</v>
      </c>
      <c r="G15" s="115">
        <v>8689</v>
      </c>
      <c r="H15" s="116" t="str">
        <f t="shared" si="1"/>
        <v>-</v>
      </c>
      <c r="I15" s="115">
        <v>11471</v>
      </c>
      <c r="J15" s="116">
        <f t="shared" si="2"/>
        <v>-0.32300519357884794</v>
      </c>
      <c r="K15" s="115">
        <v>10514</v>
      </c>
      <c r="L15" s="116">
        <f t="shared" si="3"/>
        <v>-8.3427774387586084E-2</v>
      </c>
      <c r="M15" s="115">
        <v>12513</v>
      </c>
      <c r="N15" s="116">
        <f t="shared" si="4"/>
        <v>0.1901274491154652</v>
      </c>
      <c r="O15" s="116">
        <f t="shared" si="5"/>
        <v>-0.26150849858356939</v>
      </c>
    </row>
    <row r="16" spans="1:16" x14ac:dyDescent="0.25">
      <c r="A16" s="1" t="s">
        <v>84</v>
      </c>
      <c r="B16" s="114" t="s">
        <v>85</v>
      </c>
      <c r="C16" s="115">
        <v>16598</v>
      </c>
      <c r="D16" s="116">
        <v>-0.28125405967176198</v>
      </c>
      <c r="E16" s="115">
        <v>3632</v>
      </c>
      <c r="F16" s="116">
        <f t="shared" si="0"/>
        <v>-0.7811784552355705</v>
      </c>
      <c r="G16" s="115">
        <v>10607</v>
      </c>
      <c r="H16" s="116">
        <f t="shared" si="1"/>
        <v>1.920429515418502</v>
      </c>
      <c r="I16" s="115">
        <v>14845</v>
      </c>
      <c r="J16" s="116">
        <f t="shared" si="2"/>
        <v>-0.10561513435353653</v>
      </c>
      <c r="K16" s="115">
        <v>12529</v>
      </c>
      <c r="L16" s="116">
        <f t="shared" si="3"/>
        <v>-0.15601212529471198</v>
      </c>
      <c r="M16" s="115">
        <v>16653</v>
      </c>
      <c r="N16" s="116">
        <f>IFERROR(M16/K16-1,"-")</f>
        <v>0.32915635725117731</v>
      </c>
      <c r="O16" s="116">
        <f>IFERROR(M16/C16-1,"-")</f>
        <v>3.3136522472587693E-3</v>
      </c>
    </row>
    <row r="17" spans="1:16" x14ac:dyDescent="0.25">
      <c r="A17" s="1" t="s">
        <v>86</v>
      </c>
      <c r="B17" s="114" t="s">
        <v>87</v>
      </c>
      <c r="C17" s="115">
        <v>20450</v>
      </c>
      <c r="D17" s="116">
        <v>3.4238608203105203E-2</v>
      </c>
      <c r="E17" s="115">
        <v>1029</v>
      </c>
      <c r="F17" s="116">
        <f t="shared" si="0"/>
        <v>-0.94968215158924207</v>
      </c>
      <c r="G17" s="115">
        <v>12114</v>
      </c>
      <c r="H17" s="116">
        <f t="shared" si="1"/>
        <v>10.772594752186588</v>
      </c>
      <c r="I17" s="115">
        <v>13618</v>
      </c>
      <c r="J17" s="116">
        <f t="shared" si="2"/>
        <v>-0.33408312958435205</v>
      </c>
      <c r="K17" s="115">
        <v>13736</v>
      </c>
      <c r="L17" s="116">
        <f t="shared" si="3"/>
        <v>8.6650022029666207E-3</v>
      </c>
      <c r="M17" s="115">
        <v>17692</v>
      </c>
      <c r="N17" s="116">
        <f>IFERROR(M17/K17-1,"-")</f>
        <v>0.28800232964472916</v>
      </c>
      <c r="O17" s="116">
        <f>IFERROR(M17/C17-1,"-")</f>
        <v>-0.13486552567237164</v>
      </c>
    </row>
    <row r="18" spans="1:16" x14ac:dyDescent="0.25">
      <c r="A18" s="1" t="s">
        <v>88</v>
      </c>
      <c r="B18" s="114" t="s">
        <v>89</v>
      </c>
      <c r="C18" s="115">
        <v>18601</v>
      </c>
      <c r="D18" s="116">
        <v>-9.1620944974164509E-3</v>
      </c>
      <c r="E18" s="115">
        <v>1107</v>
      </c>
      <c r="F18" s="116">
        <f t="shared" si="0"/>
        <v>-0.94048707058760284</v>
      </c>
      <c r="G18" s="115">
        <v>14521</v>
      </c>
      <c r="H18" s="116">
        <f t="shared" si="1"/>
        <v>12.117434507678411</v>
      </c>
      <c r="I18" s="115">
        <v>14638</v>
      </c>
      <c r="J18" s="116">
        <f t="shared" si="2"/>
        <v>-0.21305306166335147</v>
      </c>
      <c r="K18" s="115">
        <v>17811</v>
      </c>
      <c r="L18" s="116">
        <f t="shared" si="3"/>
        <v>0.21676458532586418</v>
      </c>
      <c r="M18" s="115">
        <v>17886</v>
      </c>
      <c r="N18" s="116">
        <f>IFERROR(M18/K18-1,"-")</f>
        <v>4.2108809162877403E-3</v>
      </c>
      <c r="O18" s="116">
        <f>IFERROR(M18/C18-1,"-")</f>
        <v>-3.8438793613246647E-2</v>
      </c>
    </row>
    <row r="19" spans="1:16" x14ac:dyDescent="0.25">
      <c r="A19" s="1" t="s">
        <v>90</v>
      </c>
      <c r="B19" s="114" t="s">
        <v>91</v>
      </c>
      <c r="C19" s="115">
        <v>22771</v>
      </c>
      <c r="D19" s="116">
        <v>-3.0980041703902339E-2</v>
      </c>
      <c r="E19" s="115">
        <v>2386</v>
      </c>
      <c r="F19" s="116">
        <f t="shared" si="0"/>
        <v>-0.89521760133503137</v>
      </c>
      <c r="G19" s="115">
        <v>16459</v>
      </c>
      <c r="H19" s="116">
        <f t="shared" si="1"/>
        <v>5.8981559094719191</v>
      </c>
      <c r="I19" s="115">
        <v>16513</v>
      </c>
      <c r="J19" s="116">
        <f t="shared" si="2"/>
        <v>-0.27482324008607439</v>
      </c>
      <c r="K19" s="115">
        <v>20095</v>
      </c>
      <c r="L19" s="116">
        <f t="shared" si="3"/>
        <v>0.21692000242233389</v>
      </c>
      <c r="M19" s="115">
        <v>15945</v>
      </c>
      <c r="N19" s="116">
        <f>IFERROR(M19/K19-1,"-")</f>
        <v>-0.20651903458571785</v>
      </c>
      <c r="O19" s="116">
        <f>IFERROR(M19/C19-1,"-")</f>
        <v>-0.29976724781520359</v>
      </c>
    </row>
    <row r="20" spans="1:16" x14ac:dyDescent="0.25">
      <c r="A20" s="1" t="s">
        <v>92</v>
      </c>
      <c r="B20" s="114" t="s">
        <v>93</v>
      </c>
      <c r="C20" s="115">
        <v>21989</v>
      </c>
      <c r="D20" s="116">
        <v>-2.5957918050941275E-2</v>
      </c>
      <c r="E20" s="115">
        <v>3004</v>
      </c>
      <c r="F20" s="116">
        <f t="shared" si="0"/>
        <v>-0.86338623857383234</v>
      </c>
      <c r="G20" s="115">
        <v>14831</v>
      </c>
      <c r="H20" s="116">
        <f t="shared" si="1"/>
        <v>3.9370838881491341</v>
      </c>
      <c r="I20" s="115">
        <v>18070</v>
      </c>
      <c r="J20" s="116">
        <f t="shared" si="2"/>
        <v>-0.17822547637455088</v>
      </c>
      <c r="K20" s="115">
        <v>19927</v>
      </c>
      <c r="L20" s="116">
        <f t="shared" si="3"/>
        <v>0.1027670171555064</v>
      </c>
      <c r="M20" s="115">
        <v>18514</v>
      </c>
      <c r="N20" s="116">
        <f>IFERROR(M20/K20-1,"-")</f>
        <v>-7.090881718271691E-2</v>
      </c>
      <c r="O20" s="116">
        <f>IFERROR(M20/C20-1,"-")</f>
        <v>-0.15803356223566334</v>
      </c>
    </row>
    <row r="21" spans="1:16" ht="15.75" x14ac:dyDescent="0.25">
      <c r="A21" s="1" t="s">
        <v>0</v>
      </c>
      <c r="B21" s="117" t="s">
        <v>30</v>
      </c>
      <c r="C21" s="118">
        <v>234787</v>
      </c>
      <c r="D21" s="119">
        <v>-2.8219614660292658E-2</v>
      </c>
      <c r="E21" s="118">
        <v>65275</v>
      </c>
      <c r="F21" s="119">
        <f t="shared" si="0"/>
        <v>-0.72198205181717889</v>
      </c>
      <c r="G21" s="118">
        <v>98762</v>
      </c>
      <c r="H21" s="119">
        <f t="shared" si="1"/>
        <v>0.51301417081577938</v>
      </c>
      <c r="I21" s="118">
        <v>168339</v>
      </c>
      <c r="J21" s="119">
        <f t="shared" si="2"/>
        <v>-0.28301396584989802</v>
      </c>
      <c r="K21" s="118">
        <v>182035</v>
      </c>
      <c r="L21" s="119">
        <f t="shared" si="3"/>
        <v>8.1359637398344953E-2</v>
      </c>
      <c r="M21" s="118">
        <v>194642</v>
      </c>
      <c r="N21" s="119">
        <v>6.925591232455286E-2</v>
      </c>
      <c r="O21" s="119">
        <v>-0.17098476491458214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265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247</v>
      </c>
      <c r="M30" s="113" t="s">
        <v>69</v>
      </c>
      <c r="N30" s="112" t="s">
        <v>266</v>
      </c>
      <c r="O30" s="112" t="s">
        <v>267</v>
      </c>
    </row>
    <row r="31" spans="1:16" x14ac:dyDescent="0.25">
      <c r="B31" s="114" t="s">
        <v>71</v>
      </c>
      <c r="C31" s="115">
        <v>2210</v>
      </c>
      <c r="D31" s="116">
        <v>1.7495395948434522E-2</v>
      </c>
      <c r="E31" s="115">
        <v>1214</v>
      </c>
      <c r="F31" s="116">
        <f t="shared" ref="F31:F43" si="6">IFERROR(E31/C31-1,"-")</f>
        <v>-0.45067873303167416</v>
      </c>
      <c r="G31" s="115">
        <v>520</v>
      </c>
      <c r="H31" s="116">
        <f t="shared" ref="H31:H43" si="7">IFERROR(G31/E31-1,"-")</f>
        <v>-0.57166392092257001</v>
      </c>
      <c r="I31" s="115">
        <v>942</v>
      </c>
      <c r="J31" s="116">
        <f t="shared" ref="J31:J43" si="8">IFERROR(I31/G31-1,"-")</f>
        <v>0.81153846153846154</v>
      </c>
      <c r="K31" s="115">
        <v>6722</v>
      </c>
      <c r="L31" s="116">
        <f t="shared" ref="L31:L43" si="9">IFERROR(K31/I31-1,"-")</f>
        <v>6.1358811040339702</v>
      </c>
      <c r="M31" s="115">
        <v>1440</v>
      </c>
      <c r="N31" s="116">
        <f t="shared" ref="N31:N41" si="10">IFERROR(M31/K31-1,"-")</f>
        <v>-0.78577804224933057</v>
      </c>
      <c r="O31" s="116">
        <f t="shared" ref="O31" si="11">M31/C31-1</f>
        <v>-0.34841628959276016</v>
      </c>
    </row>
    <row r="32" spans="1:16" x14ac:dyDescent="0.25">
      <c r="B32" s="114" t="s">
        <v>73</v>
      </c>
      <c r="C32" s="115">
        <v>1915</v>
      </c>
      <c r="D32" s="116">
        <v>-0.31850533807829184</v>
      </c>
      <c r="E32" s="115">
        <v>904</v>
      </c>
      <c r="F32" s="116">
        <f t="shared" si="6"/>
        <v>-0.52793733681462141</v>
      </c>
      <c r="G32" s="115">
        <v>511</v>
      </c>
      <c r="H32" s="116">
        <f t="shared" si="7"/>
        <v>-0.43473451327433632</v>
      </c>
      <c r="I32" s="115">
        <v>610</v>
      </c>
      <c r="J32" s="116">
        <f t="shared" si="8"/>
        <v>0.19373776908023488</v>
      </c>
      <c r="K32" s="115">
        <v>3306</v>
      </c>
      <c r="L32" s="116">
        <f t="shared" si="9"/>
        <v>4.4196721311475411</v>
      </c>
      <c r="M32" s="115">
        <v>2089</v>
      </c>
      <c r="N32" s="116">
        <f t="shared" si="10"/>
        <v>-0.36811857229280098</v>
      </c>
      <c r="O32" s="116">
        <f>IFERROR(M32/C32-1,"-")</f>
        <v>9.0861618798955712E-2</v>
      </c>
    </row>
    <row r="33" spans="2:16" x14ac:dyDescent="0.25">
      <c r="B33" s="114" t="s">
        <v>75</v>
      </c>
      <c r="C33" s="115">
        <v>2142</v>
      </c>
      <c r="D33" s="116">
        <v>-0.18462124095926913</v>
      </c>
      <c r="E33" s="115">
        <v>787</v>
      </c>
      <c r="F33" s="116">
        <f t="shared" si="6"/>
        <v>-0.6325863678804855</v>
      </c>
      <c r="G33" s="115">
        <v>731</v>
      </c>
      <c r="H33" s="116">
        <f t="shared" si="7"/>
        <v>-7.1156289707751008E-2</v>
      </c>
      <c r="I33" s="115">
        <v>1784</v>
      </c>
      <c r="J33" s="116">
        <f t="shared" si="8"/>
        <v>1.4404924760601916</v>
      </c>
      <c r="K33" s="115">
        <v>3072</v>
      </c>
      <c r="L33" s="116">
        <f t="shared" si="9"/>
        <v>0.72197309417040367</v>
      </c>
      <c r="M33" s="115">
        <v>4827</v>
      </c>
      <c r="N33" s="116">
        <f t="shared" si="10"/>
        <v>0.5712890625</v>
      </c>
      <c r="O33" s="116">
        <f t="shared" ref="O33:O42" si="12">IFERROR(M33/C33-1,"-")</f>
        <v>1.2535014005602241</v>
      </c>
    </row>
    <row r="34" spans="2:16" x14ac:dyDescent="0.25">
      <c r="B34" s="114" t="s">
        <v>77</v>
      </c>
      <c r="C34" s="115">
        <v>2852</v>
      </c>
      <c r="D34" s="116">
        <v>0.28237410071942448</v>
      </c>
      <c r="E34" s="115">
        <v>0</v>
      </c>
      <c r="F34" s="116">
        <f t="shared" si="6"/>
        <v>-1</v>
      </c>
      <c r="G34" s="115">
        <v>712</v>
      </c>
      <c r="H34" s="116" t="str">
        <f t="shared" si="7"/>
        <v>-</v>
      </c>
      <c r="I34" s="115">
        <v>903</v>
      </c>
      <c r="J34" s="116">
        <f t="shared" si="8"/>
        <v>0.26825842696629221</v>
      </c>
      <c r="K34" s="115">
        <v>3399</v>
      </c>
      <c r="L34" s="116">
        <f t="shared" si="9"/>
        <v>2.7641196013289036</v>
      </c>
      <c r="M34" s="115">
        <v>2132</v>
      </c>
      <c r="N34" s="116">
        <f t="shared" si="10"/>
        <v>-0.37275669314504267</v>
      </c>
      <c r="O34" s="116">
        <f t="shared" si="12"/>
        <v>-0.25245441795231416</v>
      </c>
    </row>
    <row r="35" spans="2:16" x14ac:dyDescent="0.25">
      <c r="B35" s="114" t="s">
        <v>79</v>
      </c>
      <c r="C35" s="115">
        <v>2250</v>
      </c>
      <c r="D35" s="116">
        <v>-0.26710097719869708</v>
      </c>
      <c r="E35" s="115">
        <v>0</v>
      </c>
      <c r="F35" s="116">
        <f t="shared" si="6"/>
        <v>-1</v>
      </c>
      <c r="G35" s="115">
        <v>793</v>
      </c>
      <c r="H35" s="116" t="str">
        <f t="shared" si="7"/>
        <v>-</v>
      </c>
      <c r="I35" s="115">
        <v>1407</v>
      </c>
      <c r="J35" s="116">
        <f t="shared" si="8"/>
        <v>0.77427490542244648</v>
      </c>
      <c r="K35" s="115">
        <v>3612</v>
      </c>
      <c r="L35" s="116">
        <f t="shared" si="9"/>
        <v>1.5671641791044775</v>
      </c>
      <c r="M35" s="115">
        <v>1512</v>
      </c>
      <c r="N35" s="116">
        <f t="shared" si="10"/>
        <v>-0.58139534883720922</v>
      </c>
      <c r="O35" s="116">
        <f t="shared" si="12"/>
        <v>-0.32799999999999996</v>
      </c>
    </row>
    <row r="36" spans="2:16" x14ac:dyDescent="0.25">
      <c r="B36" s="114" t="s">
        <v>81</v>
      </c>
      <c r="C36" s="115">
        <v>2571</v>
      </c>
      <c r="D36" s="116">
        <v>9.0330788804071194E-2</v>
      </c>
      <c r="E36" s="115">
        <v>0</v>
      </c>
      <c r="F36" s="116">
        <f t="shared" si="6"/>
        <v>-1</v>
      </c>
      <c r="G36" s="115">
        <v>2003</v>
      </c>
      <c r="H36" s="116" t="str">
        <f t="shared" si="7"/>
        <v>-</v>
      </c>
      <c r="I36" s="115">
        <v>1369</v>
      </c>
      <c r="J36" s="116">
        <f t="shared" si="8"/>
        <v>-0.31652521218172736</v>
      </c>
      <c r="K36" s="115">
        <v>2638</v>
      </c>
      <c r="L36" s="116">
        <f t="shared" si="9"/>
        <v>0.92695398100803517</v>
      </c>
      <c r="M36" s="115">
        <v>1891</v>
      </c>
      <c r="N36" s="116">
        <f t="shared" si="10"/>
        <v>-0.28316906747536008</v>
      </c>
      <c r="O36" s="116">
        <f t="shared" si="12"/>
        <v>-0.26448852586542204</v>
      </c>
    </row>
    <row r="37" spans="2:16" x14ac:dyDescent="0.25">
      <c r="B37" s="114" t="s">
        <v>83</v>
      </c>
      <c r="C37" s="115">
        <v>2710</v>
      </c>
      <c r="D37" s="116">
        <v>4.9167634533488158E-2</v>
      </c>
      <c r="E37" s="115">
        <v>0</v>
      </c>
      <c r="F37" s="116">
        <f t="shared" si="6"/>
        <v>-1</v>
      </c>
      <c r="G37" s="115">
        <v>2615</v>
      </c>
      <c r="H37" s="116" t="str">
        <f t="shared" si="7"/>
        <v>-</v>
      </c>
      <c r="I37" s="115">
        <v>1203</v>
      </c>
      <c r="J37" s="116">
        <f t="shared" si="8"/>
        <v>-0.539961759082218</v>
      </c>
      <c r="K37" s="115">
        <v>2644</v>
      </c>
      <c r="L37" s="116">
        <f t="shared" si="9"/>
        <v>1.1978387364921033</v>
      </c>
      <c r="M37" s="115">
        <v>2110</v>
      </c>
      <c r="N37" s="116">
        <f t="shared" si="10"/>
        <v>-0.20196671709531011</v>
      </c>
      <c r="O37" s="116">
        <f t="shared" si="12"/>
        <v>-0.22140221402214022</v>
      </c>
    </row>
    <row r="38" spans="2:16" x14ac:dyDescent="0.25">
      <c r="B38" s="114" t="s">
        <v>85</v>
      </c>
      <c r="C38" s="115">
        <v>3536</v>
      </c>
      <c r="D38" s="116">
        <v>-0.41899441340782118</v>
      </c>
      <c r="E38" s="115">
        <v>2492</v>
      </c>
      <c r="F38" s="116">
        <f t="shared" si="6"/>
        <v>-0.29524886877828049</v>
      </c>
      <c r="G38" s="115">
        <v>3375</v>
      </c>
      <c r="H38" s="116">
        <f t="shared" si="7"/>
        <v>0.3543338683788122</v>
      </c>
      <c r="I38" s="115">
        <v>3184</v>
      </c>
      <c r="J38" s="116">
        <f t="shared" si="8"/>
        <v>-5.6592592592592639E-2</v>
      </c>
      <c r="K38" s="115">
        <v>2887</v>
      </c>
      <c r="L38" s="116">
        <f t="shared" si="9"/>
        <v>-9.3278894472361817E-2</v>
      </c>
      <c r="M38" s="115">
        <v>2116</v>
      </c>
      <c r="N38" s="116">
        <f t="shared" si="10"/>
        <v>-0.26705923103567719</v>
      </c>
      <c r="O38" s="116">
        <f t="shared" si="12"/>
        <v>-0.40158371040723984</v>
      </c>
    </row>
    <row r="39" spans="2:16" x14ac:dyDescent="0.25">
      <c r="B39" s="114" t="s">
        <v>87</v>
      </c>
      <c r="C39" s="115">
        <v>4209</v>
      </c>
      <c r="D39" s="116">
        <v>0.37100977198697072</v>
      </c>
      <c r="E39" s="115">
        <v>485</v>
      </c>
      <c r="F39" s="116">
        <f t="shared" si="6"/>
        <v>-0.8847707293894036</v>
      </c>
      <c r="G39" s="115">
        <v>2108</v>
      </c>
      <c r="H39" s="116">
        <f t="shared" si="7"/>
        <v>3.3463917525773192</v>
      </c>
      <c r="I39" s="115">
        <v>1825</v>
      </c>
      <c r="J39" s="116">
        <f t="shared" si="8"/>
        <v>-0.13425047438330173</v>
      </c>
      <c r="K39" s="115">
        <v>3190</v>
      </c>
      <c r="L39" s="116">
        <f t="shared" si="9"/>
        <v>0.74794520547945198</v>
      </c>
      <c r="M39" s="115">
        <v>2770</v>
      </c>
      <c r="N39" s="116">
        <f t="shared" si="10"/>
        <v>-0.13166144200626961</v>
      </c>
      <c r="O39" s="116">
        <f t="shared" si="12"/>
        <v>-0.34188643383226425</v>
      </c>
    </row>
    <row r="40" spans="2:16" x14ac:dyDescent="0.25">
      <c r="B40" s="114" t="s">
        <v>89</v>
      </c>
      <c r="C40" s="115">
        <v>3643</v>
      </c>
      <c r="D40" s="116">
        <v>0.76160541586073505</v>
      </c>
      <c r="E40" s="115">
        <v>528</v>
      </c>
      <c r="F40" s="116">
        <f t="shared" si="6"/>
        <v>-0.85506450727422456</v>
      </c>
      <c r="G40" s="115">
        <v>2051</v>
      </c>
      <c r="H40" s="116">
        <f t="shared" si="7"/>
        <v>2.8844696969696968</v>
      </c>
      <c r="I40" s="115">
        <v>2115</v>
      </c>
      <c r="J40" s="116">
        <f t="shared" si="8"/>
        <v>3.1204290589956107E-2</v>
      </c>
      <c r="K40" s="115">
        <v>2565</v>
      </c>
      <c r="L40" s="116">
        <f t="shared" si="9"/>
        <v>0.2127659574468086</v>
      </c>
      <c r="M40" s="115">
        <v>2189</v>
      </c>
      <c r="N40" s="116">
        <f t="shared" si="10"/>
        <v>-0.14658869395711505</v>
      </c>
      <c r="O40" s="116">
        <f t="shared" si="12"/>
        <v>-0.39912160307438926</v>
      </c>
    </row>
    <row r="41" spans="2:16" x14ac:dyDescent="0.25">
      <c r="B41" s="114" t="s">
        <v>91</v>
      </c>
      <c r="C41" s="115">
        <v>1754</v>
      </c>
      <c r="D41" s="116">
        <v>-0.21521252796420587</v>
      </c>
      <c r="E41" s="115">
        <v>509</v>
      </c>
      <c r="F41" s="116">
        <f t="shared" si="6"/>
        <v>-0.70980615735461794</v>
      </c>
      <c r="G41" s="115">
        <v>807</v>
      </c>
      <c r="H41" s="116">
        <f t="shared" si="7"/>
        <v>0.58546168958742628</v>
      </c>
      <c r="I41" s="115">
        <v>2957</v>
      </c>
      <c r="J41" s="116">
        <f t="shared" si="8"/>
        <v>2.6641883519206941</v>
      </c>
      <c r="K41" s="115">
        <v>2171</v>
      </c>
      <c r="L41" s="116">
        <f t="shared" si="9"/>
        <v>-0.26580994250930001</v>
      </c>
      <c r="M41" s="115">
        <v>682</v>
      </c>
      <c r="N41" s="116">
        <f t="shared" si="10"/>
        <v>-0.6858590511285122</v>
      </c>
      <c r="O41" s="116">
        <f t="shared" si="12"/>
        <v>-0.61117445838084383</v>
      </c>
    </row>
    <row r="42" spans="2:16" x14ac:dyDescent="0.25">
      <c r="B42" s="114" t="s">
        <v>93</v>
      </c>
      <c r="C42" s="115">
        <v>1177</v>
      </c>
      <c r="D42" s="116">
        <v>-0.47290640394088668</v>
      </c>
      <c r="E42" s="115">
        <v>9</v>
      </c>
      <c r="F42" s="116">
        <f t="shared" si="6"/>
        <v>-0.99235344095157174</v>
      </c>
      <c r="G42" s="115">
        <v>1060</v>
      </c>
      <c r="H42" s="116">
        <f t="shared" si="7"/>
        <v>116.77777777777777</v>
      </c>
      <c r="I42" s="115">
        <v>2919</v>
      </c>
      <c r="J42" s="116">
        <f t="shared" si="8"/>
        <v>1.7537735849056606</v>
      </c>
      <c r="K42" s="115">
        <v>4029</v>
      </c>
      <c r="L42" s="116">
        <f t="shared" si="9"/>
        <v>0.38026721479958892</v>
      </c>
      <c r="M42" s="115">
        <v>2061</v>
      </c>
      <c r="N42" s="116">
        <f>IFERROR(M42/K42-1,"-")</f>
        <v>-0.4884586746090841</v>
      </c>
      <c r="O42" s="116">
        <f t="shared" si="12"/>
        <v>0.75106202209005946</v>
      </c>
    </row>
    <row r="43" spans="2:16" ht="15.75" x14ac:dyDescent="0.25">
      <c r="B43" s="117" t="s">
        <v>30</v>
      </c>
      <c r="C43" s="118">
        <v>30969</v>
      </c>
      <c r="D43" s="119">
        <v>-7.65446087786259E-2</v>
      </c>
      <c r="E43" s="118">
        <v>6950</v>
      </c>
      <c r="F43" s="119">
        <f t="shared" si="6"/>
        <v>-0.77558203364654976</v>
      </c>
      <c r="G43" s="118">
        <v>17286</v>
      </c>
      <c r="H43" s="119">
        <f t="shared" si="7"/>
        <v>1.4871942446043165</v>
      </c>
      <c r="I43" s="118">
        <v>21218</v>
      </c>
      <c r="J43" s="119">
        <f t="shared" si="8"/>
        <v>0.2274673145898416</v>
      </c>
      <c r="K43" s="118">
        <v>40235</v>
      </c>
      <c r="L43" s="119">
        <f t="shared" si="9"/>
        <v>0.89626732019983035</v>
      </c>
      <c r="M43" s="118">
        <v>25819</v>
      </c>
      <c r="N43" s="119">
        <v>-0.35829501677643838</v>
      </c>
      <c r="O43" s="119">
        <v>-0.16629532758565013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268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247</v>
      </c>
      <c r="M52" s="113" t="s">
        <v>69</v>
      </c>
      <c r="N52" s="112" t="s">
        <v>266</v>
      </c>
      <c r="O52" s="112" t="s">
        <v>267</v>
      </c>
    </row>
    <row r="53" spans="1:16" x14ac:dyDescent="0.25">
      <c r="A53" s="1">
        <v>1</v>
      </c>
      <c r="B53" s="114" t="s">
        <v>71</v>
      </c>
      <c r="C53" s="115">
        <v>1334</v>
      </c>
      <c r="D53" s="116">
        <v>6.4644852354349469E-2</v>
      </c>
      <c r="E53" s="115">
        <v>563</v>
      </c>
      <c r="F53" s="116">
        <f t="shared" ref="F53:F65" si="13">IFERROR(E53/C53-1,"-")</f>
        <v>-0.57796101949025491</v>
      </c>
      <c r="G53" s="115">
        <v>258</v>
      </c>
      <c r="H53" s="116">
        <f t="shared" ref="H53:H65" si="14">IFERROR(G53/E53-1,"-")</f>
        <v>-0.54174067495559508</v>
      </c>
      <c r="I53" s="115">
        <v>843</v>
      </c>
      <c r="J53" s="116">
        <f t="shared" ref="J53:J65" si="15">IFERROR(I53/G53-1,"-")</f>
        <v>2.2674418604651163</v>
      </c>
      <c r="K53" s="115">
        <v>1740</v>
      </c>
      <c r="L53" s="116">
        <f>IFERROR(K53/I53-1,"-")</f>
        <v>1.0640569395017794</v>
      </c>
      <c r="M53" s="115">
        <v>940</v>
      </c>
      <c r="N53" s="116">
        <f t="shared" ref="N53:N63" si="16">IFERROR(M53/K53-1,"-")</f>
        <v>-0.45977011494252873</v>
      </c>
      <c r="O53" s="116">
        <f t="shared" ref="O53" si="17">IFERROR(M53/C53-1,"-")</f>
        <v>-0.29535232383808097</v>
      </c>
    </row>
    <row r="54" spans="1:16" x14ac:dyDescent="0.25">
      <c r="A54" s="1">
        <v>2</v>
      </c>
      <c r="B54" s="114" t="s">
        <v>73</v>
      </c>
      <c r="C54" s="115">
        <v>1064</v>
      </c>
      <c r="D54" s="116">
        <v>-0.45041322314049592</v>
      </c>
      <c r="E54" s="115">
        <v>504</v>
      </c>
      <c r="F54" s="116">
        <f t="shared" si="13"/>
        <v>-0.52631578947368429</v>
      </c>
      <c r="G54" s="115">
        <v>16</v>
      </c>
      <c r="H54" s="116">
        <f t="shared" si="14"/>
        <v>-0.96825396825396826</v>
      </c>
      <c r="I54" s="115">
        <v>552</v>
      </c>
      <c r="J54" s="116">
        <f t="shared" si="15"/>
        <v>33.5</v>
      </c>
      <c r="K54" s="115">
        <v>1148</v>
      </c>
      <c r="L54" s="116">
        <f t="shared" ref="L54:L65" si="18">IFERROR(K54/I54-1,"-")</f>
        <v>1.0797101449275361</v>
      </c>
      <c r="M54" s="115">
        <v>1412</v>
      </c>
      <c r="N54" s="116">
        <f t="shared" si="16"/>
        <v>0.2299651567944252</v>
      </c>
      <c r="O54" s="116">
        <f>IFERROR(M54/C54-1,"-")</f>
        <v>0.3270676691729324</v>
      </c>
    </row>
    <row r="55" spans="1:16" x14ac:dyDescent="0.25">
      <c r="A55" s="1">
        <v>3</v>
      </c>
      <c r="B55" s="114" t="s">
        <v>75</v>
      </c>
      <c r="C55" s="115">
        <v>1309</v>
      </c>
      <c r="D55" s="116">
        <v>0.23374175306314804</v>
      </c>
      <c r="E55" s="115">
        <v>522</v>
      </c>
      <c r="F55" s="116">
        <f t="shared" si="13"/>
        <v>-0.60122230710466007</v>
      </c>
      <c r="G55" s="115">
        <v>359</v>
      </c>
      <c r="H55" s="116">
        <f t="shared" si="14"/>
        <v>-0.3122605363984674</v>
      </c>
      <c r="I55" s="115">
        <v>1584</v>
      </c>
      <c r="J55" s="116">
        <f t="shared" si="15"/>
        <v>3.4122562674094707</v>
      </c>
      <c r="K55" s="115">
        <v>1437</v>
      </c>
      <c r="L55" s="116">
        <f t="shared" si="18"/>
        <v>-9.2803030303030276E-2</v>
      </c>
      <c r="M55" s="115">
        <v>1780</v>
      </c>
      <c r="N55" s="116">
        <f t="shared" si="16"/>
        <v>0.23869171885873341</v>
      </c>
      <c r="O55" s="116">
        <f t="shared" ref="O55:O64" si="19">IFERROR(M55/C55-1,"-")</f>
        <v>0.35981665393430107</v>
      </c>
    </row>
    <row r="56" spans="1:16" x14ac:dyDescent="0.25">
      <c r="A56" s="1">
        <v>4</v>
      </c>
      <c r="B56" s="114" t="s">
        <v>77</v>
      </c>
      <c r="C56" s="115">
        <v>1046</v>
      </c>
      <c r="D56" s="116">
        <v>0.17528089887640452</v>
      </c>
      <c r="E56" s="115">
        <v>0</v>
      </c>
      <c r="F56" s="116">
        <f t="shared" si="13"/>
        <v>-1</v>
      </c>
      <c r="G56" s="115">
        <v>188</v>
      </c>
      <c r="H56" s="116" t="str">
        <f t="shared" si="14"/>
        <v>-</v>
      </c>
      <c r="I56" s="115">
        <v>851</v>
      </c>
      <c r="J56" s="116">
        <f t="shared" si="15"/>
        <v>3.5265957446808507</v>
      </c>
      <c r="K56" s="115">
        <v>1028</v>
      </c>
      <c r="L56" s="116">
        <f t="shared" si="18"/>
        <v>0.20799059929494712</v>
      </c>
      <c r="M56" s="115">
        <v>652</v>
      </c>
      <c r="N56" s="116">
        <f t="shared" si="16"/>
        <v>-0.36575875486381326</v>
      </c>
      <c r="O56" s="116">
        <f t="shared" si="19"/>
        <v>-0.37667304015296366</v>
      </c>
    </row>
    <row r="57" spans="1:16" x14ac:dyDescent="0.25">
      <c r="A57" s="1">
        <v>5</v>
      </c>
      <c r="B57" s="114" t="s">
        <v>79</v>
      </c>
      <c r="C57" s="115">
        <v>1367</v>
      </c>
      <c r="D57" s="116">
        <v>-0.21974885844748859</v>
      </c>
      <c r="E57" s="115">
        <v>0</v>
      </c>
      <c r="F57" s="116">
        <f t="shared" si="13"/>
        <v>-1</v>
      </c>
      <c r="G57" s="115">
        <v>467</v>
      </c>
      <c r="H57" s="116" t="str">
        <f t="shared" si="14"/>
        <v>-</v>
      </c>
      <c r="I57" s="115">
        <v>944</v>
      </c>
      <c r="J57" s="116">
        <f t="shared" si="15"/>
        <v>1.0214132762312635</v>
      </c>
      <c r="K57" s="115">
        <v>841</v>
      </c>
      <c r="L57" s="116">
        <f t="shared" si="18"/>
        <v>-0.10911016949152541</v>
      </c>
      <c r="M57" s="115">
        <v>401</v>
      </c>
      <c r="N57" s="116">
        <f t="shared" si="16"/>
        <v>-0.52318668252080858</v>
      </c>
      <c r="O57" s="116">
        <f t="shared" si="19"/>
        <v>-0.70665691294806143</v>
      </c>
    </row>
    <row r="58" spans="1:16" x14ac:dyDescent="0.25">
      <c r="A58" s="1">
        <v>6</v>
      </c>
      <c r="B58" s="114" t="s">
        <v>81</v>
      </c>
      <c r="C58" s="115">
        <v>1374</v>
      </c>
      <c r="D58" s="116">
        <v>0.4049079754601228</v>
      </c>
      <c r="E58" s="115">
        <v>0</v>
      </c>
      <c r="F58" s="116">
        <f t="shared" si="13"/>
        <v>-1</v>
      </c>
      <c r="G58" s="115">
        <v>1196</v>
      </c>
      <c r="H58" s="116" t="str">
        <f t="shared" si="14"/>
        <v>-</v>
      </c>
      <c r="I58" s="115">
        <v>862</v>
      </c>
      <c r="J58" s="116">
        <f t="shared" si="15"/>
        <v>-0.27926421404682278</v>
      </c>
      <c r="K58" s="115">
        <v>1029</v>
      </c>
      <c r="L58" s="116">
        <f t="shared" si="18"/>
        <v>0.19373549883990715</v>
      </c>
      <c r="M58" s="115">
        <v>1248</v>
      </c>
      <c r="N58" s="116">
        <f t="shared" si="16"/>
        <v>0.2128279883381925</v>
      </c>
      <c r="O58" s="116">
        <f t="shared" si="19"/>
        <v>-9.1703056768558944E-2</v>
      </c>
    </row>
    <row r="59" spans="1:16" x14ac:dyDescent="0.25">
      <c r="A59" s="1">
        <v>7</v>
      </c>
      <c r="B59" s="114" t="s">
        <v>83</v>
      </c>
      <c r="C59" s="115">
        <v>1777</v>
      </c>
      <c r="D59" s="116">
        <v>1.5134370579915135</v>
      </c>
      <c r="E59" s="115">
        <v>0</v>
      </c>
      <c r="F59" s="116">
        <f t="shared" si="13"/>
        <v>-1</v>
      </c>
      <c r="G59" s="115">
        <v>1527</v>
      </c>
      <c r="H59" s="116" t="str">
        <f t="shared" si="14"/>
        <v>-</v>
      </c>
      <c r="I59" s="115">
        <v>739</v>
      </c>
      <c r="J59" s="116">
        <f t="shared" si="15"/>
        <v>-0.51604453176162413</v>
      </c>
      <c r="K59" s="115">
        <v>857</v>
      </c>
      <c r="L59" s="116">
        <f t="shared" si="18"/>
        <v>0.15967523680649531</v>
      </c>
      <c r="M59" s="115">
        <v>786</v>
      </c>
      <c r="N59" s="116">
        <f t="shared" si="16"/>
        <v>-8.2847141190198315E-2</v>
      </c>
      <c r="O59" s="116">
        <f t="shared" si="19"/>
        <v>-0.55768148564997189</v>
      </c>
    </row>
    <row r="60" spans="1:16" x14ac:dyDescent="0.25">
      <c r="A60" s="1">
        <v>8</v>
      </c>
      <c r="B60" s="114" t="s">
        <v>85</v>
      </c>
      <c r="C60" s="115">
        <v>1555</v>
      </c>
      <c r="D60" s="116">
        <v>0.15958240119313949</v>
      </c>
      <c r="E60" s="115">
        <v>0</v>
      </c>
      <c r="F60" s="116">
        <f t="shared" si="13"/>
        <v>-1</v>
      </c>
      <c r="G60" s="115">
        <v>2183</v>
      </c>
      <c r="H60" s="116" t="str">
        <f t="shared" si="14"/>
        <v>-</v>
      </c>
      <c r="I60" s="115">
        <v>1413</v>
      </c>
      <c r="J60" s="116">
        <f t="shared" si="15"/>
        <v>-0.35272560696289512</v>
      </c>
      <c r="K60" s="115">
        <v>1437</v>
      </c>
      <c r="L60" s="116">
        <f t="shared" si="18"/>
        <v>1.6985138004246281E-2</v>
      </c>
      <c r="M60" s="115">
        <v>1083</v>
      </c>
      <c r="N60" s="116">
        <f t="shared" si="16"/>
        <v>-0.24634655532359084</v>
      </c>
      <c r="O60" s="116">
        <f t="shared" si="19"/>
        <v>-0.3035369774919614</v>
      </c>
    </row>
    <row r="61" spans="1:16" x14ac:dyDescent="0.25">
      <c r="A61" s="1">
        <v>9</v>
      </c>
      <c r="B61" s="114" t="s">
        <v>87</v>
      </c>
      <c r="C61" s="115">
        <v>2661</v>
      </c>
      <c r="D61" s="116">
        <v>0.64665841584158423</v>
      </c>
      <c r="E61" s="115">
        <v>144</v>
      </c>
      <c r="F61" s="116">
        <f t="shared" si="13"/>
        <v>-0.94588500563697853</v>
      </c>
      <c r="G61" s="115">
        <v>1251</v>
      </c>
      <c r="H61" s="116">
        <f t="shared" si="14"/>
        <v>7.6875</v>
      </c>
      <c r="I61" s="115">
        <v>1401</v>
      </c>
      <c r="J61" s="116">
        <f t="shared" si="15"/>
        <v>0.11990407673860903</v>
      </c>
      <c r="K61" s="115">
        <v>925</v>
      </c>
      <c r="L61" s="116">
        <f t="shared" si="18"/>
        <v>-0.33975731620271232</v>
      </c>
      <c r="M61" s="115">
        <v>779</v>
      </c>
      <c r="N61" s="116">
        <f t="shared" si="16"/>
        <v>-0.15783783783783789</v>
      </c>
      <c r="O61" s="116">
        <f t="shared" si="19"/>
        <v>-0.70725291243893273</v>
      </c>
    </row>
    <row r="62" spans="1:16" x14ac:dyDescent="0.25">
      <c r="A62" s="1">
        <v>10</v>
      </c>
      <c r="B62" s="114" t="s">
        <v>89</v>
      </c>
      <c r="C62" s="115">
        <v>2962</v>
      </c>
      <c r="D62" s="116">
        <v>2.1310782241014801</v>
      </c>
      <c r="E62" s="115">
        <v>106</v>
      </c>
      <c r="F62" s="116">
        <f t="shared" si="13"/>
        <v>-0.9642133693450371</v>
      </c>
      <c r="G62" s="115">
        <v>1256</v>
      </c>
      <c r="H62" s="116">
        <f t="shared" si="14"/>
        <v>10.849056603773585</v>
      </c>
      <c r="I62" s="115">
        <v>1534</v>
      </c>
      <c r="J62" s="116">
        <f t="shared" si="15"/>
        <v>0.22133757961783429</v>
      </c>
      <c r="K62" s="115">
        <v>1410</v>
      </c>
      <c r="L62" s="116">
        <f t="shared" si="18"/>
        <v>-8.0834419817470637E-2</v>
      </c>
      <c r="M62" s="115">
        <v>775</v>
      </c>
      <c r="N62" s="116">
        <f t="shared" si="16"/>
        <v>-0.45035460992907805</v>
      </c>
      <c r="O62" s="116">
        <f t="shared" si="19"/>
        <v>-0.73835246455097914</v>
      </c>
    </row>
    <row r="63" spans="1:16" x14ac:dyDescent="0.25">
      <c r="A63" s="1">
        <v>11</v>
      </c>
      <c r="B63" s="114" t="s">
        <v>91</v>
      </c>
      <c r="C63" s="115">
        <v>933</v>
      </c>
      <c r="D63" s="116">
        <v>-0.25360000000000005</v>
      </c>
      <c r="E63" s="115">
        <v>99</v>
      </c>
      <c r="F63" s="116">
        <f t="shared" si="13"/>
        <v>-0.89389067524115751</v>
      </c>
      <c r="G63" s="115">
        <v>757</v>
      </c>
      <c r="H63" s="116">
        <f t="shared" si="14"/>
        <v>6.6464646464646462</v>
      </c>
      <c r="I63" s="115">
        <v>1893</v>
      </c>
      <c r="J63" s="116">
        <f t="shared" si="15"/>
        <v>1.500660501981506</v>
      </c>
      <c r="K63" s="115">
        <v>1531</v>
      </c>
      <c r="L63" s="116">
        <f t="shared" si="18"/>
        <v>-0.19123085050184896</v>
      </c>
      <c r="M63" s="115">
        <v>566</v>
      </c>
      <c r="N63" s="116">
        <f t="shared" si="16"/>
        <v>-0.63030698889614634</v>
      </c>
      <c r="O63" s="116">
        <f t="shared" si="19"/>
        <v>-0.39335476956055737</v>
      </c>
    </row>
    <row r="64" spans="1:16" x14ac:dyDescent="0.25">
      <c r="A64" s="1">
        <v>12</v>
      </c>
      <c r="B64" s="114" t="s">
        <v>93</v>
      </c>
      <c r="C64" s="115">
        <v>626</v>
      </c>
      <c r="D64" s="116">
        <v>-0.54538852578068264</v>
      </c>
      <c r="E64" s="115">
        <v>9</v>
      </c>
      <c r="F64" s="116">
        <f t="shared" si="13"/>
        <v>-0.98562300319488816</v>
      </c>
      <c r="G64" s="115">
        <v>838</v>
      </c>
      <c r="H64" s="116">
        <f t="shared" si="14"/>
        <v>92.111111111111114</v>
      </c>
      <c r="I64" s="115">
        <v>1612</v>
      </c>
      <c r="J64" s="116">
        <f t="shared" si="15"/>
        <v>0.92362768496420045</v>
      </c>
      <c r="K64" s="115">
        <v>1688</v>
      </c>
      <c r="L64" s="116">
        <f t="shared" si="18"/>
        <v>4.7146401985111552E-2</v>
      </c>
      <c r="M64" s="115">
        <v>1073</v>
      </c>
      <c r="N64" s="116">
        <f>IFERROR(M64/K64-1,"-")</f>
        <v>-0.36433649289099523</v>
      </c>
      <c r="O64" s="116">
        <f t="shared" si="19"/>
        <v>0.71405750798722045</v>
      </c>
    </row>
    <row r="65" spans="1:16" ht="15.75" x14ac:dyDescent="0.25">
      <c r="B65" s="117" t="s">
        <v>30</v>
      </c>
      <c r="C65" s="118">
        <v>18008</v>
      </c>
      <c r="D65" s="119">
        <v>0.19203018468259758</v>
      </c>
      <c r="E65" s="118">
        <v>1947</v>
      </c>
      <c r="F65" s="119">
        <f t="shared" si="13"/>
        <v>-0.89188138605064415</v>
      </c>
      <c r="G65" s="118">
        <v>10296</v>
      </c>
      <c r="H65" s="119">
        <f t="shared" si="14"/>
        <v>4.2881355932203391</v>
      </c>
      <c r="I65" s="118">
        <v>14228</v>
      </c>
      <c r="J65" s="119">
        <f t="shared" si="15"/>
        <v>0.38189588189588197</v>
      </c>
      <c r="K65" s="118">
        <v>15071</v>
      </c>
      <c r="L65" s="119">
        <f t="shared" si="18"/>
        <v>5.924936744447562E-2</v>
      </c>
      <c r="M65" s="118">
        <v>11495</v>
      </c>
      <c r="N65" s="119">
        <v>-0.23727688939021963</v>
      </c>
      <c r="O65" s="119">
        <v>-0.36167258996001772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269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247</v>
      </c>
      <c r="M74" s="113" t="s">
        <v>69</v>
      </c>
      <c r="N74" s="112" t="s">
        <v>266</v>
      </c>
      <c r="O74" s="112" t="s">
        <v>267</v>
      </c>
    </row>
    <row r="75" spans="1:16" x14ac:dyDescent="0.25">
      <c r="A75" s="1">
        <v>1</v>
      </c>
      <c r="B75" s="114" t="s">
        <v>71</v>
      </c>
      <c r="C75" s="115">
        <v>876</v>
      </c>
      <c r="D75" s="116">
        <v>-4.6789989118607211E-2</v>
      </c>
      <c r="E75" s="115">
        <v>651</v>
      </c>
      <c r="F75" s="116">
        <f t="shared" ref="F75:F87" si="20">IFERROR(E75/C75-1,"-")</f>
        <v>-0.25684931506849318</v>
      </c>
      <c r="G75" s="115">
        <v>262</v>
      </c>
      <c r="H75" s="116">
        <f t="shared" ref="H75:H87" si="21">IFERROR(G75/E75-1,"-")</f>
        <v>-0.59754224270353307</v>
      </c>
      <c r="I75" s="115">
        <v>99</v>
      </c>
      <c r="J75" s="116">
        <f t="shared" ref="J75:J87" si="22">IFERROR(I75/G75-1,"-")</f>
        <v>-0.62213740458015265</v>
      </c>
      <c r="K75" s="115">
        <v>4982</v>
      </c>
      <c r="L75" s="116">
        <f>IFERROR(K75/I75-1,"-")</f>
        <v>49.323232323232325</v>
      </c>
      <c r="M75" s="115">
        <v>500</v>
      </c>
      <c r="N75" s="116">
        <f t="shared" ref="N75:N83" si="23">IFERROR(M75/K75-1,"-")</f>
        <v>-0.89963869931754314</v>
      </c>
      <c r="O75" s="116">
        <f t="shared" ref="O75" si="24">M75/C75-1</f>
        <v>-0.42922374429223742</v>
      </c>
    </row>
    <row r="76" spans="1:16" x14ac:dyDescent="0.25">
      <c r="A76" s="1">
        <v>2</v>
      </c>
      <c r="B76" s="114" t="s">
        <v>73</v>
      </c>
      <c r="C76" s="115">
        <v>851</v>
      </c>
      <c r="D76" s="116">
        <v>-2.6315789473684181E-2</v>
      </c>
      <c r="E76" s="115">
        <v>400</v>
      </c>
      <c r="F76" s="116">
        <f t="shared" si="20"/>
        <v>-0.5299647473560517</v>
      </c>
      <c r="G76" s="115">
        <v>495</v>
      </c>
      <c r="H76" s="116">
        <f t="shared" si="21"/>
        <v>0.23750000000000004</v>
      </c>
      <c r="I76" s="115">
        <v>58</v>
      </c>
      <c r="J76" s="116">
        <f t="shared" si="22"/>
        <v>-0.88282828282828285</v>
      </c>
      <c r="K76" s="115">
        <v>2158</v>
      </c>
      <c r="L76" s="116">
        <f t="shared" ref="L76:L87" si="25">IFERROR(K76/I76-1,"-")</f>
        <v>36.206896551724135</v>
      </c>
      <c r="M76" s="115">
        <v>677</v>
      </c>
      <c r="N76" s="116">
        <f t="shared" si="23"/>
        <v>-0.68628359592215016</v>
      </c>
      <c r="O76" s="116">
        <f>IFERROR(M76/C76-1,"-")</f>
        <v>-0.20446533490011753</v>
      </c>
    </row>
    <row r="77" spans="1:16" x14ac:dyDescent="0.25">
      <c r="A77" s="1">
        <v>3</v>
      </c>
      <c r="B77" s="114" t="s">
        <v>75</v>
      </c>
      <c r="C77" s="115">
        <v>833</v>
      </c>
      <c r="D77" s="116">
        <v>-0.46807151979565775</v>
      </c>
      <c r="E77" s="115">
        <v>265</v>
      </c>
      <c r="F77" s="116">
        <f t="shared" si="20"/>
        <v>-0.68187274909963991</v>
      </c>
      <c r="G77" s="115">
        <v>372</v>
      </c>
      <c r="H77" s="116">
        <f t="shared" si="21"/>
        <v>0.40377358490566029</v>
      </c>
      <c r="I77" s="115">
        <v>200</v>
      </c>
      <c r="J77" s="116">
        <f t="shared" si="22"/>
        <v>-0.4623655913978495</v>
      </c>
      <c r="K77" s="115">
        <v>1635</v>
      </c>
      <c r="L77" s="116">
        <f t="shared" si="25"/>
        <v>7.1750000000000007</v>
      </c>
      <c r="M77" s="115">
        <v>3047</v>
      </c>
      <c r="N77" s="116">
        <f t="shared" si="23"/>
        <v>0.8636085626911314</v>
      </c>
      <c r="O77" s="116">
        <f t="shared" ref="O77:O86" si="26">IFERROR(M77/C77-1,"-")</f>
        <v>2.6578631452581032</v>
      </c>
    </row>
    <row r="78" spans="1:16" x14ac:dyDescent="0.25">
      <c r="A78" s="1">
        <v>4</v>
      </c>
      <c r="B78" s="114" t="s">
        <v>77</v>
      </c>
      <c r="C78" s="115">
        <v>1806</v>
      </c>
      <c r="D78" s="116">
        <v>0.35382308845577204</v>
      </c>
      <c r="E78" s="115">
        <v>0</v>
      </c>
      <c r="F78" s="116">
        <f t="shared" si="20"/>
        <v>-1</v>
      </c>
      <c r="G78" s="115">
        <v>524</v>
      </c>
      <c r="H78" s="116" t="str">
        <f t="shared" si="21"/>
        <v>-</v>
      </c>
      <c r="I78" s="115">
        <v>52</v>
      </c>
      <c r="J78" s="116">
        <f t="shared" si="22"/>
        <v>-0.9007633587786259</v>
      </c>
      <c r="K78" s="115">
        <v>2371</v>
      </c>
      <c r="L78" s="116">
        <f t="shared" si="25"/>
        <v>44.596153846153847</v>
      </c>
      <c r="M78" s="115">
        <v>1480</v>
      </c>
      <c r="N78" s="116">
        <f t="shared" si="23"/>
        <v>-0.37579080556727118</v>
      </c>
      <c r="O78" s="116">
        <f t="shared" si="26"/>
        <v>-0.18050941306755264</v>
      </c>
    </row>
    <row r="79" spans="1:16" x14ac:dyDescent="0.25">
      <c r="A79" s="1">
        <v>5</v>
      </c>
      <c r="B79" s="114" t="s">
        <v>79</v>
      </c>
      <c r="C79" s="115">
        <v>883</v>
      </c>
      <c r="D79" s="116">
        <v>-0.33004552352048555</v>
      </c>
      <c r="E79" s="115">
        <v>0</v>
      </c>
      <c r="F79" s="116">
        <f t="shared" si="20"/>
        <v>-1</v>
      </c>
      <c r="G79" s="115">
        <v>326</v>
      </c>
      <c r="H79" s="116" t="str">
        <f t="shared" si="21"/>
        <v>-</v>
      </c>
      <c r="I79" s="115">
        <v>463</v>
      </c>
      <c r="J79" s="116">
        <f t="shared" si="22"/>
        <v>0.42024539877300615</v>
      </c>
      <c r="K79" s="115">
        <v>2771</v>
      </c>
      <c r="L79" s="116">
        <f t="shared" si="25"/>
        <v>4.9848812095032393</v>
      </c>
      <c r="M79" s="115">
        <v>1111</v>
      </c>
      <c r="N79" s="116">
        <f t="shared" si="23"/>
        <v>-0.59906171057380009</v>
      </c>
      <c r="O79" s="116">
        <f t="shared" si="26"/>
        <v>0.25821064552661377</v>
      </c>
    </row>
    <row r="80" spans="1:16" x14ac:dyDescent="0.25">
      <c r="A80" s="1">
        <v>6</v>
      </c>
      <c r="B80" s="114" t="s">
        <v>81</v>
      </c>
      <c r="C80" s="115">
        <v>1197</v>
      </c>
      <c r="D80" s="116">
        <v>-0.13260869565217392</v>
      </c>
      <c r="E80" s="115">
        <v>0</v>
      </c>
      <c r="F80" s="116">
        <f t="shared" si="20"/>
        <v>-1</v>
      </c>
      <c r="G80" s="115">
        <v>807</v>
      </c>
      <c r="H80" s="116" t="str">
        <f t="shared" si="21"/>
        <v>-</v>
      </c>
      <c r="I80" s="115">
        <v>507</v>
      </c>
      <c r="J80" s="116">
        <f t="shared" si="22"/>
        <v>-0.37174721189591076</v>
      </c>
      <c r="K80" s="115">
        <v>1609</v>
      </c>
      <c r="L80" s="116">
        <f t="shared" si="25"/>
        <v>2.1735700197238659</v>
      </c>
      <c r="M80" s="115">
        <v>643</v>
      </c>
      <c r="N80" s="116">
        <f t="shared" si="23"/>
        <v>-0.60037290242386576</v>
      </c>
      <c r="O80" s="116">
        <f t="shared" si="26"/>
        <v>-0.46282372598162069</v>
      </c>
    </row>
    <row r="81" spans="1:16" x14ac:dyDescent="0.25">
      <c r="A81" s="1">
        <v>7</v>
      </c>
      <c r="B81" s="114" t="s">
        <v>83</v>
      </c>
      <c r="C81" s="115">
        <v>933</v>
      </c>
      <c r="D81" s="116">
        <v>-0.50266524520255862</v>
      </c>
      <c r="E81" s="115">
        <v>0</v>
      </c>
      <c r="F81" s="116">
        <f t="shared" si="20"/>
        <v>-1</v>
      </c>
      <c r="G81" s="115">
        <v>1088</v>
      </c>
      <c r="H81" s="116" t="str">
        <f t="shared" si="21"/>
        <v>-</v>
      </c>
      <c r="I81" s="115">
        <v>464</v>
      </c>
      <c r="J81" s="116">
        <f t="shared" si="22"/>
        <v>-0.57352941176470584</v>
      </c>
      <c r="K81" s="115">
        <v>1787</v>
      </c>
      <c r="L81" s="116">
        <f t="shared" si="25"/>
        <v>2.8512931034482758</v>
      </c>
      <c r="M81" s="115">
        <v>1324</v>
      </c>
      <c r="N81" s="116">
        <f t="shared" si="23"/>
        <v>-0.25909345271404594</v>
      </c>
      <c r="O81" s="116">
        <f t="shared" si="26"/>
        <v>0.41907824222936774</v>
      </c>
    </row>
    <row r="82" spans="1:16" x14ac:dyDescent="0.25">
      <c r="A82" s="1">
        <v>8</v>
      </c>
      <c r="B82" s="114" t="s">
        <v>85</v>
      </c>
      <c r="C82" s="115">
        <v>1981</v>
      </c>
      <c r="D82" s="116">
        <v>-0.58250790305584821</v>
      </c>
      <c r="E82" s="115">
        <v>2492</v>
      </c>
      <c r="F82" s="116">
        <f t="shared" si="20"/>
        <v>0.25795053003533575</v>
      </c>
      <c r="G82" s="115">
        <v>1192</v>
      </c>
      <c r="H82" s="116">
        <f t="shared" si="21"/>
        <v>-0.521669341894061</v>
      </c>
      <c r="I82" s="115">
        <v>1771</v>
      </c>
      <c r="J82" s="116">
        <f t="shared" si="22"/>
        <v>0.48573825503355694</v>
      </c>
      <c r="K82" s="115">
        <v>1450</v>
      </c>
      <c r="L82" s="116">
        <f t="shared" si="25"/>
        <v>-0.181253529079616</v>
      </c>
      <c r="M82" s="115">
        <v>1033</v>
      </c>
      <c r="N82" s="116">
        <f t="shared" si="23"/>
        <v>-0.28758620689655168</v>
      </c>
      <c r="O82" s="116">
        <f t="shared" si="26"/>
        <v>-0.47854618879353861</v>
      </c>
    </row>
    <row r="83" spans="1:16" x14ac:dyDescent="0.25">
      <c r="A83" s="1">
        <v>9</v>
      </c>
      <c r="B83" s="114" t="s">
        <v>87</v>
      </c>
      <c r="C83" s="115">
        <v>1548</v>
      </c>
      <c r="D83" s="116">
        <v>6.4649243466299966E-2</v>
      </c>
      <c r="E83" s="115">
        <v>341</v>
      </c>
      <c r="F83" s="116">
        <f t="shared" si="20"/>
        <v>-0.77971576227390182</v>
      </c>
      <c r="G83" s="115">
        <v>857</v>
      </c>
      <c r="H83" s="116">
        <f t="shared" si="21"/>
        <v>1.5131964809384164</v>
      </c>
      <c r="I83" s="115">
        <v>424</v>
      </c>
      <c r="J83" s="116">
        <f t="shared" si="22"/>
        <v>-0.50525087514585765</v>
      </c>
      <c r="K83" s="115">
        <v>2265</v>
      </c>
      <c r="L83" s="116">
        <f t="shared" si="25"/>
        <v>4.341981132075472</v>
      </c>
      <c r="M83" s="115">
        <v>1991</v>
      </c>
      <c r="N83" s="116">
        <f t="shared" si="23"/>
        <v>-0.12097130242825604</v>
      </c>
      <c r="O83" s="116">
        <f t="shared" si="26"/>
        <v>0.28617571059431524</v>
      </c>
    </row>
    <row r="84" spans="1:16" x14ac:dyDescent="0.25">
      <c r="A84" s="1">
        <v>10</v>
      </c>
      <c r="B84" s="114" t="s">
        <v>89</v>
      </c>
      <c r="C84" s="115">
        <v>681</v>
      </c>
      <c r="D84" s="116">
        <v>-0.39304812834224601</v>
      </c>
      <c r="E84" s="115">
        <v>422</v>
      </c>
      <c r="F84" s="116">
        <f t="shared" si="20"/>
        <v>-0.38032305433186486</v>
      </c>
      <c r="G84" s="115">
        <v>795</v>
      </c>
      <c r="H84" s="116">
        <f t="shared" si="21"/>
        <v>0.88388625592417069</v>
      </c>
      <c r="I84" s="115">
        <v>581</v>
      </c>
      <c r="J84" s="116">
        <f t="shared" si="22"/>
        <v>-0.26918238993710697</v>
      </c>
      <c r="K84" s="115">
        <v>1155</v>
      </c>
      <c r="L84" s="116">
        <f t="shared" si="25"/>
        <v>0.98795180722891573</v>
      </c>
      <c r="M84" s="115">
        <v>1414</v>
      </c>
      <c r="N84" s="116">
        <f>IFERROR(M84/K84-1,"-")</f>
        <v>0.22424242424242413</v>
      </c>
      <c r="O84" s="116">
        <f t="shared" si="26"/>
        <v>1.076358296622614</v>
      </c>
    </row>
    <row r="85" spans="1:16" x14ac:dyDescent="0.25">
      <c r="A85" s="1">
        <v>11</v>
      </c>
      <c r="B85" s="114" t="s">
        <v>91</v>
      </c>
      <c r="C85" s="115">
        <v>821</v>
      </c>
      <c r="D85" s="116">
        <v>-0.166497461928934</v>
      </c>
      <c r="E85" s="115">
        <v>410</v>
      </c>
      <c r="F85" s="116">
        <f t="shared" si="20"/>
        <v>-0.50060901339829478</v>
      </c>
      <c r="G85" s="115">
        <v>50</v>
      </c>
      <c r="H85" s="116">
        <f t="shared" si="21"/>
        <v>-0.87804878048780488</v>
      </c>
      <c r="I85" s="115">
        <v>1064</v>
      </c>
      <c r="J85" s="116">
        <f t="shared" si="22"/>
        <v>20.28</v>
      </c>
      <c r="K85" s="115">
        <v>640</v>
      </c>
      <c r="L85" s="116">
        <f t="shared" si="25"/>
        <v>-0.39849624060150379</v>
      </c>
      <c r="M85" s="115">
        <v>116</v>
      </c>
      <c r="N85" s="116">
        <f>IFERROR(M85/K85-1,"-")</f>
        <v>-0.81874999999999998</v>
      </c>
      <c r="O85" s="116">
        <f t="shared" si="26"/>
        <v>-0.85870889159561514</v>
      </c>
    </row>
    <row r="86" spans="1:16" x14ac:dyDescent="0.25">
      <c r="A86" s="1">
        <v>12</v>
      </c>
      <c r="B86" s="114" t="s">
        <v>93</v>
      </c>
      <c r="C86" s="115">
        <v>551</v>
      </c>
      <c r="D86" s="116">
        <v>-0.35630841121495327</v>
      </c>
      <c r="E86" s="115">
        <v>0</v>
      </c>
      <c r="F86" s="116">
        <f t="shared" si="20"/>
        <v>-1</v>
      </c>
      <c r="G86" s="115">
        <v>222</v>
      </c>
      <c r="H86" s="116" t="str">
        <f t="shared" si="21"/>
        <v>-</v>
      </c>
      <c r="I86" s="115">
        <v>1307</v>
      </c>
      <c r="J86" s="116">
        <f t="shared" si="22"/>
        <v>4.8873873873873874</v>
      </c>
      <c r="K86" s="115">
        <v>2341</v>
      </c>
      <c r="L86" s="116">
        <f t="shared" si="25"/>
        <v>0.79112471308339716</v>
      </c>
      <c r="M86" s="115">
        <v>988</v>
      </c>
      <c r="N86" s="116">
        <f>IFERROR(M86/K86-1,"-")</f>
        <v>-0.57795813754805636</v>
      </c>
      <c r="O86" s="116">
        <f t="shared" si="26"/>
        <v>0.7931034482758621</v>
      </c>
    </row>
    <row r="87" spans="1:16" ht="15.75" x14ac:dyDescent="0.25">
      <c r="B87" s="117" t="s">
        <v>30</v>
      </c>
      <c r="C87" s="118">
        <v>12961</v>
      </c>
      <c r="D87" s="119">
        <v>-0.2967062781485702</v>
      </c>
      <c r="E87" s="118">
        <v>5003</v>
      </c>
      <c r="F87" s="119">
        <f t="shared" si="20"/>
        <v>-0.61399583365481059</v>
      </c>
      <c r="G87" s="118">
        <v>6990</v>
      </c>
      <c r="H87" s="119">
        <f t="shared" si="21"/>
        <v>0.39716170297821307</v>
      </c>
      <c r="I87" s="118">
        <v>6990</v>
      </c>
      <c r="J87" s="119">
        <f t="shared" si="22"/>
        <v>0</v>
      </c>
      <c r="K87" s="118">
        <v>25164</v>
      </c>
      <c r="L87" s="119">
        <f t="shared" si="25"/>
        <v>2.6</v>
      </c>
      <c r="M87" s="118">
        <v>14324</v>
      </c>
      <c r="N87" s="119">
        <v>-0.43077412176124619</v>
      </c>
      <c r="O87" s="119">
        <v>0.10516163876244122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270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247</v>
      </c>
      <c r="M96" s="113" t="s">
        <v>69</v>
      </c>
      <c r="N96" s="112" t="s">
        <v>266</v>
      </c>
      <c r="O96" s="112" t="s">
        <v>267</v>
      </c>
    </row>
    <row r="97" spans="2:15" x14ac:dyDescent="0.25">
      <c r="B97" s="114" t="s">
        <v>71</v>
      </c>
      <c r="C97" s="115">
        <v>22371</v>
      </c>
      <c r="D97" s="116">
        <v>1.3225236650210581E-2</v>
      </c>
      <c r="E97" s="115">
        <v>19810</v>
      </c>
      <c r="F97" s="116">
        <f t="shared" ref="F97:F109" si="27">IFERROR(E97/C97-1,"-")</f>
        <v>-0.11447856600062578</v>
      </c>
      <c r="G97" s="115">
        <v>2440</v>
      </c>
      <c r="H97" s="116">
        <f t="shared" ref="H97:H109" si="28">IFERROR(G97/E97-1,"-")</f>
        <v>-0.87682988389702166</v>
      </c>
      <c r="I97" s="115">
        <v>12980</v>
      </c>
      <c r="J97" s="116">
        <f t="shared" ref="J97:J109" si="29">IFERROR(I97/G97-1,"-")</f>
        <v>4.3196721311475406</v>
      </c>
      <c r="K97" s="115">
        <v>11260</v>
      </c>
      <c r="L97" s="116">
        <f t="shared" ref="L97:L109" si="30">IFERROR(K97/I97-1,"-")</f>
        <v>-0.13251155624036981</v>
      </c>
      <c r="M97" s="115">
        <v>19857</v>
      </c>
      <c r="N97" s="116">
        <f t="shared" ref="N97:N105" si="31">IFERROR(M97/K97-1,"-")</f>
        <v>0.76349911190053277</v>
      </c>
      <c r="O97" s="116">
        <f t="shared" ref="O97" si="32">M97/C97-1</f>
        <v>-0.11237763175539761</v>
      </c>
    </row>
    <row r="98" spans="2:15" x14ac:dyDescent="0.25">
      <c r="B98" s="114" t="s">
        <v>73</v>
      </c>
      <c r="C98" s="115">
        <v>17969</v>
      </c>
      <c r="D98" s="116">
        <v>-5.6497768443160901E-2</v>
      </c>
      <c r="E98" s="115">
        <v>19473</v>
      </c>
      <c r="F98" s="116">
        <f t="shared" si="27"/>
        <v>8.369970504758184E-2</v>
      </c>
      <c r="G98" s="115">
        <v>1495</v>
      </c>
      <c r="H98" s="116">
        <f t="shared" si="28"/>
        <v>-0.9232270323011349</v>
      </c>
      <c r="I98" s="115">
        <v>12607</v>
      </c>
      <c r="J98" s="116">
        <f t="shared" si="29"/>
        <v>7.4327759197324408</v>
      </c>
      <c r="K98" s="115">
        <v>12875</v>
      </c>
      <c r="L98" s="116">
        <f t="shared" si="30"/>
        <v>2.1258031252478826E-2</v>
      </c>
      <c r="M98" s="115">
        <v>16570</v>
      </c>
      <c r="N98" s="116">
        <f t="shared" si="31"/>
        <v>0.28699029126213582</v>
      </c>
      <c r="O98" s="116">
        <f>IFERROR(M98/C98-1,"-")</f>
        <v>-7.7856308086148407E-2</v>
      </c>
    </row>
    <row r="99" spans="2:15" x14ac:dyDescent="0.25">
      <c r="B99" s="114" t="s">
        <v>75</v>
      </c>
      <c r="C99" s="115">
        <v>21967</v>
      </c>
      <c r="D99" s="116">
        <v>0.14524790156926115</v>
      </c>
      <c r="E99" s="115">
        <v>11550</v>
      </c>
      <c r="F99" s="116">
        <f t="shared" si="27"/>
        <v>-0.47421131697546315</v>
      </c>
      <c r="G99" s="115">
        <v>3150</v>
      </c>
      <c r="H99" s="116">
        <f t="shared" si="28"/>
        <v>-0.72727272727272729</v>
      </c>
      <c r="I99" s="115">
        <v>15236</v>
      </c>
      <c r="J99" s="116">
        <f t="shared" si="29"/>
        <v>3.8368253968253967</v>
      </c>
      <c r="K99" s="115">
        <v>15197</v>
      </c>
      <c r="L99" s="116">
        <f t="shared" si="30"/>
        <v>-2.5597269624573205E-3</v>
      </c>
      <c r="M99" s="115">
        <v>15970</v>
      </c>
      <c r="N99" s="116">
        <f t="shared" si="31"/>
        <v>5.086530236230824E-2</v>
      </c>
      <c r="O99" s="116">
        <f t="shared" ref="O99:O108" si="33">IFERROR(M99/C99-1,"-")</f>
        <v>-0.27300040970546724</v>
      </c>
    </row>
    <row r="100" spans="2:15" x14ac:dyDescent="0.25">
      <c r="B100" s="114" t="s">
        <v>77</v>
      </c>
      <c r="C100" s="115">
        <v>12071</v>
      </c>
      <c r="D100" s="116">
        <v>-0.17089085788859126</v>
      </c>
      <c r="E100" s="115">
        <v>0</v>
      </c>
      <c r="F100" s="116">
        <f t="shared" si="27"/>
        <v>-1</v>
      </c>
      <c r="G100" s="115">
        <v>2889</v>
      </c>
      <c r="H100" s="116" t="str">
        <f t="shared" si="28"/>
        <v>-</v>
      </c>
      <c r="I100" s="115">
        <v>11210</v>
      </c>
      <c r="J100" s="116">
        <f t="shared" si="29"/>
        <v>2.8802353755624783</v>
      </c>
      <c r="K100" s="115">
        <v>9718</v>
      </c>
      <c r="L100" s="116">
        <f t="shared" si="30"/>
        <v>-0.13309545049063332</v>
      </c>
      <c r="M100" s="115">
        <v>12454</v>
      </c>
      <c r="N100" s="116">
        <f t="shared" si="31"/>
        <v>0.28153941140152305</v>
      </c>
      <c r="O100" s="116">
        <f t="shared" si="33"/>
        <v>3.1728937122027956E-2</v>
      </c>
    </row>
    <row r="101" spans="2:15" x14ac:dyDescent="0.25">
      <c r="B101" s="114" t="s">
        <v>79</v>
      </c>
      <c r="C101" s="115">
        <v>13562</v>
      </c>
      <c r="D101" s="116">
        <v>2.6335704555774164E-2</v>
      </c>
      <c r="E101" s="115">
        <v>0</v>
      </c>
      <c r="F101" s="116">
        <f t="shared" si="27"/>
        <v>-1</v>
      </c>
      <c r="G101" s="115">
        <v>2528</v>
      </c>
      <c r="H101" s="116" t="str">
        <f t="shared" si="28"/>
        <v>-</v>
      </c>
      <c r="I101" s="115">
        <v>9691</v>
      </c>
      <c r="J101" s="116">
        <f t="shared" si="29"/>
        <v>2.8334651898734178</v>
      </c>
      <c r="K101" s="115">
        <v>7128</v>
      </c>
      <c r="L101" s="116">
        <f t="shared" si="30"/>
        <v>-0.26447219069239503</v>
      </c>
      <c r="M101" s="115">
        <v>6305</v>
      </c>
      <c r="N101" s="116">
        <f t="shared" si="31"/>
        <v>-0.11546015712682378</v>
      </c>
      <c r="O101" s="116">
        <f t="shared" si="33"/>
        <v>-0.53509806813154404</v>
      </c>
    </row>
    <row r="102" spans="2:15" x14ac:dyDescent="0.25">
      <c r="B102" s="114" t="s">
        <v>81</v>
      </c>
      <c r="C102" s="115">
        <v>15554</v>
      </c>
      <c r="D102" s="116">
        <v>0.11378446115288221</v>
      </c>
      <c r="E102" s="115">
        <v>0</v>
      </c>
      <c r="F102" s="116">
        <f t="shared" si="27"/>
        <v>-1</v>
      </c>
      <c r="G102" s="115">
        <v>3769</v>
      </c>
      <c r="H102" s="116" t="str">
        <f t="shared" si="28"/>
        <v>-</v>
      </c>
      <c r="I102" s="115">
        <v>10445</v>
      </c>
      <c r="J102" s="116">
        <f t="shared" si="29"/>
        <v>1.7712921199257097</v>
      </c>
      <c r="K102" s="115">
        <v>8496</v>
      </c>
      <c r="L102" s="116">
        <f t="shared" si="30"/>
        <v>-0.18659645763523214</v>
      </c>
      <c r="M102" s="115">
        <v>10392</v>
      </c>
      <c r="N102" s="116">
        <f t="shared" si="31"/>
        <v>0.2231638418079096</v>
      </c>
      <c r="O102" s="116">
        <f t="shared" si="33"/>
        <v>-0.3318760447473319</v>
      </c>
    </row>
    <row r="103" spans="2:15" x14ac:dyDescent="0.25">
      <c r="B103" s="114" t="s">
        <v>83</v>
      </c>
      <c r="C103" s="115">
        <v>14234</v>
      </c>
      <c r="D103" s="116">
        <v>1.635130310603361E-2</v>
      </c>
      <c r="E103" s="115">
        <v>0</v>
      </c>
      <c r="F103" s="116">
        <f t="shared" si="27"/>
        <v>-1</v>
      </c>
      <c r="G103" s="115">
        <v>6074</v>
      </c>
      <c r="H103" s="116" t="str">
        <f t="shared" si="28"/>
        <v>-</v>
      </c>
      <c r="I103" s="115">
        <v>10268</v>
      </c>
      <c r="J103" s="116">
        <f t="shared" si="29"/>
        <v>0.69048403029305239</v>
      </c>
      <c r="K103" s="115">
        <v>7870</v>
      </c>
      <c r="L103" s="116">
        <f t="shared" si="30"/>
        <v>-0.2335410985586287</v>
      </c>
      <c r="M103" s="115">
        <v>10403</v>
      </c>
      <c r="N103" s="116">
        <f t="shared" si="31"/>
        <v>0.32185514612452359</v>
      </c>
      <c r="O103" s="116">
        <f t="shared" si="33"/>
        <v>-0.26914430237459608</v>
      </c>
    </row>
    <row r="104" spans="2:15" x14ac:dyDescent="0.25">
      <c r="B104" s="114" t="s">
        <v>85</v>
      </c>
      <c r="C104" s="115">
        <v>13062</v>
      </c>
      <c r="D104" s="116">
        <v>-0.23196330922561303</v>
      </c>
      <c r="E104" s="115">
        <v>1140</v>
      </c>
      <c r="F104" s="116">
        <f t="shared" si="27"/>
        <v>-0.91272393201653657</v>
      </c>
      <c r="G104" s="115">
        <v>7232</v>
      </c>
      <c r="H104" s="116">
        <f t="shared" si="28"/>
        <v>5.3438596491228072</v>
      </c>
      <c r="I104" s="115">
        <v>11661</v>
      </c>
      <c r="J104" s="116">
        <f t="shared" si="29"/>
        <v>0.61241703539823011</v>
      </c>
      <c r="K104" s="115">
        <v>9642</v>
      </c>
      <c r="L104" s="116">
        <f t="shared" si="30"/>
        <v>-0.17314124003087217</v>
      </c>
      <c r="M104" s="115">
        <v>14537</v>
      </c>
      <c r="N104" s="116">
        <f t="shared" si="31"/>
        <v>0.50767475627463177</v>
      </c>
      <c r="O104" s="116">
        <f t="shared" si="33"/>
        <v>0.11292298269790235</v>
      </c>
    </row>
    <row r="105" spans="2:15" x14ac:dyDescent="0.25">
      <c r="B105" s="114" t="s">
        <v>87</v>
      </c>
      <c r="C105" s="115">
        <v>16241</v>
      </c>
      <c r="D105" s="116">
        <v>-2.7659701849967022E-2</v>
      </c>
      <c r="E105" s="115">
        <v>544</v>
      </c>
      <c r="F105" s="116">
        <f t="shared" si="27"/>
        <v>-0.96650452558340005</v>
      </c>
      <c r="G105" s="115">
        <v>10006</v>
      </c>
      <c r="H105" s="116">
        <f t="shared" si="28"/>
        <v>17.393382352941178</v>
      </c>
      <c r="I105" s="115">
        <v>11793</v>
      </c>
      <c r="J105" s="116">
        <f t="shared" si="29"/>
        <v>0.17859284429342392</v>
      </c>
      <c r="K105" s="115">
        <v>10546</v>
      </c>
      <c r="L105" s="116">
        <f t="shared" si="30"/>
        <v>-0.10574069363181549</v>
      </c>
      <c r="M105" s="115">
        <v>14922</v>
      </c>
      <c r="N105" s="116">
        <f t="shared" si="31"/>
        <v>0.41494405461786465</v>
      </c>
      <c r="O105" s="116">
        <f t="shared" si="33"/>
        <v>-8.1214210947601728E-2</v>
      </c>
    </row>
    <row r="106" spans="2:15" x14ac:dyDescent="0.25">
      <c r="B106" s="114" t="s">
        <v>89</v>
      </c>
      <c r="C106" s="115">
        <v>14958</v>
      </c>
      <c r="D106" s="116">
        <v>-0.10457946722538158</v>
      </c>
      <c r="E106" s="115">
        <v>579</v>
      </c>
      <c r="F106" s="116">
        <f t="shared" si="27"/>
        <v>-0.9612916165262736</v>
      </c>
      <c r="G106" s="115">
        <v>12470</v>
      </c>
      <c r="H106" s="116">
        <f t="shared" si="28"/>
        <v>20.537132987910191</v>
      </c>
      <c r="I106" s="115">
        <v>12523</v>
      </c>
      <c r="J106" s="116">
        <f t="shared" si="29"/>
        <v>4.2502004811548755E-3</v>
      </c>
      <c r="K106" s="115">
        <v>15246</v>
      </c>
      <c r="L106" s="116">
        <f t="shared" si="30"/>
        <v>0.21743991056456125</v>
      </c>
      <c r="M106" s="115">
        <v>15697</v>
      </c>
      <c r="N106" s="116">
        <f>IFERROR(M106/K106-1,"-")</f>
        <v>2.9581529581529598E-2</v>
      </c>
      <c r="O106" s="116">
        <f t="shared" si="33"/>
        <v>4.9405000668538479E-2</v>
      </c>
    </row>
    <row r="107" spans="2:15" x14ac:dyDescent="0.25">
      <c r="B107" s="114" t="s">
        <v>91</v>
      </c>
      <c r="C107" s="115">
        <v>21017</v>
      </c>
      <c r="D107" s="116">
        <v>-1.1615876598946584E-2</v>
      </c>
      <c r="E107" s="115">
        <v>1877</v>
      </c>
      <c r="F107" s="116">
        <f t="shared" si="27"/>
        <v>-0.91069134510158445</v>
      </c>
      <c r="G107" s="115">
        <v>15652</v>
      </c>
      <c r="H107" s="116">
        <f t="shared" si="28"/>
        <v>7.3388385721896636</v>
      </c>
      <c r="I107" s="115">
        <v>13556</v>
      </c>
      <c r="J107" s="116">
        <f t="shared" si="29"/>
        <v>-0.13391259902887809</v>
      </c>
      <c r="K107" s="115">
        <v>17924</v>
      </c>
      <c r="L107" s="116">
        <f t="shared" si="30"/>
        <v>0.32221894364119219</v>
      </c>
      <c r="M107" s="115">
        <v>15263</v>
      </c>
      <c r="N107" s="116">
        <f>IFERROR(M107/K107-1,"-")</f>
        <v>-0.14846016514170945</v>
      </c>
      <c r="O107" s="116">
        <f t="shared" si="33"/>
        <v>-0.27377836989104054</v>
      </c>
    </row>
    <row r="108" spans="2:15" x14ac:dyDescent="0.25">
      <c r="B108" s="114" t="s">
        <v>93</v>
      </c>
      <c r="C108" s="115">
        <v>20812</v>
      </c>
      <c r="D108" s="116">
        <v>2.3104906105594347E-2</v>
      </c>
      <c r="E108" s="115">
        <v>2995</v>
      </c>
      <c r="F108" s="116">
        <f t="shared" si="27"/>
        <v>-0.85609263886219489</v>
      </c>
      <c r="G108" s="115">
        <v>13771</v>
      </c>
      <c r="H108" s="116">
        <f t="shared" si="28"/>
        <v>3.5979966611018366</v>
      </c>
      <c r="I108" s="115">
        <v>15151</v>
      </c>
      <c r="J108" s="116">
        <f t="shared" si="29"/>
        <v>0.10021058746641498</v>
      </c>
      <c r="K108" s="115">
        <v>15898</v>
      </c>
      <c r="L108" s="116">
        <f t="shared" si="30"/>
        <v>4.9303676324994994E-2</v>
      </c>
      <c r="M108" s="115">
        <v>16453</v>
      </c>
      <c r="N108" s="116">
        <f>IFERROR(M108/K108-1,"-")</f>
        <v>3.4910051578814993E-2</v>
      </c>
      <c r="O108" s="116">
        <f t="shared" si="33"/>
        <v>-0.20944647318854503</v>
      </c>
    </row>
    <row r="109" spans="2:15" ht="15.75" x14ac:dyDescent="0.25">
      <c r="B109" s="117" t="s">
        <v>30</v>
      </c>
      <c r="C109" s="118">
        <v>203818</v>
      </c>
      <c r="D109" s="119">
        <v>-2.0430722500708876E-2</v>
      </c>
      <c r="E109" s="118">
        <v>58325</v>
      </c>
      <c r="F109" s="119">
        <f t="shared" si="27"/>
        <v>-0.71383783571617809</v>
      </c>
      <c r="G109" s="118">
        <v>81476</v>
      </c>
      <c r="H109" s="119">
        <f t="shared" si="28"/>
        <v>0.39693099014144884</v>
      </c>
      <c r="I109" s="118">
        <v>147121</v>
      </c>
      <c r="J109" s="119">
        <f t="shared" si="29"/>
        <v>0.80569738327851148</v>
      </c>
      <c r="K109" s="118">
        <v>141800</v>
      </c>
      <c r="L109" s="119">
        <f t="shared" si="30"/>
        <v>-3.6167508377457969E-2</v>
      </c>
      <c r="M109" s="118">
        <v>168823</v>
      </c>
      <c r="N109" s="119">
        <v>0.19057122708039498</v>
      </c>
      <c r="O109" s="119">
        <v>-0.17169729857029314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271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247</v>
      </c>
      <c r="M118" s="113" t="s">
        <v>69</v>
      </c>
      <c r="N118" s="112" t="s">
        <v>266</v>
      </c>
      <c r="O118" s="112" t="s">
        <v>267</v>
      </c>
    </row>
    <row r="119" spans="1:16" x14ac:dyDescent="0.25">
      <c r="B119" s="114" t="s">
        <v>71</v>
      </c>
      <c r="C119" s="115">
        <v>5883</v>
      </c>
      <c r="D119" s="116">
        <v>1.6237692174814411E-2</v>
      </c>
      <c r="E119" s="115">
        <v>5266</v>
      </c>
      <c r="F119" s="116">
        <f t="shared" ref="F119:F131" si="34">IFERROR(E119/C119-1,"-")</f>
        <v>-0.1048784633690294</v>
      </c>
      <c r="G119" s="115">
        <v>108</v>
      </c>
      <c r="H119" s="116">
        <f t="shared" ref="H119:H131" si="35">IFERROR(G119/E119-1,"-")</f>
        <v>-0.97949107481959741</v>
      </c>
      <c r="I119" s="115">
        <v>4195</v>
      </c>
      <c r="J119" s="116">
        <f t="shared" ref="J119:J131" si="36">IFERROR(I119/G119-1,"-")</f>
        <v>37.842592592592595</v>
      </c>
      <c r="K119" s="115">
        <v>4671</v>
      </c>
      <c r="L119" s="116">
        <f t="shared" ref="L119:L131" si="37">IFERROR(K119/I119-1,"-")</f>
        <v>0.11346841477949932</v>
      </c>
      <c r="M119" s="115">
        <v>5648</v>
      </c>
      <c r="N119" s="116">
        <f t="shared" ref="N119:N127" si="38">IFERROR(M119/K119-1,"-")</f>
        <v>0.20916292014557913</v>
      </c>
      <c r="O119" s="116">
        <f t="shared" ref="O119" si="39">M119/C119-1</f>
        <v>-3.9945605983341848E-2</v>
      </c>
    </row>
    <row r="120" spans="1:16" x14ac:dyDescent="0.25">
      <c r="B120" s="114" t="s">
        <v>73</v>
      </c>
      <c r="C120" s="115">
        <v>5605</v>
      </c>
      <c r="D120" s="116">
        <v>1.6082916368835853E-3</v>
      </c>
      <c r="E120" s="115">
        <v>6304</v>
      </c>
      <c r="F120" s="116">
        <f t="shared" si="34"/>
        <v>0.12471008028545949</v>
      </c>
      <c r="G120" s="115">
        <v>93</v>
      </c>
      <c r="H120" s="116">
        <f t="shared" si="35"/>
        <v>-0.98524746192893398</v>
      </c>
      <c r="I120" s="115">
        <v>5743</v>
      </c>
      <c r="J120" s="116">
        <f t="shared" si="36"/>
        <v>60.752688172043008</v>
      </c>
      <c r="K120" s="115">
        <v>5059</v>
      </c>
      <c r="L120" s="116">
        <f t="shared" si="37"/>
        <v>-0.11910151488768939</v>
      </c>
      <c r="M120" s="115">
        <v>5918</v>
      </c>
      <c r="N120" s="116">
        <f t="shared" si="38"/>
        <v>0.16979640245107719</v>
      </c>
      <c r="O120" s="116">
        <f>IFERROR(M120/C120-1,"-")</f>
        <v>5.5842997323817922E-2</v>
      </c>
    </row>
    <row r="121" spans="1:16" x14ac:dyDescent="0.25">
      <c r="B121" s="114" t="s">
        <v>75</v>
      </c>
      <c r="C121" s="115">
        <v>6697</v>
      </c>
      <c r="D121" s="116">
        <v>6.7421102964615898E-2</v>
      </c>
      <c r="E121" s="115">
        <v>7338</v>
      </c>
      <c r="F121" s="116">
        <f t="shared" si="34"/>
        <v>9.5714499029416089E-2</v>
      </c>
      <c r="G121" s="115">
        <v>88</v>
      </c>
      <c r="H121" s="116">
        <f t="shared" si="35"/>
        <v>-0.98800763150722271</v>
      </c>
      <c r="I121" s="115">
        <v>6750</v>
      </c>
      <c r="J121" s="116">
        <f t="shared" si="36"/>
        <v>75.704545454545453</v>
      </c>
      <c r="K121" s="115">
        <v>5407</v>
      </c>
      <c r="L121" s="116">
        <f t="shared" si="37"/>
        <v>-0.19896296296296301</v>
      </c>
      <c r="M121" s="115">
        <v>5789</v>
      </c>
      <c r="N121" s="116">
        <f t="shared" si="38"/>
        <v>7.0649158498242937E-2</v>
      </c>
      <c r="O121" s="116">
        <f t="shared" ref="O121:O130" si="40">IFERROR(M121/C121-1,"-")</f>
        <v>-0.13558309690906378</v>
      </c>
    </row>
    <row r="122" spans="1:16" x14ac:dyDescent="0.25">
      <c r="B122" s="114" t="s">
        <v>77</v>
      </c>
      <c r="C122" s="115">
        <v>4032</v>
      </c>
      <c r="D122" s="116">
        <v>-0.14048177360903857</v>
      </c>
      <c r="E122" s="115">
        <v>0</v>
      </c>
      <c r="F122" s="116">
        <f t="shared" si="34"/>
        <v>-1</v>
      </c>
      <c r="G122" s="115">
        <v>101</v>
      </c>
      <c r="H122" s="116" t="str">
        <f t="shared" si="35"/>
        <v>-</v>
      </c>
      <c r="I122" s="115">
        <v>5198</v>
      </c>
      <c r="J122" s="116">
        <f t="shared" si="36"/>
        <v>50.465346534653463</v>
      </c>
      <c r="K122" s="115">
        <v>3130</v>
      </c>
      <c r="L122" s="116">
        <f t="shared" si="37"/>
        <v>-0.39784532512504811</v>
      </c>
      <c r="M122" s="115">
        <v>4286</v>
      </c>
      <c r="N122" s="116">
        <f t="shared" si="38"/>
        <v>0.36932907348242816</v>
      </c>
      <c r="O122" s="116">
        <f t="shared" si="40"/>
        <v>6.2996031746031855E-2</v>
      </c>
    </row>
    <row r="123" spans="1:16" x14ac:dyDescent="0.25">
      <c r="B123" s="114" t="s">
        <v>79</v>
      </c>
      <c r="C123" s="115">
        <v>5593</v>
      </c>
      <c r="D123" s="116">
        <v>0.19918524871355059</v>
      </c>
      <c r="E123" s="115">
        <v>0</v>
      </c>
      <c r="F123" s="116">
        <f t="shared" si="34"/>
        <v>-1</v>
      </c>
      <c r="G123" s="115">
        <v>103</v>
      </c>
      <c r="H123" s="116" t="str">
        <f t="shared" si="35"/>
        <v>-</v>
      </c>
      <c r="I123" s="115">
        <v>5387</v>
      </c>
      <c r="J123" s="116">
        <f t="shared" si="36"/>
        <v>51.300970873786405</v>
      </c>
      <c r="K123" s="115">
        <v>4056</v>
      </c>
      <c r="L123" s="116">
        <f t="shared" si="37"/>
        <v>-0.2470762947837386</v>
      </c>
      <c r="M123" s="115">
        <v>4481</v>
      </c>
      <c r="N123" s="116">
        <f t="shared" si="38"/>
        <v>0.10478303747534512</v>
      </c>
      <c r="O123" s="116">
        <f t="shared" si="40"/>
        <v>-0.19881995351332027</v>
      </c>
    </row>
    <row r="124" spans="1:16" x14ac:dyDescent="0.25">
      <c r="B124" s="114" t="s">
        <v>81</v>
      </c>
      <c r="C124" s="115">
        <v>5588</v>
      </c>
      <c r="D124" s="116">
        <v>6.0542797494780753E-2</v>
      </c>
      <c r="E124" s="115">
        <v>0</v>
      </c>
      <c r="F124" s="116">
        <f t="shared" si="34"/>
        <v>-1</v>
      </c>
      <c r="G124" s="115">
        <v>173</v>
      </c>
      <c r="H124" s="116" t="str">
        <f t="shared" si="35"/>
        <v>-</v>
      </c>
      <c r="I124" s="115">
        <v>5659</v>
      </c>
      <c r="J124" s="116">
        <f t="shared" si="36"/>
        <v>31.710982658959537</v>
      </c>
      <c r="K124" s="115">
        <v>4750</v>
      </c>
      <c r="L124" s="116">
        <f t="shared" si="37"/>
        <v>-0.16062908641102669</v>
      </c>
      <c r="M124" s="115">
        <v>8026</v>
      </c>
      <c r="N124" s="116">
        <f t="shared" si="38"/>
        <v>0.6896842105263159</v>
      </c>
      <c r="O124" s="116">
        <f t="shared" si="40"/>
        <v>0.43629205440229057</v>
      </c>
    </row>
    <row r="125" spans="1:16" x14ac:dyDescent="0.25">
      <c r="B125" s="114" t="s">
        <v>83</v>
      </c>
      <c r="C125" s="115">
        <v>5743</v>
      </c>
      <c r="D125" s="116">
        <v>0.18951946975973488</v>
      </c>
      <c r="E125" s="115">
        <v>0</v>
      </c>
      <c r="F125" s="116">
        <f t="shared" si="34"/>
        <v>-1</v>
      </c>
      <c r="G125" s="115">
        <v>304</v>
      </c>
      <c r="H125" s="116" t="str">
        <f t="shared" si="35"/>
        <v>-</v>
      </c>
      <c r="I125" s="115">
        <v>5584</v>
      </c>
      <c r="J125" s="116">
        <f t="shared" si="36"/>
        <v>17.368421052631579</v>
      </c>
      <c r="K125" s="115">
        <v>3580</v>
      </c>
      <c r="L125" s="116">
        <f t="shared" si="37"/>
        <v>-0.35888252148997135</v>
      </c>
      <c r="M125" s="115">
        <v>4630</v>
      </c>
      <c r="N125" s="116">
        <f t="shared" si="38"/>
        <v>0.2932960893854748</v>
      </c>
      <c r="O125" s="116">
        <f t="shared" si="40"/>
        <v>-0.19380114922514369</v>
      </c>
    </row>
    <row r="126" spans="1:16" x14ac:dyDescent="0.25">
      <c r="B126" s="114" t="s">
        <v>85</v>
      </c>
      <c r="C126" s="115">
        <v>4944</v>
      </c>
      <c r="D126" s="116">
        <v>-9.3176815847395456E-2</v>
      </c>
      <c r="E126" s="115">
        <v>81</v>
      </c>
      <c r="F126" s="116">
        <f t="shared" si="34"/>
        <v>-0.98361650485436891</v>
      </c>
      <c r="G126" s="115">
        <v>1468</v>
      </c>
      <c r="H126" s="116">
        <f t="shared" si="35"/>
        <v>17.123456790123456</v>
      </c>
      <c r="I126" s="115">
        <v>5102</v>
      </c>
      <c r="J126" s="116">
        <f t="shared" si="36"/>
        <v>2.4754768392370572</v>
      </c>
      <c r="K126" s="115">
        <v>3569</v>
      </c>
      <c r="L126" s="116">
        <f t="shared" si="37"/>
        <v>-0.30047040376323009</v>
      </c>
      <c r="M126" s="115">
        <v>6181</v>
      </c>
      <c r="N126" s="116">
        <f t="shared" si="38"/>
        <v>0.73185766321098344</v>
      </c>
      <c r="O126" s="116">
        <f t="shared" si="40"/>
        <v>0.25020226537216828</v>
      </c>
    </row>
    <row r="127" spans="1:16" x14ac:dyDescent="0.25">
      <c r="B127" s="114" t="s">
        <v>87</v>
      </c>
      <c r="C127" s="115">
        <v>7130</v>
      </c>
      <c r="D127" s="116">
        <v>6.7525078604581568E-2</v>
      </c>
      <c r="E127" s="115">
        <v>119</v>
      </c>
      <c r="F127" s="116">
        <f t="shared" si="34"/>
        <v>-0.98330995792426368</v>
      </c>
      <c r="G127" s="115">
        <v>4607</v>
      </c>
      <c r="H127" s="116">
        <f t="shared" si="35"/>
        <v>37.714285714285715</v>
      </c>
      <c r="I127" s="115">
        <v>5315</v>
      </c>
      <c r="J127" s="116">
        <f t="shared" si="36"/>
        <v>0.15367918385066193</v>
      </c>
      <c r="K127" s="115">
        <v>5343</v>
      </c>
      <c r="L127" s="116">
        <f t="shared" si="37"/>
        <v>5.2681091251176593E-3</v>
      </c>
      <c r="M127" s="115">
        <v>6777</v>
      </c>
      <c r="N127" s="116">
        <f t="shared" si="38"/>
        <v>0.26838854576080862</v>
      </c>
      <c r="O127" s="116">
        <f t="shared" si="40"/>
        <v>-4.9509116409537146E-2</v>
      </c>
    </row>
    <row r="128" spans="1:16" x14ac:dyDescent="0.25">
      <c r="A128" s="120"/>
      <c r="B128" s="114" t="s">
        <v>89</v>
      </c>
      <c r="C128" s="115">
        <v>5839</v>
      </c>
      <c r="D128" s="116">
        <v>1.7956764295676386E-2</v>
      </c>
      <c r="E128" s="115">
        <v>110</v>
      </c>
      <c r="F128" s="116">
        <f t="shared" si="34"/>
        <v>-0.98116115773248846</v>
      </c>
      <c r="G128" s="115">
        <v>4920</v>
      </c>
      <c r="H128" s="116">
        <f t="shared" si="35"/>
        <v>43.727272727272727</v>
      </c>
      <c r="I128" s="115">
        <v>5929</v>
      </c>
      <c r="J128" s="116">
        <f t="shared" si="36"/>
        <v>0.20508130081300813</v>
      </c>
      <c r="K128" s="115">
        <v>5420</v>
      </c>
      <c r="L128" s="116">
        <f t="shared" si="37"/>
        <v>-8.5849215719345562E-2</v>
      </c>
      <c r="M128" s="115">
        <v>6559</v>
      </c>
      <c r="N128" s="116">
        <f>IFERROR(M128/K128-1,"-")</f>
        <v>0.21014760147601486</v>
      </c>
      <c r="O128" s="116">
        <f t="shared" si="40"/>
        <v>0.1233087857509847</v>
      </c>
    </row>
    <row r="129" spans="2:16" x14ac:dyDescent="0.25">
      <c r="B129" s="114" t="s">
        <v>91</v>
      </c>
      <c r="C129" s="115">
        <v>5165</v>
      </c>
      <c r="D129" s="116">
        <v>-0.20794356693758631</v>
      </c>
      <c r="E129" s="115">
        <v>164</v>
      </c>
      <c r="F129" s="116">
        <f t="shared" si="34"/>
        <v>-0.96824782187802516</v>
      </c>
      <c r="G129" s="115">
        <v>5007</v>
      </c>
      <c r="H129" s="116">
        <f t="shared" si="35"/>
        <v>29.530487804878049</v>
      </c>
      <c r="I129" s="115">
        <v>5060</v>
      </c>
      <c r="J129" s="116">
        <f t="shared" si="36"/>
        <v>1.0585180746954359E-2</v>
      </c>
      <c r="K129" s="115">
        <v>5036</v>
      </c>
      <c r="L129" s="116">
        <f t="shared" si="37"/>
        <v>-4.7430830039525418E-3</v>
      </c>
      <c r="M129" s="115">
        <v>5563</v>
      </c>
      <c r="N129" s="116">
        <f>IFERROR(M129/K129-1,"-")</f>
        <v>0.10464654487688652</v>
      </c>
      <c r="O129" s="116">
        <f t="shared" si="40"/>
        <v>7.7057115198451154E-2</v>
      </c>
    </row>
    <row r="130" spans="2:16" x14ac:dyDescent="0.25">
      <c r="B130" s="114" t="s">
        <v>93</v>
      </c>
      <c r="C130" s="115">
        <v>5514</v>
      </c>
      <c r="D130" s="116">
        <v>-0.15338553661906951</v>
      </c>
      <c r="E130" s="115">
        <v>350</v>
      </c>
      <c r="F130" s="116">
        <f t="shared" si="34"/>
        <v>-0.93652520856002908</v>
      </c>
      <c r="G130" s="115">
        <v>3721</v>
      </c>
      <c r="H130" s="116">
        <f t="shared" si="35"/>
        <v>9.6314285714285717</v>
      </c>
      <c r="I130" s="115">
        <v>5200</v>
      </c>
      <c r="J130" s="116">
        <f t="shared" si="36"/>
        <v>0.3974737973662994</v>
      </c>
      <c r="K130" s="115">
        <v>5463</v>
      </c>
      <c r="L130" s="116">
        <f t="shared" si="37"/>
        <v>5.0576923076923075E-2</v>
      </c>
      <c r="M130" s="115">
        <v>5875</v>
      </c>
      <c r="N130" s="116">
        <f>IFERROR(M130/K130-1,"-")</f>
        <v>7.541643785465868E-2</v>
      </c>
      <c r="O130" s="116">
        <f t="shared" si="40"/>
        <v>6.5469713456655754E-2</v>
      </c>
    </row>
    <row r="131" spans="2:16" ht="15.75" x14ac:dyDescent="0.25">
      <c r="B131" s="117" t="s">
        <v>30</v>
      </c>
      <c r="C131" s="118">
        <v>67733</v>
      </c>
      <c r="D131" s="119">
        <v>-4.1022172557784176E-3</v>
      </c>
      <c r="E131" s="118">
        <v>19771</v>
      </c>
      <c r="F131" s="119">
        <f t="shared" si="34"/>
        <v>-0.70810387846396883</v>
      </c>
      <c r="G131" s="118">
        <v>20693</v>
      </c>
      <c r="H131" s="119">
        <f t="shared" si="35"/>
        <v>4.6633958828587341E-2</v>
      </c>
      <c r="I131" s="118">
        <v>65122</v>
      </c>
      <c r="J131" s="119">
        <f t="shared" si="36"/>
        <v>2.1470545595128789</v>
      </c>
      <c r="K131" s="118">
        <v>55484</v>
      </c>
      <c r="L131" s="119">
        <f t="shared" si="37"/>
        <v>-0.14799914007555048</v>
      </c>
      <c r="M131" s="118">
        <v>69733</v>
      </c>
      <c r="N131" s="119">
        <v>0.25681277485401188</v>
      </c>
      <c r="O131" s="119">
        <v>2.9527704368623953E-2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272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247</v>
      </c>
      <c r="M140" s="113" t="s">
        <v>69</v>
      </c>
      <c r="N140" s="112" t="s">
        <v>266</v>
      </c>
      <c r="O140" s="112" t="s">
        <v>267</v>
      </c>
    </row>
    <row r="141" spans="2:16" x14ac:dyDescent="0.25">
      <c r="B141" s="114" t="s">
        <v>71</v>
      </c>
      <c r="C141" s="115">
        <v>6844</v>
      </c>
      <c r="D141" s="116">
        <v>-9.3629982783737242E-2</v>
      </c>
      <c r="E141" s="115">
        <v>6545</v>
      </c>
      <c r="F141" s="116">
        <f t="shared" ref="F141:F153" si="41">IFERROR(E141/C141-1,"-")</f>
        <v>-4.3687901811805929E-2</v>
      </c>
      <c r="G141" s="115">
        <v>999</v>
      </c>
      <c r="H141" s="116">
        <f t="shared" ref="H141:H153" si="42">IFERROR(G141/E141-1,"-")</f>
        <v>-0.8473644003055768</v>
      </c>
      <c r="I141" s="115">
        <v>4563</v>
      </c>
      <c r="J141" s="116">
        <f t="shared" ref="J141:J153" si="43">IFERROR(I141/G141-1,"-")</f>
        <v>3.5675675675675675</v>
      </c>
      <c r="K141" s="115">
        <v>1909</v>
      </c>
      <c r="L141" s="116">
        <f t="shared" ref="L141:L153" si="44">IFERROR(K141/I141-1,"-")</f>
        <v>-0.58163488932719698</v>
      </c>
      <c r="M141" s="115">
        <v>6720</v>
      </c>
      <c r="N141" s="116">
        <f t="shared" ref="N141:N149" si="45">IFERROR(M141/K141-1,"-")</f>
        <v>2.5201676270298585</v>
      </c>
      <c r="O141" s="116">
        <f t="shared" ref="O141" si="46">M141/C141-1</f>
        <v>-1.8118059614260718E-2</v>
      </c>
    </row>
    <row r="142" spans="2:16" x14ac:dyDescent="0.25">
      <c r="B142" s="114" t="s">
        <v>73</v>
      </c>
      <c r="C142" s="115">
        <v>6979</v>
      </c>
      <c r="D142" s="116">
        <v>-0.19882906669727929</v>
      </c>
      <c r="E142" s="115">
        <v>6280</v>
      </c>
      <c r="F142" s="116">
        <f t="shared" si="41"/>
        <v>-0.10015761570425563</v>
      </c>
      <c r="G142" s="115">
        <v>977</v>
      </c>
      <c r="H142" s="116">
        <f t="shared" si="42"/>
        <v>-0.84442675159235669</v>
      </c>
      <c r="I142" s="115">
        <v>2880</v>
      </c>
      <c r="J142" s="116">
        <f t="shared" si="43"/>
        <v>1.9477993858751281</v>
      </c>
      <c r="K142" s="115">
        <v>3000</v>
      </c>
      <c r="L142" s="116">
        <f t="shared" si="44"/>
        <v>4.1666666666666741E-2</v>
      </c>
      <c r="M142" s="115">
        <v>4191</v>
      </c>
      <c r="N142" s="116">
        <f t="shared" si="45"/>
        <v>0.39700000000000002</v>
      </c>
      <c r="O142" s="116">
        <f>IFERROR(M142/C142-1,"-")</f>
        <v>-0.39948416678607246</v>
      </c>
    </row>
    <row r="143" spans="2:16" x14ac:dyDescent="0.25">
      <c r="B143" s="114" t="s">
        <v>75</v>
      </c>
      <c r="C143" s="115">
        <v>9072</v>
      </c>
      <c r="D143" s="116">
        <v>9.5704429111951317E-3</v>
      </c>
      <c r="E143" s="115">
        <v>1807</v>
      </c>
      <c r="F143" s="116">
        <f t="shared" si="41"/>
        <v>-0.80081569664902996</v>
      </c>
      <c r="G143" s="115">
        <v>1444</v>
      </c>
      <c r="H143" s="116">
        <f t="shared" si="42"/>
        <v>-0.20088544548976206</v>
      </c>
      <c r="I143" s="115">
        <v>4119</v>
      </c>
      <c r="J143" s="116">
        <f t="shared" si="43"/>
        <v>1.8524930747922439</v>
      </c>
      <c r="K143" s="115">
        <v>4413</v>
      </c>
      <c r="L143" s="116">
        <f t="shared" si="44"/>
        <v>7.1376547705753746E-2</v>
      </c>
      <c r="M143" s="115">
        <v>4701</v>
      </c>
      <c r="N143" s="116">
        <f t="shared" si="45"/>
        <v>6.5261726716519419E-2</v>
      </c>
      <c r="O143" s="116">
        <f t="shared" ref="O143:O152" si="47">IFERROR(M143/C143-1,"-")</f>
        <v>-0.4818121693121693</v>
      </c>
    </row>
    <row r="144" spans="2:16" x14ac:dyDescent="0.25">
      <c r="B144" s="114" t="s">
        <v>77</v>
      </c>
      <c r="C144" s="115">
        <v>3673</v>
      </c>
      <c r="D144" s="116">
        <v>-0.42555520800750701</v>
      </c>
      <c r="E144" s="115">
        <v>0</v>
      </c>
      <c r="F144" s="116">
        <f t="shared" si="41"/>
        <v>-1</v>
      </c>
      <c r="G144" s="115">
        <v>1194</v>
      </c>
      <c r="H144" s="116" t="str">
        <f t="shared" si="42"/>
        <v>-</v>
      </c>
      <c r="I144" s="115">
        <v>2495</v>
      </c>
      <c r="J144" s="116">
        <f t="shared" si="43"/>
        <v>1.0896147403685092</v>
      </c>
      <c r="K144" s="115">
        <v>2417</v>
      </c>
      <c r="L144" s="116">
        <f t="shared" si="44"/>
        <v>-3.1262525050100187E-2</v>
      </c>
      <c r="M144" s="115">
        <v>3247</v>
      </c>
      <c r="N144" s="116">
        <f t="shared" si="45"/>
        <v>0.3434009102192801</v>
      </c>
      <c r="O144" s="116">
        <f t="shared" si="47"/>
        <v>-0.115981486523278</v>
      </c>
    </row>
    <row r="145" spans="1:16" x14ac:dyDescent="0.25">
      <c r="B145" s="114" t="s">
        <v>79</v>
      </c>
      <c r="C145" s="115">
        <v>3598</v>
      </c>
      <c r="D145" s="116">
        <v>-0.27033056175218007</v>
      </c>
      <c r="E145" s="115">
        <v>0</v>
      </c>
      <c r="F145" s="116">
        <f t="shared" si="41"/>
        <v>-1</v>
      </c>
      <c r="G145" s="115">
        <v>782</v>
      </c>
      <c r="H145" s="116" t="str">
        <f t="shared" si="42"/>
        <v>-</v>
      </c>
      <c r="I145" s="115">
        <v>1509</v>
      </c>
      <c r="J145" s="116">
        <f t="shared" si="43"/>
        <v>0.92966751918158574</v>
      </c>
      <c r="K145" s="115">
        <v>635</v>
      </c>
      <c r="L145" s="116">
        <f t="shared" si="44"/>
        <v>-0.57919151756129894</v>
      </c>
      <c r="M145" s="115">
        <v>365</v>
      </c>
      <c r="N145" s="116">
        <f t="shared" si="45"/>
        <v>-0.42519685039370081</v>
      </c>
      <c r="O145" s="116">
        <f t="shared" si="47"/>
        <v>-0.89855475264035578</v>
      </c>
    </row>
    <row r="146" spans="1:16" x14ac:dyDescent="0.25">
      <c r="B146" s="114" t="s">
        <v>81</v>
      </c>
      <c r="C146" s="115">
        <v>4992</v>
      </c>
      <c r="D146" s="116">
        <v>1.9607843137254832E-2</v>
      </c>
      <c r="E146" s="115">
        <v>0</v>
      </c>
      <c r="F146" s="116">
        <f t="shared" si="41"/>
        <v>-1</v>
      </c>
      <c r="G146" s="115">
        <v>1480</v>
      </c>
      <c r="H146" s="116" t="str">
        <f t="shared" si="42"/>
        <v>-</v>
      </c>
      <c r="I146" s="115">
        <v>2083</v>
      </c>
      <c r="J146" s="116">
        <f t="shared" si="43"/>
        <v>0.40743243243243232</v>
      </c>
      <c r="K146" s="115">
        <v>1387</v>
      </c>
      <c r="L146" s="116">
        <f t="shared" si="44"/>
        <v>-0.33413346135381661</v>
      </c>
      <c r="M146" s="115">
        <v>767</v>
      </c>
      <c r="N146" s="116">
        <f t="shared" si="45"/>
        <v>-0.44700793078586876</v>
      </c>
      <c r="O146" s="116">
        <f t="shared" si="47"/>
        <v>-0.84635416666666663</v>
      </c>
    </row>
    <row r="147" spans="1:16" x14ac:dyDescent="0.25">
      <c r="B147" s="114" t="s">
        <v>83</v>
      </c>
      <c r="C147" s="115">
        <v>3591</v>
      </c>
      <c r="D147" s="116">
        <v>-0.26489252814738995</v>
      </c>
      <c r="E147" s="115">
        <v>0</v>
      </c>
      <c r="F147" s="116">
        <f t="shared" si="41"/>
        <v>-1</v>
      </c>
      <c r="G147" s="115">
        <v>2519</v>
      </c>
      <c r="H147" s="116" t="str">
        <f t="shared" si="42"/>
        <v>-</v>
      </c>
      <c r="I147" s="115">
        <v>1894</v>
      </c>
      <c r="J147" s="116">
        <f t="shared" si="43"/>
        <v>-0.24811433108376335</v>
      </c>
      <c r="K147" s="115">
        <v>1550</v>
      </c>
      <c r="L147" s="116">
        <f t="shared" si="44"/>
        <v>-0.18162618796198526</v>
      </c>
      <c r="M147" s="115">
        <v>2203</v>
      </c>
      <c r="N147" s="116">
        <f t="shared" si="45"/>
        <v>0.42129032258064525</v>
      </c>
      <c r="O147" s="116">
        <f t="shared" si="47"/>
        <v>-0.38652186020607071</v>
      </c>
    </row>
    <row r="148" spans="1:16" x14ac:dyDescent="0.25">
      <c r="B148" s="114" t="s">
        <v>85</v>
      </c>
      <c r="C148" s="115">
        <v>3114</v>
      </c>
      <c r="D148" s="116">
        <v>-0.55457016163638961</v>
      </c>
      <c r="E148" s="115">
        <v>256</v>
      </c>
      <c r="F148" s="116">
        <f t="shared" si="41"/>
        <v>-0.91779062299293512</v>
      </c>
      <c r="G148" s="115">
        <v>2212</v>
      </c>
      <c r="H148" s="116">
        <f t="shared" si="42"/>
        <v>7.640625</v>
      </c>
      <c r="I148" s="115">
        <v>2314</v>
      </c>
      <c r="J148" s="116">
        <f t="shared" si="43"/>
        <v>4.6112115732368952E-2</v>
      </c>
      <c r="K148" s="115">
        <v>1791</v>
      </c>
      <c r="L148" s="116">
        <f t="shared" si="44"/>
        <v>-0.22601555747623159</v>
      </c>
      <c r="M148" s="115">
        <v>2519</v>
      </c>
      <c r="N148" s="116">
        <f t="shared" si="45"/>
        <v>0.40647682858738143</v>
      </c>
      <c r="O148" s="116">
        <f t="shared" si="47"/>
        <v>-0.19107257546563905</v>
      </c>
    </row>
    <row r="149" spans="1:16" x14ac:dyDescent="0.25">
      <c r="B149" s="114" t="s">
        <v>87</v>
      </c>
      <c r="C149" s="115">
        <v>5370</v>
      </c>
      <c r="D149" s="116">
        <v>-9.0755164239756159E-2</v>
      </c>
      <c r="E149" s="115">
        <v>221</v>
      </c>
      <c r="F149" s="116">
        <f t="shared" si="41"/>
        <v>-0.9588454376163873</v>
      </c>
      <c r="G149" s="115">
        <v>2697</v>
      </c>
      <c r="H149" s="116">
        <f t="shared" si="42"/>
        <v>11.203619909502262</v>
      </c>
      <c r="I149" s="115">
        <v>2011</v>
      </c>
      <c r="J149" s="116">
        <f t="shared" si="43"/>
        <v>-0.25435669262143124</v>
      </c>
      <c r="K149" s="115">
        <v>2284</v>
      </c>
      <c r="L149" s="116">
        <f t="shared" si="44"/>
        <v>0.1357533565390352</v>
      </c>
      <c r="M149" s="115">
        <v>2496</v>
      </c>
      <c r="N149" s="116">
        <f t="shared" si="45"/>
        <v>9.2819614711033172E-2</v>
      </c>
      <c r="O149" s="116">
        <f t="shared" si="47"/>
        <v>-0.53519553072625703</v>
      </c>
    </row>
    <row r="150" spans="1:16" x14ac:dyDescent="0.25">
      <c r="A150" s="120"/>
      <c r="B150" s="114" t="s">
        <v>89</v>
      </c>
      <c r="C150" s="115">
        <v>4551</v>
      </c>
      <c r="D150" s="116">
        <v>-0.32276785714285716</v>
      </c>
      <c r="E150" s="115">
        <v>210</v>
      </c>
      <c r="F150" s="116">
        <f t="shared" si="41"/>
        <v>-0.95385629531970995</v>
      </c>
      <c r="G150" s="115">
        <v>3806</v>
      </c>
      <c r="H150" s="116">
        <f t="shared" si="42"/>
        <v>17.123809523809523</v>
      </c>
      <c r="I150" s="115">
        <v>2086</v>
      </c>
      <c r="J150" s="116">
        <f t="shared" si="43"/>
        <v>-0.45191802417235938</v>
      </c>
      <c r="K150" s="115">
        <v>3442</v>
      </c>
      <c r="L150" s="116">
        <f t="shared" si="44"/>
        <v>0.65004793863854271</v>
      </c>
      <c r="M150" s="115">
        <v>3103</v>
      </c>
      <c r="N150" s="116">
        <f>IFERROR(M150/K150-1,"-")</f>
        <v>-9.8489250435793152E-2</v>
      </c>
      <c r="O150" s="116">
        <f t="shared" si="47"/>
        <v>-0.31817183036695229</v>
      </c>
    </row>
    <row r="151" spans="1:16" x14ac:dyDescent="0.25">
      <c r="B151" s="114" t="s">
        <v>91</v>
      </c>
      <c r="C151" s="115">
        <v>9109</v>
      </c>
      <c r="D151" s="116">
        <v>0.13507788161993761</v>
      </c>
      <c r="E151" s="115">
        <v>1354</v>
      </c>
      <c r="F151" s="116">
        <f t="shared" si="41"/>
        <v>-0.85135580195411131</v>
      </c>
      <c r="G151" s="115">
        <v>6820</v>
      </c>
      <c r="H151" s="116">
        <f t="shared" si="42"/>
        <v>4.0369276218611523</v>
      </c>
      <c r="I151" s="115">
        <v>3576</v>
      </c>
      <c r="J151" s="116">
        <f t="shared" si="43"/>
        <v>-0.47565982404692086</v>
      </c>
      <c r="K151" s="115">
        <v>6832</v>
      </c>
      <c r="L151" s="116">
        <f t="shared" si="44"/>
        <v>0.91051454138702459</v>
      </c>
      <c r="M151" s="115">
        <v>4594</v>
      </c>
      <c r="N151" s="116">
        <f>IFERROR(M151/K151-1,"-")</f>
        <v>-0.32757611241217799</v>
      </c>
      <c r="O151" s="116">
        <f t="shared" si="47"/>
        <v>-0.49566362937753872</v>
      </c>
    </row>
    <row r="152" spans="1:16" x14ac:dyDescent="0.25">
      <c r="B152" s="114" t="s">
        <v>93</v>
      </c>
      <c r="C152" s="115">
        <v>9047</v>
      </c>
      <c r="D152" s="116">
        <v>0.38608855523211272</v>
      </c>
      <c r="E152" s="115">
        <v>1915</v>
      </c>
      <c r="F152" s="116">
        <f t="shared" si="41"/>
        <v>-0.78832762241627052</v>
      </c>
      <c r="G152" s="115">
        <v>6300</v>
      </c>
      <c r="H152" s="116">
        <f t="shared" si="42"/>
        <v>2.2898172323759791</v>
      </c>
      <c r="I152" s="115">
        <v>4554</v>
      </c>
      <c r="J152" s="116">
        <f t="shared" si="43"/>
        <v>-0.27714285714285714</v>
      </c>
      <c r="K152" s="115">
        <v>4805</v>
      </c>
      <c r="L152" s="116">
        <f t="shared" si="44"/>
        <v>5.5116381203337728E-2</v>
      </c>
      <c r="M152" s="115">
        <v>4165</v>
      </c>
      <c r="N152" s="116">
        <f>IFERROR(M152/K152-1,"-")</f>
        <v>-0.13319458896982306</v>
      </c>
      <c r="O152" s="116">
        <f t="shared" si="47"/>
        <v>-0.53962639549021774</v>
      </c>
    </row>
    <row r="153" spans="1:16" ht="15.75" x14ac:dyDescent="0.25">
      <c r="B153" s="117" t="s">
        <v>30</v>
      </c>
      <c r="C153" s="118">
        <v>69940</v>
      </c>
      <c r="D153" s="119">
        <v>-0.13142828757001102</v>
      </c>
      <c r="E153" s="118">
        <v>18669</v>
      </c>
      <c r="F153" s="119">
        <f t="shared" si="41"/>
        <v>-0.73307120388904767</v>
      </c>
      <c r="G153" s="118">
        <v>31230</v>
      </c>
      <c r="H153" s="119">
        <f t="shared" si="42"/>
        <v>0.67282661095934437</v>
      </c>
      <c r="I153" s="118">
        <v>34084</v>
      </c>
      <c r="J153" s="119">
        <f t="shared" si="43"/>
        <v>9.1386487351905243E-2</v>
      </c>
      <c r="K153" s="118">
        <v>34465</v>
      </c>
      <c r="L153" s="119">
        <f t="shared" si="44"/>
        <v>1.117826546180023E-2</v>
      </c>
      <c r="M153" s="118">
        <v>39071</v>
      </c>
      <c r="N153" s="119">
        <v>0.13364282605541855</v>
      </c>
      <c r="O153" s="119">
        <v>-0.44136402630826421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273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247</v>
      </c>
      <c r="M162" s="113" t="s">
        <v>69</v>
      </c>
      <c r="N162" s="112" t="s">
        <v>266</v>
      </c>
      <c r="O162" s="112" t="s">
        <v>267</v>
      </c>
    </row>
    <row r="163" spans="2:15" x14ac:dyDescent="0.25">
      <c r="B163" s="114" t="s">
        <v>71</v>
      </c>
      <c r="C163" s="115">
        <v>669</v>
      </c>
      <c r="D163" s="116">
        <v>9.1353996737357335E-2</v>
      </c>
      <c r="E163" s="115">
        <v>416</v>
      </c>
      <c r="F163" s="116">
        <f t="shared" ref="F163:F175" si="48">IFERROR(E163/C163-1,"-")</f>
        <v>-0.37817638266068765</v>
      </c>
      <c r="G163" s="115">
        <v>107</v>
      </c>
      <c r="H163" s="116">
        <f t="shared" ref="H163:H175" si="49">IFERROR(G163/E163-1,"-")</f>
        <v>-0.74278846153846156</v>
      </c>
      <c r="I163" s="115">
        <v>274</v>
      </c>
      <c r="J163" s="116">
        <f t="shared" ref="J163:J175" si="50">IFERROR(I163/G163-1,"-")</f>
        <v>1.5607476635514019</v>
      </c>
      <c r="K163" s="115">
        <v>617</v>
      </c>
      <c r="L163" s="116">
        <f t="shared" ref="L163:L175" si="51">IFERROR(K163/I163-1,"-")</f>
        <v>1.2518248175182483</v>
      </c>
      <c r="M163" s="115">
        <v>747</v>
      </c>
      <c r="N163" s="116">
        <f t="shared" ref="N163:N171" si="52">IFERROR(M163/K163-1,"-")</f>
        <v>0.21069692058346834</v>
      </c>
      <c r="O163" s="116">
        <f t="shared" ref="O163" si="53">M163/C163-1</f>
        <v>0.11659192825112097</v>
      </c>
    </row>
    <row r="164" spans="2:15" x14ac:dyDescent="0.25">
      <c r="B164" s="114" t="s">
        <v>73</v>
      </c>
      <c r="C164" s="115">
        <v>473</v>
      </c>
      <c r="D164" s="116">
        <v>0.11032863849765251</v>
      </c>
      <c r="E164" s="115">
        <v>641</v>
      </c>
      <c r="F164" s="116">
        <f t="shared" si="48"/>
        <v>0.35517970401691334</v>
      </c>
      <c r="G164" s="115">
        <v>48</v>
      </c>
      <c r="H164" s="116">
        <f t="shared" si="49"/>
        <v>-0.9251170046801872</v>
      </c>
      <c r="I164" s="115">
        <v>444</v>
      </c>
      <c r="J164" s="116">
        <f t="shared" si="50"/>
        <v>8.25</v>
      </c>
      <c r="K164" s="115">
        <v>654</v>
      </c>
      <c r="L164" s="116">
        <f t="shared" si="51"/>
        <v>0.47297297297297303</v>
      </c>
      <c r="M164" s="115">
        <v>490</v>
      </c>
      <c r="N164" s="116">
        <f t="shared" si="52"/>
        <v>-0.25076452599388377</v>
      </c>
      <c r="O164" s="116">
        <f>IFERROR(M164/C164-1,"-")</f>
        <v>3.5940803382663811E-2</v>
      </c>
    </row>
    <row r="165" spans="2:15" x14ac:dyDescent="0.25">
      <c r="B165" s="114" t="s">
        <v>75</v>
      </c>
      <c r="C165" s="115">
        <v>442</v>
      </c>
      <c r="D165" s="116">
        <v>-0.35755813953488369</v>
      </c>
      <c r="E165" s="115">
        <v>63</v>
      </c>
      <c r="F165" s="116">
        <f t="shared" si="48"/>
        <v>-0.85746606334841635</v>
      </c>
      <c r="G165" s="115">
        <v>463</v>
      </c>
      <c r="H165" s="116">
        <f t="shared" si="49"/>
        <v>6.3492063492063489</v>
      </c>
      <c r="I165" s="115">
        <v>624</v>
      </c>
      <c r="J165" s="116">
        <f t="shared" si="50"/>
        <v>0.3477321814254859</v>
      </c>
      <c r="K165" s="115">
        <v>785</v>
      </c>
      <c r="L165" s="116">
        <f t="shared" si="51"/>
        <v>0.25801282051282048</v>
      </c>
      <c r="M165" s="115">
        <v>707</v>
      </c>
      <c r="N165" s="116">
        <f t="shared" si="52"/>
        <v>-9.9363057324840742E-2</v>
      </c>
      <c r="O165" s="116">
        <f t="shared" ref="O165:O174" si="54">IFERROR(M165/C165-1,"-")</f>
        <v>0.59954751131221728</v>
      </c>
    </row>
    <row r="166" spans="2:15" x14ac:dyDescent="0.25">
      <c r="B166" s="114" t="s">
        <v>77</v>
      </c>
      <c r="C166" s="115">
        <v>559</v>
      </c>
      <c r="D166" s="116">
        <v>1.462555066079295</v>
      </c>
      <c r="E166" s="115">
        <v>0</v>
      </c>
      <c r="F166" s="116">
        <f t="shared" si="48"/>
        <v>-1</v>
      </c>
      <c r="G166" s="115">
        <v>104</v>
      </c>
      <c r="H166" s="116" t="str">
        <f t="shared" si="49"/>
        <v>-</v>
      </c>
      <c r="I166" s="115">
        <v>540</v>
      </c>
      <c r="J166" s="116">
        <f t="shared" si="50"/>
        <v>4.1923076923076925</v>
      </c>
      <c r="K166" s="115">
        <v>749</v>
      </c>
      <c r="L166" s="116">
        <f t="shared" si="51"/>
        <v>0.38703703703703707</v>
      </c>
      <c r="M166" s="115">
        <v>471</v>
      </c>
      <c r="N166" s="116">
        <f t="shared" si="52"/>
        <v>-0.3711615487316422</v>
      </c>
      <c r="O166" s="116">
        <f t="shared" si="54"/>
        <v>-0.15742397137745978</v>
      </c>
    </row>
    <row r="167" spans="2:15" x14ac:dyDescent="0.25">
      <c r="B167" s="114" t="s">
        <v>79</v>
      </c>
      <c r="C167" s="115">
        <v>684</v>
      </c>
      <c r="D167" s="116">
        <v>1.3505154639175259</v>
      </c>
      <c r="E167" s="115">
        <v>0</v>
      </c>
      <c r="F167" s="116">
        <f t="shared" si="48"/>
        <v>-1</v>
      </c>
      <c r="G167" s="115">
        <v>384</v>
      </c>
      <c r="H167" s="116" t="str">
        <f t="shared" si="49"/>
        <v>-</v>
      </c>
      <c r="I167" s="115">
        <v>386</v>
      </c>
      <c r="J167" s="116">
        <f t="shared" si="50"/>
        <v>5.2083333333332593E-3</v>
      </c>
      <c r="K167" s="115">
        <v>298</v>
      </c>
      <c r="L167" s="116">
        <f t="shared" si="51"/>
        <v>-0.227979274611399</v>
      </c>
      <c r="M167" s="115">
        <v>131</v>
      </c>
      <c r="N167" s="116">
        <f t="shared" si="52"/>
        <v>-0.56040268456375841</v>
      </c>
      <c r="O167" s="116">
        <f t="shared" si="54"/>
        <v>-0.80847953216374269</v>
      </c>
    </row>
    <row r="168" spans="2:15" x14ac:dyDescent="0.25">
      <c r="B168" s="114" t="s">
        <v>81</v>
      </c>
      <c r="C168" s="115">
        <v>746</v>
      </c>
      <c r="D168" s="116">
        <v>2.3909090909090911</v>
      </c>
      <c r="E168" s="115">
        <v>0</v>
      </c>
      <c r="F168" s="116">
        <f t="shared" si="48"/>
        <v>-1</v>
      </c>
      <c r="G168" s="115">
        <v>367</v>
      </c>
      <c r="H168" s="116" t="str">
        <f t="shared" si="49"/>
        <v>-</v>
      </c>
      <c r="I168" s="115">
        <v>313</v>
      </c>
      <c r="J168" s="116">
        <f t="shared" si="50"/>
        <v>-0.14713896457765663</v>
      </c>
      <c r="K168" s="115">
        <v>385</v>
      </c>
      <c r="L168" s="116">
        <f t="shared" si="51"/>
        <v>0.23003194888178924</v>
      </c>
      <c r="M168" s="115">
        <v>222</v>
      </c>
      <c r="N168" s="116">
        <f t="shared" si="52"/>
        <v>-0.42337662337662341</v>
      </c>
      <c r="O168" s="116">
        <f t="shared" si="54"/>
        <v>-0.7024128686327078</v>
      </c>
    </row>
    <row r="169" spans="2:15" x14ac:dyDescent="0.25">
      <c r="B169" s="114" t="s">
        <v>83</v>
      </c>
      <c r="C169" s="115">
        <v>1064</v>
      </c>
      <c r="D169" s="116">
        <v>1.1153081510934393</v>
      </c>
      <c r="E169" s="115">
        <v>0</v>
      </c>
      <c r="F169" s="116">
        <f t="shared" si="48"/>
        <v>-1</v>
      </c>
      <c r="G169" s="115">
        <v>244</v>
      </c>
      <c r="H169" s="116" t="str">
        <f t="shared" si="49"/>
        <v>-</v>
      </c>
      <c r="I169" s="115">
        <v>423</v>
      </c>
      <c r="J169" s="116">
        <f t="shared" si="50"/>
        <v>0.73360655737704916</v>
      </c>
      <c r="K169" s="115">
        <v>332</v>
      </c>
      <c r="L169" s="116">
        <f t="shared" si="51"/>
        <v>-0.21513002364066192</v>
      </c>
      <c r="M169" s="115">
        <v>181</v>
      </c>
      <c r="N169" s="116">
        <f t="shared" si="52"/>
        <v>-0.45481927710843373</v>
      </c>
      <c r="O169" s="116">
        <f t="shared" si="54"/>
        <v>-0.82988721804511278</v>
      </c>
    </row>
    <row r="170" spans="2:15" x14ac:dyDescent="0.25">
      <c r="B170" s="114" t="s">
        <v>85</v>
      </c>
      <c r="C170" s="115">
        <v>876</v>
      </c>
      <c r="D170" s="116">
        <v>0.70428015564202329</v>
      </c>
      <c r="E170" s="115">
        <v>227</v>
      </c>
      <c r="F170" s="116">
        <f t="shared" si="48"/>
        <v>-0.7408675799086758</v>
      </c>
      <c r="G170" s="115">
        <v>656</v>
      </c>
      <c r="H170" s="116">
        <f t="shared" si="49"/>
        <v>1.8898678414096914</v>
      </c>
      <c r="I170" s="115">
        <v>844</v>
      </c>
      <c r="J170" s="116">
        <f t="shared" si="50"/>
        <v>0.28658536585365857</v>
      </c>
      <c r="K170" s="115">
        <v>638</v>
      </c>
      <c r="L170" s="116">
        <f t="shared" si="51"/>
        <v>-0.24407582938388628</v>
      </c>
      <c r="M170" s="115">
        <v>993</v>
      </c>
      <c r="N170" s="116">
        <f t="shared" si="52"/>
        <v>0.55642633228840133</v>
      </c>
      <c r="O170" s="116">
        <f t="shared" si="54"/>
        <v>0.13356164383561642</v>
      </c>
    </row>
    <row r="171" spans="2:15" x14ac:dyDescent="0.25">
      <c r="B171" s="114" t="s">
        <v>87</v>
      </c>
      <c r="C171" s="115">
        <v>321</v>
      </c>
      <c r="D171" s="116">
        <v>-0.11080332409972304</v>
      </c>
      <c r="E171" s="115">
        <v>58</v>
      </c>
      <c r="F171" s="116">
        <f t="shared" si="48"/>
        <v>-0.81931464174454827</v>
      </c>
      <c r="G171" s="115">
        <v>269</v>
      </c>
      <c r="H171" s="116">
        <f t="shared" si="49"/>
        <v>3.6379310344827589</v>
      </c>
      <c r="I171" s="115">
        <v>658</v>
      </c>
      <c r="J171" s="116">
        <f t="shared" si="50"/>
        <v>1.446096654275093</v>
      </c>
      <c r="K171" s="115">
        <v>379</v>
      </c>
      <c r="L171" s="116">
        <f t="shared" si="51"/>
        <v>-0.42401215805471126</v>
      </c>
      <c r="M171" s="115">
        <v>1070</v>
      </c>
      <c r="N171" s="116">
        <f t="shared" si="52"/>
        <v>1.8232189973614776</v>
      </c>
      <c r="O171" s="116">
        <f t="shared" si="54"/>
        <v>2.3333333333333335</v>
      </c>
    </row>
    <row r="172" spans="2:15" x14ac:dyDescent="0.25">
      <c r="B172" s="114" t="s">
        <v>89</v>
      </c>
      <c r="C172" s="115">
        <v>336</v>
      </c>
      <c r="D172" s="116">
        <v>3.7037037037036979E-2</v>
      </c>
      <c r="E172" s="115">
        <v>10</v>
      </c>
      <c r="F172" s="116">
        <f t="shared" si="48"/>
        <v>-0.97023809523809523</v>
      </c>
      <c r="G172" s="115">
        <v>582</v>
      </c>
      <c r="H172" s="116">
        <f t="shared" si="49"/>
        <v>57.2</v>
      </c>
      <c r="I172" s="115">
        <v>562</v>
      </c>
      <c r="J172" s="116">
        <f t="shared" si="50"/>
        <v>-3.4364261168384869E-2</v>
      </c>
      <c r="K172" s="115">
        <v>717</v>
      </c>
      <c r="L172" s="116">
        <f t="shared" si="51"/>
        <v>0.27580071174377219</v>
      </c>
      <c r="M172" s="115">
        <v>709</v>
      </c>
      <c r="N172" s="116">
        <f>IFERROR(M172/K172-1,"-")</f>
        <v>-1.1157601115760141E-2</v>
      </c>
      <c r="O172" s="116">
        <f t="shared" si="54"/>
        <v>1.1101190476190474</v>
      </c>
    </row>
    <row r="173" spans="2:15" x14ac:dyDescent="0.25">
      <c r="B173" s="114" t="s">
        <v>91</v>
      </c>
      <c r="C173" s="115">
        <v>386</v>
      </c>
      <c r="D173" s="116">
        <v>0.38848920863309355</v>
      </c>
      <c r="E173" s="115">
        <v>17</v>
      </c>
      <c r="F173" s="116">
        <f t="shared" si="48"/>
        <v>-0.95595854922279788</v>
      </c>
      <c r="G173" s="115">
        <v>339</v>
      </c>
      <c r="H173" s="116">
        <f t="shared" si="49"/>
        <v>18.941176470588236</v>
      </c>
      <c r="I173" s="115">
        <v>499</v>
      </c>
      <c r="J173" s="116">
        <f t="shared" si="50"/>
        <v>0.471976401179941</v>
      </c>
      <c r="K173" s="115">
        <v>631</v>
      </c>
      <c r="L173" s="116">
        <f t="shared" si="51"/>
        <v>0.26452905811623251</v>
      </c>
      <c r="M173" s="115">
        <v>478</v>
      </c>
      <c r="N173" s="116">
        <f>IFERROR(M173/K173-1,"-")</f>
        <v>-0.24247226624405704</v>
      </c>
      <c r="O173" s="116">
        <f t="shared" si="54"/>
        <v>0.23834196891191706</v>
      </c>
    </row>
    <row r="174" spans="2:15" x14ac:dyDescent="0.25">
      <c r="B174" s="114" t="s">
        <v>93</v>
      </c>
      <c r="C174" s="115">
        <v>236</v>
      </c>
      <c r="D174" s="116">
        <v>-0.35869565217391308</v>
      </c>
      <c r="E174" s="115">
        <v>42</v>
      </c>
      <c r="F174" s="116">
        <f t="shared" si="48"/>
        <v>-0.82203389830508478</v>
      </c>
      <c r="G174" s="115">
        <v>310</v>
      </c>
      <c r="H174" s="116">
        <f t="shared" si="49"/>
        <v>6.3809523809523814</v>
      </c>
      <c r="I174" s="115">
        <v>830</v>
      </c>
      <c r="J174" s="116">
        <f t="shared" si="50"/>
        <v>1.6774193548387095</v>
      </c>
      <c r="K174" s="115">
        <v>599</v>
      </c>
      <c r="L174" s="116">
        <f t="shared" si="51"/>
        <v>-0.27831325301204823</v>
      </c>
      <c r="M174" s="115">
        <v>475</v>
      </c>
      <c r="N174" s="116">
        <f>IFERROR(M174/K174-1,"-")</f>
        <v>-0.20701168614357257</v>
      </c>
      <c r="O174" s="116">
        <f t="shared" si="54"/>
        <v>1.0127118644067798</v>
      </c>
    </row>
    <row r="175" spans="2:15" ht="15.75" x14ac:dyDescent="0.25">
      <c r="B175" s="117" t="s">
        <v>30</v>
      </c>
      <c r="C175" s="118">
        <v>6792</v>
      </c>
      <c r="D175" s="119">
        <v>0.41117805942239771</v>
      </c>
      <c r="E175" s="118">
        <v>1519</v>
      </c>
      <c r="F175" s="119">
        <f t="shared" si="48"/>
        <v>-0.77635453474676086</v>
      </c>
      <c r="G175" s="118">
        <v>3873</v>
      </c>
      <c r="H175" s="119">
        <f t="shared" si="49"/>
        <v>1.5497037524687296</v>
      </c>
      <c r="I175" s="118">
        <v>6397</v>
      </c>
      <c r="J175" s="119">
        <f t="shared" si="50"/>
        <v>0.65169119545571919</v>
      </c>
      <c r="K175" s="118">
        <v>6784</v>
      </c>
      <c r="L175" s="119">
        <f t="shared" si="51"/>
        <v>6.0497108019384127E-2</v>
      </c>
      <c r="M175" s="118">
        <v>6674</v>
      </c>
      <c r="N175" s="119">
        <v>-1.6214622641509413E-2</v>
      </c>
      <c r="O175" s="119">
        <v>-1.7373380447585407E-2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274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247</v>
      </c>
      <c r="M184" s="113" t="s">
        <v>69</v>
      </c>
      <c r="N184" s="112" t="s">
        <v>266</v>
      </c>
      <c r="O184" s="112" t="s">
        <v>267</v>
      </c>
    </row>
    <row r="185" spans="1:16" x14ac:dyDescent="0.25">
      <c r="A185" s="120"/>
      <c r="B185" s="114" t="s">
        <v>71</v>
      </c>
      <c r="C185" s="115">
        <v>666</v>
      </c>
      <c r="D185" s="116">
        <v>1.0429447852760738</v>
      </c>
      <c r="E185" s="115">
        <v>270</v>
      </c>
      <c r="F185" s="116">
        <f t="shared" ref="F185:F197" si="55">IFERROR(E185/C185-1,"-")</f>
        <v>-0.59459459459459452</v>
      </c>
      <c r="G185" s="115">
        <v>74</v>
      </c>
      <c r="H185" s="116">
        <f t="shared" ref="H185:H197" si="56">IFERROR(G185/E185-1,"-")</f>
        <v>-0.72592592592592586</v>
      </c>
      <c r="I185" s="115">
        <v>358</v>
      </c>
      <c r="J185" s="116">
        <f t="shared" ref="J185:J197" si="57">IFERROR(I185/G185-1,"-")</f>
        <v>3.8378378378378377</v>
      </c>
      <c r="K185" s="115">
        <v>248</v>
      </c>
      <c r="L185" s="116">
        <f t="shared" ref="L185:L197" si="58">IFERROR(K185/I185-1,"-")</f>
        <v>-0.30726256983240219</v>
      </c>
      <c r="M185" s="115">
        <v>659</v>
      </c>
      <c r="N185" s="116">
        <f t="shared" ref="N185:N193" si="59">IFERROR(M185/K185-1,"-")</f>
        <v>1.657258064516129</v>
      </c>
      <c r="O185" s="116">
        <f t="shared" ref="O185" si="60">M185/C185-1</f>
        <v>-1.0510510510510551E-2</v>
      </c>
    </row>
    <row r="186" spans="1:16" x14ac:dyDescent="0.25">
      <c r="B186" s="114" t="s">
        <v>73</v>
      </c>
      <c r="C186" s="115">
        <v>786</v>
      </c>
      <c r="D186" s="116">
        <v>2.3733905579399144</v>
      </c>
      <c r="E186" s="115">
        <v>364</v>
      </c>
      <c r="F186" s="116">
        <f t="shared" si="55"/>
        <v>-0.53689567430025442</v>
      </c>
      <c r="G186" s="115">
        <v>6</v>
      </c>
      <c r="H186" s="116">
        <f t="shared" si="56"/>
        <v>-0.98351648351648346</v>
      </c>
      <c r="I186" s="115">
        <v>221</v>
      </c>
      <c r="J186" s="116">
        <f t="shared" si="57"/>
        <v>35.833333333333336</v>
      </c>
      <c r="K186" s="115">
        <v>250</v>
      </c>
      <c r="L186" s="116">
        <f t="shared" si="58"/>
        <v>0.13122171945701355</v>
      </c>
      <c r="M186" s="115">
        <v>262</v>
      </c>
      <c r="N186" s="116">
        <f t="shared" si="59"/>
        <v>4.8000000000000043E-2</v>
      </c>
      <c r="O186" s="116">
        <f>IFERROR(M186/C186-1,"-")</f>
        <v>-0.66666666666666674</v>
      </c>
    </row>
    <row r="187" spans="1:16" x14ac:dyDescent="0.25">
      <c r="B187" s="114" t="s">
        <v>75</v>
      </c>
      <c r="C187" s="115">
        <v>717</v>
      </c>
      <c r="D187" s="116">
        <v>2.3348837209302324</v>
      </c>
      <c r="E187" s="115">
        <v>91</v>
      </c>
      <c r="F187" s="116">
        <f t="shared" si="55"/>
        <v>-0.87308228730822868</v>
      </c>
      <c r="G187" s="115">
        <v>22</v>
      </c>
      <c r="H187" s="116">
        <f t="shared" si="56"/>
        <v>-0.75824175824175821</v>
      </c>
      <c r="I187" s="115">
        <v>223</v>
      </c>
      <c r="J187" s="116">
        <f t="shared" si="57"/>
        <v>9.1363636363636367</v>
      </c>
      <c r="K187" s="115">
        <v>394</v>
      </c>
      <c r="L187" s="116">
        <f t="shared" si="58"/>
        <v>0.76681614349775784</v>
      </c>
      <c r="M187" s="115">
        <v>268</v>
      </c>
      <c r="N187" s="116">
        <f t="shared" si="59"/>
        <v>-0.31979695431472077</v>
      </c>
      <c r="O187" s="116">
        <f t="shared" ref="O187:O196" si="61">IFERROR(M187/C187-1,"-")</f>
        <v>-0.62622036262203629</v>
      </c>
    </row>
    <row r="188" spans="1:16" x14ac:dyDescent="0.25">
      <c r="B188" s="114" t="s">
        <v>77</v>
      </c>
      <c r="C188" s="115">
        <v>370</v>
      </c>
      <c r="D188" s="116">
        <v>2.1896551724137931</v>
      </c>
      <c r="E188" s="115">
        <v>0</v>
      </c>
      <c r="F188" s="116">
        <f t="shared" si="55"/>
        <v>-1</v>
      </c>
      <c r="G188" s="115">
        <v>26</v>
      </c>
      <c r="H188" s="116" t="str">
        <f t="shared" si="56"/>
        <v>-</v>
      </c>
      <c r="I188" s="115">
        <v>291</v>
      </c>
      <c r="J188" s="116">
        <f t="shared" si="57"/>
        <v>10.192307692307692</v>
      </c>
      <c r="K188" s="115">
        <v>302</v>
      </c>
      <c r="L188" s="116">
        <f t="shared" si="58"/>
        <v>3.7800687285223455E-2</v>
      </c>
      <c r="M188" s="115">
        <v>249</v>
      </c>
      <c r="N188" s="116">
        <f t="shared" si="59"/>
        <v>-0.17549668874172186</v>
      </c>
      <c r="O188" s="116">
        <f t="shared" si="61"/>
        <v>-0.32702702702702702</v>
      </c>
    </row>
    <row r="189" spans="1:16" x14ac:dyDescent="0.25">
      <c r="B189" s="114" t="s">
        <v>79</v>
      </c>
      <c r="C189" s="115">
        <v>246</v>
      </c>
      <c r="D189" s="116">
        <v>0.32258064516129026</v>
      </c>
      <c r="E189" s="115">
        <v>0</v>
      </c>
      <c r="F189" s="116">
        <f t="shared" si="55"/>
        <v>-1</v>
      </c>
      <c r="G189" s="115">
        <v>69</v>
      </c>
      <c r="H189" s="116" t="str">
        <f t="shared" si="56"/>
        <v>-</v>
      </c>
      <c r="I189" s="115">
        <v>106</v>
      </c>
      <c r="J189" s="116">
        <f t="shared" si="57"/>
        <v>0.53623188405797095</v>
      </c>
      <c r="K189" s="115">
        <v>109</v>
      </c>
      <c r="L189" s="116">
        <f t="shared" si="58"/>
        <v>2.8301886792452935E-2</v>
      </c>
      <c r="M189" s="115">
        <v>12</v>
      </c>
      <c r="N189" s="116">
        <f t="shared" si="59"/>
        <v>-0.88990825688073394</v>
      </c>
      <c r="O189" s="116">
        <f t="shared" si="61"/>
        <v>-0.95121951219512191</v>
      </c>
    </row>
    <row r="190" spans="1:16" x14ac:dyDescent="0.25">
      <c r="B190" s="114" t="s">
        <v>120</v>
      </c>
      <c r="C190" s="115">
        <v>375</v>
      </c>
      <c r="D190" s="116">
        <v>-3.5989717223650408E-2</v>
      </c>
      <c r="E190" s="115">
        <v>0</v>
      </c>
      <c r="F190" s="116">
        <f t="shared" si="55"/>
        <v>-1</v>
      </c>
      <c r="G190" s="115">
        <v>96</v>
      </c>
      <c r="H190" s="116" t="str">
        <f t="shared" si="56"/>
        <v>-</v>
      </c>
      <c r="I190" s="115">
        <v>105</v>
      </c>
      <c r="J190" s="116">
        <f t="shared" si="57"/>
        <v>9.375E-2</v>
      </c>
      <c r="K190" s="115">
        <v>133</v>
      </c>
      <c r="L190" s="116">
        <f t="shared" si="58"/>
        <v>0.26666666666666661</v>
      </c>
      <c r="M190" s="115">
        <v>19</v>
      </c>
      <c r="N190" s="116">
        <f t="shared" si="59"/>
        <v>-0.85714285714285721</v>
      </c>
      <c r="O190" s="116">
        <f t="shared" si="61"/>
        <v>-0.94933333333333336</v>
      </c>
    </row>
    <row r="191" spans="1:16" x14ac:dyDescent="0.25">
      <c r="B191" s="114" t="s">
        <v>83</v>
      </c>
      <c r="C191" s="115">
        <v>120</v>
      </c>
      <c r="D191" s="116">
        <v>-0.61904761904761907</v>
      </c>
      <c r="E191" s="115">
        <v>0</v>
      </c>
      <c r="F191" s="116">
        <f t="shared" si="55"/>
        <v>-1</v>
      </c>
      <c r="G191" s="115">
        <v>209</v>
      </c>
      <c r="H191" s="116" t="str">
        <f t="shared" si="56"/>
        <v>-</v>
      </c>
      <c r="I191" s="115">
        <v>93</v>
      </c>
      <c r="J191" s="116">
        <f t="shared" si="57"/>
        <v>-0.55502392344497609</v>
      </c>
      <c r="K191" s="115">
        <v>117</v>
      </c>
      <c r="L191" s="116">
        <f t="shared" si="58"/>
        <v>0.25806451612903225</v>
      </c>
      <c r="M191" s="115">
        <v>10</v>
      </c>
      <c r="N191" s="116">
        <f t="shared" si="59"/>
        <v>-0.9145299145299145</v>
      </c>
      <c r="O191" s="116">
        <f t="shared" si="61"/>
        <v>-0.91666666666666663</v>
      </c>
    </row>
    <row r="192" spans="1:16" x14ac:dyDescent="0.25">
      <c r="B192" s="114" t="s">
        <v>85</v>
      </c>
      <c r="C192" s="115">
        <v>116</v>
      </c>
      <c r="D192" s="116">
        <v>-0.50427350427350426</v>
      </c>
      <c r="E192" s="115">
        <v>68</v>
      </c>
      <c r="F192" s="116">
        <f t="shared" si="55"/>
        <v>-0.41379310344827591</v>
      </c>
      <c r="G192" s="115">
        <v>132</v>
      </c>
      <c r="H192" s="116">
        <f t="shared" si="56"/>
        <v>0.94117647058823528</v>
      </c>
      <c r="I192" s="115">
        <v>313</v>
      </c>
      <c r="J192" s="116">
        <f t="shared" si="57"/>
        <v>1.3712121212121211</v>
      </c>
      <c r="K192" s="115">
        <v>284</v>
      </c>
      <c r="L192" s="116">
        <f t="shared" si="58"/>
        <v>-9.2651757188498385E-2</v>
      </c>
      <c r="M192" s="115">
        <v>282</v>
      </c>
      <c r="N192" s="116">
        <f t="shared" si="59"/>
        <v>-7.0422535211267512E-3</v>
      </c>
      <c r="O192" s="116">
        <f t="shared" si="61"/>
        <v>1.4310344827586206</v>
      </c>
    </row>
    <row r="193" spans="2:16" x14ac:dyDescent="0.25">
      <c r="B193" s="114" t="s">
        <v>87</v>
      </c>
      <c r="C193" s="115">
        <v>327</v>
      </c>
      <c r="D193" s="116">
        <v>-0.17215189873417724</v>
      </c>
      <c r="E193" s="115">
        <v>10</v>
      </c>
      <c r="F193" s="116">
        <f t="shared" si="55"/>
        <v>-0.96941896024464835</v>
      </c>
      <c r="G193" s="115">
        <v>130</v>
      </c>
      <c r="H193" s="116">
        <f t="shared" si="56"/>
        <v>12</v>
      </c>
      <c r="I193" s="115">
        <v>194</v>
      </c>
      <c r="J193" s="116">
        <f t="shared" si="57"/>
        <v>0.49230769230769234</v>
      </c>
      <c r="K193" s="115">
        <v>55</v>
      </c>
      <c r="L193" s="116">
        <f t="shared" si="58"/>
        <v>-0.71649484536082475</v>
      </c>
      <c r="M193" s="115">
        <v>464</v>
      </c>
      <c r="N193" s="116">
        <f t="shared" si="59"/>
        <v>7.4363636363636356</v>
      </c>
      <c r="O193" s="116">
        <f t="shared" si="61"/>
        <v>0.41896024464831805</v>
      </c>
    </row>
    <row r="194" spans="2:16" x14ac:dyDescent="0.25">
      <c r="B194" s="114" t="s">
        <v>89</v>
      </c>
      <c r="C194" s="115">
        <v>118</v>
      </c>
      <c r="D194" s="116">
        <v>-0.54961832061068705</v>
      </c>
      <c r="E194" s="115">
        <v>25</v>
      </c>
      <c r="F194" s="116">
        <f t="shared" si="55"/>
        <v>-0.78813559322033899</v>
      </c>
      <c r="G194" s="115">
        <v>156</v>
      </c>
      <c r="H194" s="116">
        <f t="shared" si="56"/>
        <v>5.24</v>
      </c>
      <c r="I194" s="115">
        <v>46</v>
      </c>
      <c r="J194" s="116">
        <f t="shared" si="57"/>
        <v>-0.70512820512820507</v>
      </c>
      <c r="K194" s="115">
        <v>181</v>
      </c>
      <c r="L194" s="116">
        <f t="shared" si="58"/>
        <v>2.9347826086956523</v>
      </c>
      <c r="M194" s="115">
        <v>440</v>
      </c>
      <c r="N194" s="116">
        <f>IFERROR(M194/K194-1,"-")</f>
        <v>1.430939226519337</v>
      </c>
      <c r="O194" s="116">
        <f t="shared" si="61"/>
        <v>2.7288135593220337</v>
      </c>
    </row>
    <row r="195" spans="2:16" x14ac:dyDescent="0.25">
      <c r="B195" s="114" t="s">
        <v>91</v>
      </c>
      <c r="C195" s="115">
        <v>306</v>
      </c>
      <c r="D195" s="116">
        <v>0.67213114754098369</v>
      </c>
      <c r="E195" s="115">
        <v>42</v>
      </c>
      <c r="F195" s="116">
        <f t="shared" si="55"/>
        <v>-0.86274509803921573</v>
      </c>
      <c r="G195" s="115">
        <v>392</v>
      </c>
      <c r="H195" s="116">
        <f t="shared" si="56"/>
        <v>8.3333333333333339</v>
      </c>
      <c r="I195" s="115">
        <v>81</v>
      </c>
      <c r="J195" s="116">
        <f t="shared" si="57"/>
        <v>-0.79336734693877553</v>
      </c>
      <c r="K195" s="115">
        <v>301</v>
      </c>
      <c r="L195" s="116">
        <f t="shared" si="58"/>
        <v>2.7160493827160495</v>
      </c>
      <c r="M195" s="115">
        <v>280</v>
      </c>
      <c r="N195" s="116">
        <f>IFERROR(M195/K195-1,"-")</f>
        <v>-6.9767441860465129E-2</v>
      </c>
      <c r="O195" s="116">
        <f t="shared" si="61"/>
        <v>-8.496732026143794E-2</v>
      </c>
    </row>
    <row r="196" spans="2:16" x14ac:dyDescent="0.25">
      <c r="B196" s="114" t="s">
        <v>93</v>
      </c>
      <c r="C196" s="115">
        <v>138</v>
      </c>
      <c r="D196" s="116">
        <v>-0.61016949152542366</v>
      </c>
      <c r="E196" s="115">
        <v>213</v>
      </c>
      <c r="F196" s="116">
        <f t="shared" si="55"/>
        <v>0.54347826086956519</v>
      </c>
      <c r="G196" s="115">
        <v>147</v>
      </c>
      <c r="H196" s="116">
        <f t="shared" si="56"/>
        <v>-0.3098591549295775</v>
      </c>
      <c r="I196" s="115">
        <v>223</v>
      </c>
      <c r="J196" s="116">
        <f t="shared" si="57"/>
        <v>0.51700680272108834</v>
      </c>
      <c r="K196" s="115">
        <v>254</v>
      </c>
      <c r="L196" s="116">
        <f t="shared" si="58"/>
        <v>0.13901345291479816</v>
      </c>
      <c r="M196" s="115">
        <v>363</v>
      </c>
      <c r="N196" s="116">
        <f>IFERROR(M196/K196-1,"-")</f>
        <v>0.42913385826771644</v>
      </c>
      <c r="O196" s="116">
        <f t="shared" si="61"/>
        <v>1.6304347826086958</v>
      </c>
    </row>
    <row r="197" spans="2:16" ht="15.75" x14ac:dyDescent="0.25">
      <c r="B197" s="117" t="s">
        <v>30</v>
      </c>
      <c r="C197" s="118">
        <v>4285</v>
      </c>
      <c r="D197" s="119">
        <v>0.33572319201995016</v>
      </c>
      <c r="E197" s="118">
        <v>1095</v>
      </c>
      <c r="F197" s="119">
        <f t="shared" si="55"/>
        <v>-0.74445740956826145</v>
      </c>
      <c r="G197" s="118">
        <v>1459</v>
      </c>
      <c r="H197" s="119">
        <f t="shared" si="56"/>
        <v>0.33242009132420081</v>
      </c>
      <c r="I197" s="118">
        <v>2254</v>
      </c>
      <c r="J197" s="119">
        <f t="shared" si="57"/>
        <v>0.544893762851268</v>
      </c>
      <c r="K197" s="118">
        <v>2628</v>
      </c>
      <c r="L197" s="119">
        <f t="shared" si="58"/>
        <v>0.16592724046140206</v>
      </c>
      <c r="M197" s="118">
        <v>3308</v>
      </c>
      <c r="N197" s="119">
        <v>0.25875190258751912</v>
      </c>
      <c r="O197" s="119">
        <v>-0.22800466744457415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275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247</v>
      </c>
      <c r="M206" s="113" t="s">
        <v>69</v>
      </c>
      <c r="N206" s="112" t="s">
        <v>266</v>
      </c>
      <c r="O206" s="112" t="s">
        <v>267</v>
      </c>
    </row>
    <row r="207" spans="2:16" x14ac:dyDescent="0.25">
      <c r="B207" s="114" t="s">
        <v>71</v>
      </c>
      <c r="C207" s="115">
        <v>496</v>
      </c>
      <c r="D207" s="116">
        <v>1.5306122448979593</v>
      </c>
      <c r="E207" s="115">
        <v>275</v>
      </c>
      <c r="F207" s="116">
        <f t="shared" ref="F207:F219" si="62">IFERROR(E207/C207-1,"-")</f>
        <v>-0.44556451612903225</v>
      </c>
      <c r="G207" s="115">
        <v>51</v>
      </c>
      <c r="H207" s="116">
        <f t="shared" ref="H207:H219" si="63">IFERROR(G207/E207-1,"-")</f>
        <v>-0.81454545454545457</v>
      </c>
      <c r="I207" s="115">
        <v>459</v>
      </c>
      <c r="J207" s="116">
        <f t="shared" ref="J207:J219" si="64">IFERROR(I207/G207-1,"-")</f>
        <v>8</v>
      </c>
      <c r="K207" s="115">
        <v>201</v>
      </c>
      <c r="L207" s="116">
        <f t="shared" ref="L207:L219" si="65">IFERROR(K207/I207-1,"-")</f>
        <v>-0.56209150326797386</v>
      </c>
      <c r="M207" s="115">
        <v>520</v>
      </c>
      <c r="N207" s="116">
        <f t="shared" ref="N207:N215" si="66">IFERROR(M207/K207-1,"-")</f>
        <v>1.5870646766169156</v>
      </c>
      <c r="O207" s="116">
        <f t="shared" ref="O207" si="67">M207/C207-1</f>
        <v>4.8387096774193505E-2</v>
      </c>
    </row>
    <row r="208" spans="2:16" x14ac:dyDescent="0.25">
      <c r="B208" s="114" t="s">
        <v>73</v>
      </c>
      <c r="C208" s="115">
        <v>516</v>
      </c>
      <c r="D208" s="116">
        <v>0.16216216216216206</v>
      </c>
      <c r="E208" s="115">
        <v>303</v>
      </c>
      <c r="F208" s="116">
        <f t="shared" si="62"/>
        <v>-0.41279069767441856</v>
      </c>
      <c r="G208" s="115">
        <v>101</v>
      </c>
      <c r="H208" s="116">
        <f t="shared" si="63"/>
        <v>-0.66666666666666674</v>
      </c>
      <c r="I208" s="115">
        <v>335</v>
      </c>
      <c r="J208" s="116">
        <f t="shared" si="64"/>
        <v>2.3168316831683167</v>
      </c>
      <c r="K208" s="115">
        <v>189</v>
      </c>
      <c r="L208" s="116">
        <f t="shared" si="65"/>
        <v>-0.43582089552238801</v>
      </c>
      <c r="M208" s="115">
        <v>670</v>
      </c>
      <c r="N208" s="116">
        <f t="shared" si="66"/>
        <v>2.5449735449735451</v>
      </c>
      <c r="O208" s="116">
        <f>IFERROR(M208/C208-1,"-")</f>
        <v>0.29844961240310086</v>
      </c>
    </row>
    <row r="209" spans="2:16" x14ac:dyDescent="0.25">
      <c r="B209" s="114" t="s">
        <v>75</v>
      </c>
      <c r="C209" s="115">
        <v>615</v>
      </c>
      <c r="D209" s="116">
        <v>1.1061643835616439</v>
      </c>
      <c r="E209" s="115">
        <v>10</v>
      </c>
      <c r="F209" s="116">
        <f t="shared" si="62"/>
        <v>-0.98373983739837401</v>
      </c>
      <c r="G209" s="115">
        <v>82</v>
      </c>
      <c r="H209" s="116">
        <f t="shared" si="63"/>
        <v>7.1999999999999993</v>
      </c>
      <c r="I209" s="115">
        <v>257</v>
      </c>
      <c r="J209" s="116">
        <f t="shared" si="64"/>
        <v>2.1341463414634148</v>
      </c>
      <c r="K209" s="115">
        <v>324</v>
      </c>
      <c r="L209" s="116">
        <f t="shared" si="65"/>
        <v>0.26070038910505833</v>
      </c>
      <c r="M209" s="115">
        <v>586</v>
      </c>
      <c r="N209" s="116">
        <f t="shared" si="66"/>
        <v>0.80864197530864201</v>
      </c>
      <c r="O209" s="116">
        <f t="shared" ref="O209:O218" si="68">IFERROR(M209/C209-1,"-")</f>
        <v>-4.7154471544715415E-2</v>
      </c>
    </row>
    <row r="210" spans="2:16" x14ac:dyDescent="0.25">
      <c r="B210" s="114" t="s">
        <v>77</v>
      </c>
      <c r="C210" s="115">
        <v>305</v>
      </c>
      <c r="D210" s="116">
        <v>0.57216494845360821</v>
      </c>
      <c r="E210" s="115">
        <v>0</v>
      </c>
      <c r="F210" s="116">
        <f t="shared" si="62"/>
        <v>-1</v>
      </c>
      <c r="G210" s="115">
        <v>110</v>
      </c>
      <c r="H210" s="116" t="str">
        <f t="shared" si="63"/>
        <v>-</v>
      </c>
      <c r="I210" s="115">
        <v>150</v>
      </c>
      <c r="J210" s="116">
        <f t="shared" si="64"/>
        <v>0.36363636363636354</v>
      </c>
      <c r="K210" s="115">
        <v>135</v>
      </c>
      <c r="L210" s="116">
        <f t="shared" si="65"/>
        <v>-9.9999999999999978E-2</v>
      </c>
      <c r="M210" s="115">
        <v>430</v>
      </c>
      <c r="N210" s="116">
        <f t="shared" si="66"/>
        <v>2.1851851851851851</v>
      </c>
      <c r="O210" s="116">
        <f t="shared" si="68"/>
        <v>0.4098360655737705</v>
      </c>
    </row>
    <row r="211" spans="2:16" x14ac:dyDescent="0.25">
      <c r="B211" s="114" t="s">
        <v>79</v>
      </c>
      <c r="C211" s="115">
        <v>211</v>
      </c>
      <c r="D211" s="116">
        <v>0.63565891472868219</v>
      </c>
      <c r="E211" s="115">
        <v>0</v>
      </c>
      <c r="F211" s="116">
        <f t="shared" si="62"/>
        <v>-1</v>
      </c>
      <c r="G211" s="115">
        <v>131</v>
      </c>
      <c r="H211" s="116" t="str">
        <f t="shared" si="63"/>
        <v>-</v>
      </c>
      <c r="I211" s="115">
        <v>131</v>
      </c>
      <c r="J211" s="116">
        <f t="shared" si="64"/>
        <v>0</v>
      </c>
      <c r="K211" s="115">
        <v>93</v>
      </c>
      <c r="L211" s="116">
        <f t="shared" si="65"/>
        <v>-0.29007633587786263</v>
      </c>
      <c r="M211" s="115">
        <v>61</v>
      </c>
      <c r="N211" s="116">
        <f t="shared" si="66"/>
        <v>-0.34408602150537637</v>
      </c>
      <c r="O211" s="116">
        <f t="shared" si="68"/>
        <v>-0.7109004739336493</v>
      </c>
    </row>
    <row r="212" spans="2:16" x14ac:dyDescent="0.25">
      <c r="B212" s="114" t="s">
        <v>81</v>
      </c>
      <c r="C212" s="115">
        <v>286</v>
      </c>
      <c r="D212" s="116">
        <v>0.23275862068965525</v>
      </c>
      <c r="E212" s="115">
        <v>0</v>
      </c>
      <c r="F212" s="116">
        <f t="shared" si="62"/>
        <v>-1</v>
      </c>
      <c r="G212" s="115">
        <v>96</v>
      </c>
      <c r="H212" s="116" t="str">
        <f t="shared" si="63"/>
        <v>-</v>
      </c>
      <c r="I212" s="115">
        <v>154</v>
      </c>
      <c r="J212" s="116">
        <f t="shared" si="64"/>
        <v>0.60416666666666674</v>
      </c>
      <c r="K212" s="115">
        <v>117</v>
      </c>
      <c r="L212" s="116">
        <f t="shared" si="65"/>
        <v>-0.24025974025974028</v>
      </c>
      <c r="M212" s="115">
        <v>40</v>
      </c>
      <c r="N212" s="116">
        <f t="shared" si="66"/>
        <v>-0.65811965811965811</v>
      </c>
      <c r="O212" s="116">
        <f t="shared" si="68"/>
        <v>-0.8601398601398601</v>
      </c>
    </row>
    <row r="213" spans="2:16" x14ac:dyDescent="0.25">
      <c r="B213" s="114" t="s">
        <v>83</v>
      </c>
      <c r="C213" s="115">
        <v>158</v>
      </c>
      <c r="D213" s="116">
        <v>-0.22549019607843135</v>
      </c>
      <c r="E213" s="115">
        <v>0</v>
      </c>
      <c r="F213" s="116">
        <f t="shared" si="62"/>
        <v>-1</v>
      </c>
      <c r="G213" s="115">
        <v>162</v>
      </c>
      <c r="H213" s="116" t="str">
        <f t="shared" si="63"/>
        <v>-</v>
      </c>
      <c r="I213" s="115">
        <v>377</v>
      </c>
      <c r="J213" s="116">
        <f t="shared" si="64"/>
        <v>1.3271604938271606</v>
      </c>
      <c r="K213" s="115">
        <v>118</v>
      </c>
      <c r="L213" s="116">
        <f t="shared" si="65"/>
        <v>-0.6870026525198939</v>
      </c>
      <c r="M213" s="115">
        <v>232</v>
      </c>
      <c r="N213" s="116">
        <f t="shared" si="66"/>
        <v>0.96610169491525433</v>
      </c>
      <c r="O213" s="116">
        <f t="shared" si="68"/>
        <v>0.46835443037974689</v>
      </c>
    </row>
    <row r="214" spans="2:16" x14ac:dyDescent="0.25">
      <c r="B214" s="114" t="s">
        <v>85</v>
      </c>
      <c r="C214" s="115">
        <v>355</v>
      </c>
      <c r="D214" s="116">
        <v>0.37065637065637058</v>
      </c>
      <c r="E214" s="115">
        <v>323</v>
      </c>
      <c r="F214" s="116">
        <f t="shared" si="62"/>
        <v>-9.0140845070422526E-2</v>
      </c>
      <c r="G214" s="115">
        <v>341</v>
      </c>
      <c r="H214" s="116">
        <f t="shared" si="63"/>
        <v>5.5727554179566541E-2</v>
      </c>
      <c r="I214" s="115">
        <v>218</v>
      </c>
      <c r="J214" s="116">
        <f t="shared" si="64"/>
        <v>-0.36070381231671556</v>
      </c>
      <c r="K214" s="115">
        <v>96</v>
      </c>
      <c r="L214" s="116">
        <f t="shared" si="65"/>
        <v>-0.55963302752293576</v>
      </c>
      <c r="M214" s="115">
        <v>510</v>
      </c>
      <c r="N214" s="116">
        <f t="shared" si="66"/>
        <v>4.3125</v>
      </c>
      <c r="O214" s="116">
        <f t="shared" si="68"/>
        <v>0.43661971830985924</v>
      </c>
    </row>
    <row r="215" spans="2:16" x14ac:dyDescent="0.25">
      <c r="B215" s="114" t="s">
        <v>87</v>
      </c>
      <c r="C215" s="115">
        <v>152</v>
      </c>
      <c r="D215" s="116">
        <v>-0.14124293785310738</v>
      </c>
      <c r="E215" s="115">
        <v>0</v>
      </c>
      <c r="F215" s="116">
        <f t="shared" si="62"/>
        <v>-1</v>
      </c>
      <c r="G215" s="115">
        <v>216</v>
      </c>
      <c r="H215" s="116" t="str">
        <f t="shared" si="63"/>
        <v>-</v>
      </c>
      <c r="I215" s="115">
        <v>101</v>
      </c>
      <c r="J215" s="116">
        <f t="shared" si="64"/>
        <v>-0.53240740740740744</v>
      </c>
      <c r="K215" s="115">
        <v>141</v>
      </c>
      <c r="L215" s="116">
        <f t="shared" si="65"/>
        <v>0.39603960396039595</v>
      </c>
      <c r="M215" s="115">
        <v>436</v>
      </c>
      <c r="N215" s="116">
        <f t="shared" si="66"/>
        <v>2.0921985815602837</v>
      </c>
      <c r="O215" s="116">
        <f t="shared" si="68"/>
        <v>1.8684210526315788</v>
      </c>
    </row>
    <row r="216" spans="2:16" x14ac:dyDescent="0.25">
      <c r="B216" s="114" t="s">
        <v>89</v>
      </c>
      <c r="C216" s="115">
        <v>273</v>
      </c>
      <c r="D216" s="116">
        <v>-0.55024711696869844</v>
      </c>
      <c r="E216" s="115">
        <v>17</v>
      </c>
      <c r="F216" s="116">
        <f t="shared" si="62"/>
        <v>-0.93772893772893773</v>
      </c>
      <c r="G216" s="115">
        <v>272</v>
      </c>
      <c r="H216" s="116">
        <f t="shared" si="63"/>
        <v>15</v>
      </c>
      <c r="I216" s="115">
        <v>281</v>
      </c>
      <c r="J216" s="116">
        <f t="shared" si="64"/>
        <v>3.3088235294117752E-2</v>
      </c>
      <c r="K216" s="115">
        <v>435</v>
      </c>
      <c r="L216" s="116">
        <f t="shared" si="65"/>
        <v>0.54804270462633453</v>
      </c>
      <c r="M216" s="115">
        <v>490</v>
      </c>
      <c r="N216" s="116">
        <f>IFERROR(M216/K216-1,"-")</f>
        <v>0.12643678160919536</v>
      </c>
      <c r="O216" s="116">
        <f t="shared" si="68"/>
        <v>0.79487179487179493</v>
      </c>
    </row>
    <row r="217" spans="2:16" x14ac:dyDescent="0.25">
      <c r="B217" s="114" t="s">
        <v>91</v>
      </c>
      <c r="C217" s="115">
        <v>261</v>
      </c>
      <c r="D217" s="116">
        <v>2.3529411764705799E-2</v>
      </c>
      <c r="E217" s="115">
        <v>2</v>
      </c>
      <c r="F217" s="116">
        <f t="shared" si="62"/>
        <v>-0.9923371647509579</v>
      </c>
      <c r="G217" s="115">
        <v>301</v>
      </c>
      <c r="H217" s="116">
        <f t="shared" si="63"/>
        <v>149.5</v>
      </c>
      <c r="I217" s="115">
        <v>323</v>
      </c>
      <c r="J217" s="116">
        <f t="shared" si="64"/>
        <v>7.3089700996677776E-2</v>
      </c>
      <c r="K217" s="115">
        <v>698</v>
      </c>
      <c r="L217" s="116">
        <f t="shared" si="65"/>
        <v>1.1609907120743035</v>
      </c>
      <c r="M217" s="115">
        <v>392</v>
      </c>
      <c r="N217" s="116">
        <f>IFERROR(M217/K217-1,"-")</f>
        <v>-0.43839541547277938</v>
      </c>
      <c r="O217" s="116">
        <f t="shared" si="68"/>
        <v>0.50191570881226055</v>
      </c>
    </row>
    <row r="218" spans="2:16" x14ac:dyDescent="0.25">
      <c r="B218" s="114" t="s">
        <v>93</v>
      </c>
      <c r="C218" s="115">
        <v>85</v>
      </c>
      <c r="D218" s="116">
        <v>-0.59523809523809523</v>
      </c>
      <c r="E218" s="115">
        <v>45</v>
      </c>
      <c r="F218" s="116">
        <f t="shared" si="62"/>
        <v>-0.47058823529411764</v>
      </c>
      <c r="G218" s="115">
        <v>328</v>
      </c>
      <c r="H218" s="116">
        <f t="shared" si="63"/>
        <v>6.2888888888888888</v>
      </c>
      <c r="I218" s="115">
        <v>267</v>
      </c>
      <c r="J218" s="116">
        <f t="shared" si="64"/>
        <v>-0.18597560975609762</v>
      </c>
      <c r="K218" s="115">
        <v>264</v>
      </c>
      <c r="L218" s="116">
        <f t="shared" si="65"/>
        <v>-1.1235955056179803E-2</v>
      </c>
      <c r="M218" s="115">
        <v>470</v>
      </c>
      <c r="N218" s="116">
        <f>IFERROR(M218/K218-1,"-")</f>
        <v>0.78030303030303028</v>
      </c>
      <c r="O218" s="116">
        <f t="shared" si="68"/>
        <v>4.5294117647058822</v>
      </c>
    </row>
    <row r="219" spans="2:16" ht="15.75" x14ac:dyDescent="0.25">
      <c r="B219" s="117" t="s">
        <v>30</v>
      </c>
      <c r="C219" s="118">
        <v>3713</v>
      </c>
      <c r="D219" s="119">
        <v>0.16067521100343862</v>
      </c>
      <c r="E219" s="118">
        <v>1082</v>
      </c>
      <c r="F219" s="119">
        <f t="shared" si="62"/>
        <v>-0.70859143549690273</v>
      </c>
      <c r="G219" s="118">
        <v>2191</v>
      </c>
      <c r="H219" s="119">
        <f t="shared" si="63"/>
        <v>1.0249537892791127</v>
      </c>
      <c r="I219" s="118">
        <v>3053</v>
      </c>
      <c r="J219" s="119">
        <f t="shared" si="64"/>
        <v>0.39342765860337736</v>
      </c>
      <c r="K219" s="118">
        <v>2811</v>
      </c>
      <c r="L219" s="119">
        <f t="shared" si="65"/>
        <v>-7.9266295447101176E-2</v>
      </c>
      <c r="M219" s="118">
        <v>4837</v>
      </c>
      <c r="N219" s="119">
        <v>0.72073995019565995</v>
      </c>
      <c r="O219" s="119">
        <v>0.30272017236735804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276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146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147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247</v>
      </c>
      <c r="M228" s="113" t="s">
        <v>69</v>
      </c>
      <c r="N228" s="112" t="s">
        <v>266</v>
      </c>
      <c r="O228" s="112" t="s">
        <v>267</v>
      </c>
    </row>
    <row r="229" spans="2:16" x14ac:dyDescent="0.25">
      <c r="B229" s="114" t="s">
        <v>71</v>
      </c>
      <c r="C229" s="115">
        <v>677</v>
      </c>
      <c r="D229" s="116">
        <v>0.901685393258427</v>
      </c>
      <c r="E229" s="115">
        <v>438</v>
      </c>
      <c r="F229" s="116">
        <f t="shared" ref="F229:F241" si="69">IFERROR(E229/C229-1,"-")</f>
        <v>-0.35302806499261452</v>
      </c>
      <c r="G229" s="115">
        <v>5</v>
      </c>
      <c r="H229" s="116">
        <f t="shared" ref="H229:H241" si="70">IFERROR(G229/E229-1,"-")</f>
        <v>-0.98858447488584478</v>
      </c>
      <c r="I229" s="115">
        <v>69</v>
      </c>
      <c r="J229" s="116">
        <f t="shared" ref="J229:J241" si="71">IFERROR(I229/G229-1,"-")</f>
        <v>12.8</v>
      </c>
      <c r="K229" s="115">
        <v>111</v>
      </c>
      <c r="L229" s="116">
        <f t="shared" ref="L229:L241" si="72">IFERROR(K229/I229-1,"-")</f>
        <v>0.60869565217391308</v>
      </c>
      <c r="M229" s="115">
        <v>153</v>
      </c>
      <c r="N229" s="116">
        <f t="shared" ref="N229:N237" si="73">IFERROR(M229/K229-1,"-")</f>
        <v>0.37837837837837829</v>
      </c>
      <c r="O229" s="116">
        <f t="shared" ref="O229" si="74">M229/C229-1</f>
        <v>-0.77400295420974885</v>
      </c>
    </row>
    <row r="230" spans="2:16" x14ac:dyDescent="0.25">
      <c r="B230" s="114" t="s">
        <v>73</v>
      </c>
      <c r="C230" s="115">
        <v>168</v>
      </c>
      <c r="D230" s="116">
        <v>-0.39350180505415167</v>
      </c>
      <c r="E230" s="115">
        <v>52</v>
      </c>
      <c r="F230" s="116">
        <f t="shared" si="69"/>
        <v>-0.69047619047619047</v>
      </c>
      <c r="G230" s="115">
        <v>0</v>
      </c>
      <c r="H230" s="116">
        <f t="shared" si="70"/>
        <v>-1</v>
      </c>
      <c r="I230" s="115">
        <v>56</v>
      </c>
      <c r="J230" s="116" t="str">
        <f t="shared" si="71"/>
        <v>-</v>
      </c>
      <c r="K230" s="115">
        <v>210</v>
      </c>
      <c r="L230" s="116">
        <f t="shared" si="72"/>
        <v>2.75</v>
      </c>
      <c r="M230" s="115">
        <v>120</v>
      </c>
      <c r="N230" s="116">
        <f t="shared" si="73"/>
        <v>-0.4285714285714286</v>
      </c>
      <c r="O230" s="116">
        <f>IFERROR(M230/C230-1,"-")</f>
        <v>-0.2857142857142857</v>
      </c>
    </row>
    <row r="231" spans="2:16" x14ac:dyDescent="0.25">
      <c r="B231" s="114" t="s">
        <v>75</v>
      </c>
      <c r="C231" s="115">
        <v>89</v>
      </c>
      <c r="D231" s="116">
        <v>-0.11881188118811881</v>
      </c>
      <c r="E231" s="115">
        <v>223</v>
      </c>
      <c r="F231" s="116">
        <f t="shared" si="69"/>
        <v>1.50561797752809</v>
      </c>
      <c r="G231" s="115">
        <v>15</v>
      </c>
      <c r="H231" s="116">
        <f t="shared" si="70"/>
        <v>-0.93273542600896864</v>
      </c>
      <c r="I231" s="115">
        <v>56</v>
      </c>
      <c r="J231" s="116">
        <f t="shared" si="71"/>
        <v>2.7333333333333334</v>
      </c>
      <c r="K231" s="115">
        <v>126</v>
      </c>
      <c r="L231" s="116">
        <f t="shared" si="72"/>
        <v>1.25</v>
      </c>
      <c r="M231" s="115">
        <v>82</v>
      </c>
      <c r="N231" s="116">
        <f t="shared" si="73"/>
        <v>-0.34920634920634919</v>
      </c>
      <c r="O231" s="116">
        <f t="shared" ref="O231:O240" si="75">IFERROR(M231/C231-1,"-")</f>
        <v>-7.8651685393258397E-2</v>
      </c>
    </row>
    <row r="232" spans="2:16" x14ac:dyDescent="0.25">
      <c r="B232" s="114" t="s">
        <v>77</v>
      </c>
      <c r="C232" s="115">
        <v>49</v>
      </c>
      <c r="D232" s="116">
        <v>1.2272727272727271</v>
      </c>
      <c r="E232" s="115">
        <v>0</v>
      </c>
      <c r="F232" s="116">
        <f t="shared" si="69"/>
        <v>-1</v>
      </c>
      <c r="G232" s="115">
        <v>23</v>
      </c>
      <c r="H232" s="116" t="str">
        <f t="shared" si="70"/>
        <v>-</v>
      </c>
      <c r="I232" s="115">
        <v>16</v>
      </c>
      <c r="J232" s="116">
        <f t="shared" si="71"/>
        <v>-0.30434782608695654</v>
      </c>
      <c r="K232" s="115">
        <v>29</v>
      </c>
      <c r="L232" s="116">
        <f t="shared" si="72"/>
        <v>0.8125</v>
      </c>
      <c r="M232" s="115">
        <v>2</v>
      </c>
      <c r="N232" s="116">
        <f t="shared" si="73"/>
        <v>-0.93103448275862066</v>
      </c>
      <c r="O232" s="116">
        <f t="shared" si="75"/>
        <v>-0.95918367346938771</v>
      </c>
    </row>
    <row r="233" spans="2:16" x14ac:dyDescent="0.25">
      <c r="B233" s="114" t="s">
        <v>79</v>
      </c>
      <c r="C233" s="115">
        <v>7</v>
      </c>
      <c r="D233" s="116">
        <v>-0.30000000000000004</v>
      </c>
      <c r="E233" s="115">
        <v>0</v>
      </c>
      <c r="F233" s="116">
        <f t="shared" si="69"/>
        <v>-1</v>
      </c>
      <c r="G233" s="115">
        <v>64</v>
      </c>
      <c r="H233" s="116" t="str">
        <f t="shared" si="70"/>
        <v>-</v>
      </c>
      <c r="I233" s="115">
        <v>4</v>
      </c>
      <c r="J233" s="116">
        <f t="shared" si="71"/>
        <v>-0.9375</v>
      </c>
      <c r="K233" s="115">
        <v>12</v>
      </c>
      <c r="L233" s="116">
        <f t="shared" si="72"/>
        <v>2</v>
      </c>
      <c r="M233" s="115">
        <v>0</v>
      </c>
      <c r="N233" s="116">
        <f t="shared" si="73"/>
        <v>-1</v>
      </c>
      <c r="O233" s="116">
        <f t="shared" si="75"/>
        <v>-1</v>
      </c>
    </row>
    <row r="234" spans="2:16" x14ac:dyDescent="0.25">
      <c r="B234" s="114" t="s">
        <v>81</v>
      </c>
      <c r="C234" s="115">
        <v>11</v>
      </c>
      <c r="D234" s="116">
        <v>-0.15384615384615385</v>
      </c>
      <c r="E234" s="115">
        <v>0</v>
      </c>
      <c r="F234" s="116">
        <f t="shared" si="69"/>
        <v>-1</v>
      </c>
      <c r="G234" s="115">
        <v>26</v>
      </c>
      <c r="H234" s="116" t="str">
        <f t="shared" si="70"/>
        <v>-</v>
      </c>
      <c r="I234" s="115">
        <v>0</v>
      </c>
      <c r="J234" s="116">
        <f t="shared" si="71"/>
        <v>-1</v>
      </c>
      <c r="K234" s="115">
        <v>24</v>
      </c>
      <c r="L234" s="116" t="str">
        <f t="shared" si="72"/>
        <v>-</v>
      </c>
      <c r="M234" s="115">
        <v>0</v>
      </c>
      <c r="N234" s="116">
        <f t="shared" si="73"/>
        <v>-1</v>
      </c>
      <c r="O234" s="116">
        <f t="shared" si="75"/>
        <v>-1</v>
      </c>
    </row>
    <row r="235" spans="2:16" x14ac:dyDescent="0.25">
      <c r="B235" s="114" t="s">
        <v>83</v>
      </c>
      <c r="C235" s="115">
        <v>37</v>
      </c>
      <c r="D235" s="116">
        <v>-0.15909090909090906</v>
      </c>
      <c r="E235" s="115">
        <v>0</v>
      </c>
      <c r="F235" s="116">
        <f t="shared" si="69"/>
        <v>-1</v>
      </c>
      <c r="G235" s="115">
        <v>61</v>
      </c>
      <c r="H235" s="116" t="str">
        <f t="shared" si="70"/>
        <v>-</v>
      </c>
      <c r="I235" s="115">
        <v>63</v>
      </c>
      <c r="J235" s="116">
        <f t="shared" si="71"/>
        <v>3.2786885245901676E-2</v>
      </c>
      <c r="K235" s="115">
        <v>14</v>
      </c>
      <c r="L235" s="116">
        <f t="shared" si="72"/>
        <v>-0.77777777777777779</v>
      </c>
      <c r="M235" s="115">
        <v>48</v>
      </c>
      <c r="N235" s="116">
        <f t="shared" si="73"/>
        <v>2.4285714285714284</v>
      </c>
      <c r="O235" s="116">
        <f t="shared" si="75"/>
        <v>0.29729729729729737</v>
      </c>
    </row>
    <row r="236" spans="2:16" x14ac:dyDescent="0.25">
      <c r="B236" s="114" t="s">
        <v>85</v>
      </c>
      <c r="C236" s="115">
        <v>38</v>
      </c>
      <c r="D236" s="116">
        <v>0.22580645161290325</v>
      </c>
      <c r="E236" s="115">
        <v>0</v>
      </c>
      <c r="F236" s="116">
        <f t="shared" si="69"/>
        <v>-1</v>
      </c>
      <c r="G236" s="115">
        <v>30</v>
      </c>
      <c r="H236" s="116" t="str">
        <f t="shared" si="70"/>
        <v>-</v>
      </c>
      <c r="I236" s="115">
        <v>21</v>
      </c>
      <c r="J236" s="116">
        <f t="shared" si="71"/>
        <v>-0.30000000000000004</v>
      </c>
      <c r="K236" s="115">
        <v>29</v>
      </c>
      <c r="L236" s="116">
        <f t="shared" si="72"/>
        <v>0.38095238095238093</v>
      </c>
      <c r="M236" s="115">
        <v>35</v>
      </c>
      <c r="N236" s="116">
        <f t="shared" si="73"/>
        <v>0.2068965517241379</v>
      </c>
      <c r="O236" s="116">
        <f t="shared" si="75"/>
        <v>-7.8947368421052655E-2</v>
      </c>
    </row>
    <row r="237" spans="2:16" x14ac:dyDescent="0.25">
      <c r="B237" s="114" t="s">
        <v>87</v>
      </c>
      <c r="C237" s="115">
        <v>12</v>
      </c>
      <c r="D237" s="116">
        <v>-0.76</v>
      </c>
      <c r="E237" s="115">
        <v>0</v>
      </c>
      <c r="F237" s="116">
        <f t="shared" si="69"/>
        <v>-1</v>
      </c>
      <c r="G237" s="115">
        <v>0</v>
      </c>
      <c r="H237" s="116" t="str">
        <f t="shared" si="70"/>
        <v>-</v>
      </c>
      <c r="I237" s="115">
        <v>13</v>
      </c>
      <c r="J237" s="116" t="str">
        <f t="shared" si="71"/>
        <v>-</v>
      </c>
      <c r="K237" s="115">
        <v>28</v>
      </c>
      <c r="L237" s="116">
        <f t="shared" si="72"/>
        <v>1.1538461538461537</v>
      </c>
      <c r="M237" s="115">
        <v>10</v>
      </c>
      <c r="N237" s="116">
        <f t="shared" si="73"/>
        <v>-0.64285714285714279</v>
      </c>
      <c r="O237" s="116">
        <f t="shared" si="75"/>
        <v>-0.16666666666666663</v>
      </c>
    </row>
    <row r="238" spans="2:16" x14ac:dyDescent="0.25">
      <c r="B238" s="114" t="s">
        <v>89</v>
      </c>
      <c r="C238" s="115">
        <v>18</v>
      </c>
      <c r="D238" s="116">
        <v>1</v>
      </c>
      <c r="E238" s="115">
        <v>0</v>
      </c>
      <c r="F238" s="116">
        <f t="shared" si="69"/>
        <v>-1</v>
      </c>
      <c r="G238" s="115">
        <v>20</v>
      </c>
      <c r="H238" s="116" t="str">
        <f t="shared" si="70"/>
        <v>-</v>
      </c>
      <c r="I238" s="115">
        <v>17</v>
      </c>
      <c r="J238" s="116">
        <f t="shared" si="71"/>
        <v>-0.15000000000000002</v>
      </c>
      <c r="K238" s="115">
        <v>20</v>
      </c>
      <c r="L238" s="116">
        <f t="shared" si="72"/>
        <v>0.17647058823529416</v>
      </c>
      <c r="M238" s="115">
        <v>10</v>
      </c>
      <c r="N238" s="116">
        <f>IFERROR(M238/K238-1,"-")</f>
        <v>-0.5</v>
      </c>
      <c r="O238" s="116">
        <f t="shared" si="75"/>
        <v>-0.44444444444444442</v>
      </c>
    </row>
    <row r="239" spans="2:16" x14ac:dyDescent="0.25">
      <c r="B239" s="114" t="s">
        <v>91</v>
      </c>
      <c r="C239" s="115">
        <v>395</v>
      </c>
      <c r="D239" s="116">
        <v>-0.17536534446764096</v>
      </c>
      <c r="E239" s="115">
        <v>0</v>
      </c>
      <c r="F239" s="116">
        <f t="shared" si="69"/>
        <v>-1</v>
      </c>
      <c r="G239" s="115">
        <v>96</v>
      </c>
      <c r="H239" s="116" t="str">
        <f t="shared" si="70"/>
        <v>-</v>
      </c>
      <c r="I239" s="115">
        <v>62</v>
      </c>
      <c r="J239" s="116">
        <f t="shared" si="71"/>
        <v>-0.35416666666666663</v>
      </c>
      <c r="K239" s="115">
        <v>62</v>
      </c>
      <c r="L239" s="116">
        <f t="shared" si="72"/>
        <v>0</v>
      </c>
      <c r="M239" s="115">
        <v>31</v>
      </c>
      <c r="N239" s="116">
        <f>IFERROR(M239/K239-1,"-")</f>
        <v>-0.5</v>
      </c>
      <c r="O239" s="116">
        <f t="shared" si="75"/>
        <v>-0.92151898734177218</v>
      </c>
    </row>
    <row r="240" spans="2:16" x14ac:dyDescent="0.25">
      <c r="B240" s="114" t="s">
        <v>93</v>
      </c>
      <c r="C240" s="115">
        <v>282</v>
      </c>
      <c r="D240" s="116">
        <v>-0.51959114139693363</v>
      </c>
      <c r="E240" s="115">
        <v>0</v>
      </c>
      <c r="F240" s="116">
        <f t="shared" si="69"/>
        <v>-1</v>
      </c>
      <c r="G240" s="115">
        <v>105</v>
      </c>
      <c r="H240" s="116" t="str">
        <f t="shared" si="70"/>
        <v>-</v>
      </c>
      <c r="I240" s="115">
        <v>177</v>
      </c>
      <c r="J240" s="116">
        <f t="shared" si="71"/>
        <v>0.68571428571428572</v>
      </c>
      <c r="K240" s="115">
        <v>139</v>
      </c>
      <c r="L240" s="116">
        <f t="shared" si="72"/>
        <v>-0.21468926553672318</v>
      </c>
      <c r="M240" s="115">
        <v>145</v>
      </c>
      <c r="N240" s="116">
        <f>IFERROR(M240/K240-1,"-")</f>
        <v>4.3165467625899234E-2</v>
      </c>
      <c r="O240" s="116">
        <f t="shared" si="75"/>
        <v>-0.48581560283687941</v>
      </c>
    </row>
    <row r="241" spans="2:16" ht="15.75" x14ac:dyDescent="0.25">
      <c r="B241" s="117" t="s">
        <v>30</v>
      </c>
      <c r="C241" s="118">
        <v>1783</v>
      </c>
      <c r="D241" s="119">
        <v>-9.9039919151086453E-2</v>
      </c>
      <c r="E241" s="118">
        <v>713</v>
      </c>
      <c r="F241" s="119">
        <f t="shared" si="69"/>
        <v>-0.60011217049915877</v>
      </c>
      <c r="G241" s="118">
        <v>445</v>
      </c>
      <c r="H241" s="119">
        <f t="shared" si="70"/>
        <v>-0.37587657784011219</v>
      </c>
      <c r="I241" s="118">
        <v>554</v>
      </c>
      <c r="J241" s="119">
        <f t="shared" si="71"/>
        <v>0.24494382022471917</v>
      </c>
      <c r="K241" s="118">
        <v>804</v>
      </c>
      <c r="L241" s="119">
        <f t="shared" si="72"/>
        <v>0.45126353790613716</v>
      </c>
      <c r="M241" s="118">
        <v>636</v>
      </c>
      <c r="N241" s="119">
        <v>-0.20895522388059706</v>
      </c>
      <c r="O241" s="119">
        <v>-0.64329781267526642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277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146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147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247</v>
      </c>
      <c r="M254" s="113" t="s">
        <v>69</v>
      </c>
      <c r="N254" s="112" t="s">
        <v>266</v>
      </c>
      <c r="O254" s="112" t="s">
        <v>267</v>
      </c>
    </row>
    <row r="255" spans="2:16" x14ac:dyDescent="0.25">
      <c r="B255" s="114" t="s">
        <v>71</v>
      </c>
      <c r="C255" s="115">
        <v>1198</v>
      </c>
      <c r="D255" s="116">
        <v>1.1316725978647688</v>
      </c>
      <c r="E255" s="115">
        <v>1077</v>
      </c>
      <c r="F255" s="116">
        <f t="shared" ref="F255:J267" si="76">IFERROR(E255/C255-1,"-")</f>
        <v>-0.10100166944908184</v>
      </c>
      <c r="G255" s="115">
        <v>14</v>
      </c>
      <c r="H255" s="116">
        <f t="shared" si="76"/>
        <v>-0.98700092850510679</v>
      </c>
      <c r="I255" s="115">
        <v>82</v>
      </c>
      <c r="J255" s="116">
        <f t="shared" si="76"/>
        <v>4.8571428571428568</v>
      </c>
      <c r="K255" s="115">
        <v>135</v>
      </c>
      <c r="L255" s="116">
        <f t="shared" ref="L255:L267" si="77">IFERROR(K255/I255-1,"-")</f>
        <v>0.64634146341463405</v>
      </c>
      <c r="M255" s="115">
        <v>49</v>
      </c>
      <c r="N255" s="116">
        <f t="shared" ref="N255:N263" si="78">IFERROR(M255/K255-1,"-")</f>
        <v>-0.63703703703703707</v>
      </c>
      <c r="O255" s="116">
        <f t="shared" ref="O255" si="79">M255/C255-1</f>
        <v>-0.95909849749582632</v>
      </c>
    </row>
    <row r="256" spans="2:16" x14ac:dyDescent="0.25">
      <c r="B256" s="114" t="s">
        <v>73</v>
      </c>
      <c r="C256" s="115">
        <v>215</v>
      </c>
      <c r="D256" s="116">
        <v>0.46258503401360551</v>
      </c>
      <c r="E256" s="115">
        <v>252</v>
      </c>
      <c r="F256" s="116">
        <f t="shared" si="76"/>
        <v>0.17209302325581399</v>
      </c>
      <c r="G256" s="115">
        <v>0</v>
      </c>
      <c r="H256" s="116">
        <f t="shared" si="76"/>
        <v>-1</v>
      </c>
      <c r="I256" s="115">
        <v>102</v>
      </c>
      <c r="J256" s="116" t="str">
        <f t="shared" si="76"/>
        <v>-</v>
      </c>
      <c r="K256" s="115">
        <v>147</v>
      </c>
      <c r="L256" s="116">
        <f t="shared" si="77"/>
        <v>0.44117647058823528</v>
      </c>
      <c r="M256" s="115">
        <v>198</v>
      </c>
      <c r="N256" s="116">
        <f t="shared" si="78"/>
        <v>0.34693877551020402</v>
      </c>
      <c r="O256" s="116">
        <f>IFERROR(M256/C256-1,"-")</f>
        <v>-7.906976744186045E-2</v>
      </c>
    </row>
    <row r="257" spans="2:15" x14ac:dyDescent="0.25">
      <c r="B257" s="114" t="s">
        <v>75</v>
      </c>
      <c r="C257" s="115">
        <v>60</v>
      </c>
      <c r="D257" s="116">
        <v>3.4482758620689724E-2</v>
      </c>
      <c r="E257" s="115">
        <v>159</v>
      </c>
      <c r="F257" s="116">
        <f t="shared" si="76"/>
        <v>1.65</v>
      </c>
      <c r="G257" s="115">
        <v>26</v>
      </c>
      <c r="H257" s="116">
        <f t="shared" si="76"/>
        <v>-0.83647798742138368</v>
      </c>
      <c r="I257" s="115">
        <v>41</v>
      </c>
      <c r="J257" s="116">
        <f t="shared" si="76"/>
        <v>0.57692307692307687</v>
      </c>
      <c r="K257" s="115">
        <v>100</v>
      </c>
      <c r="L257" s="116">
        <f t="shared" si="77"/>
        <v>1.4390243902439024</v>
      </c>
      <c r="M257" s="115">
        <v>40</v>
      </c>
      <c r="N257" s="116">
        <f t="shared" si="78"/>
        <v>-0.6</v>
      </c>
      <c r="O257" s="116">
        <f t="shared" ref="O257:O266" si="80">IFERROR(M257/C257-1,"-")</f>
        <v>-0.33333333333333337</v>
      </c>
    </row>
    <row r="258" spans="2:15" x14ac:dyDescent="0.25">
      <c r="B258" s="114" t="s">
        <v>77</v>
      </c>
      <c r="C258" s="115">
        <v>76</v>
      </c>
      <c r="D258" s="116">
        <v>0.72727272727272729</v>
      </c>
      <c r="E258" s="115">
        <v>0</v>
      </c>
      <c r="F258" s="116">
        <f t="shared" si="76"/>
        <v>-1</v>
      </c>
      <c r="G258" s="115">
        <v>6</v>
      </c>
      <c r="H258" s="116" t="str">
        <f t="shared" si="76"/>
        <v>-</v>
      </c>
      <c r="I258" s="115">
        <v>7</v>
      </c>
      <c r="J258" s="116">
        <f t="shared" si="76"/>
        <v>0.16666666666666674</v>
      </c>
      <c r="K258" s="115">
        <v>54</v>
      </c>
      <c r="L258" s="116">
        <f t="shared" si="77"/>
        <v>6.7142857142857144</v>
      </c>
      <c r="M258" s="115">
        <v>77</v>
      </c>
      <c r="N258" s="116">
        <f t="shared" si="78"/>
        <v>0.42592592592592582</v>
      </c>
      <c r="O258" s="116">
        <f t="shared" si="80"/>
        <v>1.3157894736842035E-2</v>
      </c>
    </row>
    <row r="259" spans="2:15" x14ac:dyDescent="0.25">
      <c r="B259" s="114" t="s">
        <v>79</v>
      </c>
      <c r="C259" s="115">
        <v>46</v>
      </c>
      <c r="D259" s="116">
        <v>1.7058823529411766</v>
      </c>
      <c r="E259" s="115">
        <v>0</v>
      </c>
      <c r="F259" s="116">
        <f t="shared" si="76"/>
        <v>-1</v>
      </c>
      <c r="G259" s="115">
        <v>9</v>
      </c>
      <c r="H259" s="116" t="str">
        <f t="shared" si="76"/>
        <v>-</v>
      </c>
      <c r="I259" s="115">
        <v>10</v>
      </c>
      <c r="J259" s="116">
        <f t="shared" si="76"/>
        <v>0.11111111111111116</v>
      </c>
      <c r="K259" s="115">
        <v>2</v>
      </c>
      <c r="L259" s="116">
        <f t="shared" si="77"/>
        <v>-0.8</v>
      </c>
      <c r="M259" s="115">
        <v>0</v>
      </c>
      <c r="N259" s="116">
        <f t="shared" si="78"/>
        <v>-1</v>
      </c>
      <c r="O259" s="116">
        <f t="shared" si="80"/>
        <v>-1</v>
      </c>
    </row>
    <row r="260" spans="2:15" x14ac:dyDescent="0.25">
      <c r="B260" s="114" t="s">
        <v>81</v>
      </c>
      <c r="C260" s="115">
        <v>25</v>
      </c>
      <c r="D260" s="116">
        <v>-0.16666666666666663</v>
      </c>
      <c r="E260" s="115">
        <v>0</v>
      </c>
      <c r="F260" s="116">
        <f t="shared" si="76"/>
        <v>-1</v>
      </c>
      <c r="G260" s="115">
        <v>0</v>
      </c>
      <c r="H260" s="116" t="str">
        <f t="shared" si="76"/>
        <v>-</v>
      </c>
      <c r="I260" s="115">
        <v>1</v>
      </c>
      <c r="J260" s="116" t="str">
        <f t="shared" si="76"/>
        <v>-</v>
      </c>
      <c r="K260" s="115">
        <v>5</v>
      </c>
      <c r="L260" s="116">
        <f t="shared" si="77"/>
        <v>4</v>
      </c>
      <c r="M260" s="115">
        <v>1</v>
      </c>
      <c r="N260" s="116">
        <f t="shared" si="78"/>
        <v>-0.8</v>
      </c>
      <c r="O260" s="116">
        <f t="shared" si="80"/>
        <v>-0.96</v>
      </c>
    </row>
    <row r="261" spans="2:15" x14ac:dyDescent="0.25">
      <c r="B261" s="114" t="s">
        <v>83</v>
      </c>
      <c r="C261" s="115">
        <v>57</v>
      </c>
      <c r="D261" s="116">
        <v>-6.557377049180324E-2</v>
      </c>
      <c r="E261" s="115">
        <v>0</v>
      </c>
      <c r="F261" s="116">
        <f t="shared" si="76"/>
        <v>-1</v>
      </c>
      <c r="G261" s="115">
        <v>17</v>
      </c>
      <c r="H261" s="116" t="str">
        <f t="shared" si="76"/>
        <v>-</v>
      </c>
      <c r="I261" s="115">
        <v>11</v>
      </c>
      <c r="J261" s="116">
        <f t="shared" si="76"/>
        <v>-0.3529411764705882</v>
      </c>
      <c r="K261" s="115">
        <v>0</v>
      </c>
      <c r="L261" s="116">
        <f t="shared" si="77"/>
        <v>-1</v>
      </c>
      <c r="M261" s="115">
        <v>0</v>
      </c>
      <c r="N261" s="116" t="str">
        <f t="shared" si="78"/>
        <v>-</v>
      </c>
      <c r="O261" s="116">
        <f t="shared" si="80"/>
        <v>-1</v>
      </c>
    </row>
    <row r="262" spans="2:15" x14ac:dyDescent="0.25">
      <c r="B262" s="114" t="s">
        <v>85</v>
      </c>
      <c r="C262" s="115">
        <v>36</v>
      </c>
      <c r="D262" s="116">
        <v>-0.47058823529411764</v>
      </c>
      <c r="E262" s="115">
        <v>0</v>
      </c>
      <c r="F262" s="116">
        <f t="shared" si="76"/>
        <v>-1</v>
      </c>
      <c r="G262" s="115">
        <v>38</v>
      </c>
      <c r="H262" s="116" t="str">
        <f t="shared" si="76"/>
        <v>-</v>
      </c>
      <c r="I262" s="115">
        <v>4</v>
      </c>
      <c r="J262" s="116">
        <f t="shared" si="76"/>
        <v>-0.89473684210526316</v>
      </c>
      <c r="K262" s="115">
        <v>15</v>
      </c>
      <c r="L262" s="116">
        <f t="shared" si="77"/>
        <v>2.75</v>
      </c>
      <c r="M262" s="115">
        <v>13</v>
      </c>
      <c r="N262" s="116">
        <f t="shared" si="78"/>
        <v>-0.1333333333333333</v>
      </c>
      <c r="O262" s="116">
        <f t="shared" si="80"/>
        <v>-0.63888888888888884</v>
      </c>
    </row>
    <row r="263" spans="2:15" x14ac:dyDescent="0.25">
      <c r="B263" s="114" t="s">
        <v>87</v>
      </c>
      <c r="C263" s="115">
        <v>20</v>
      </c>
      <c r="D263" s="116">
        <v>-0.13043478260869568</v>
      </c>
      <c r="E263" s="115">
        <v>0</v>
      </c>
      <c r="F263" s="116">
        <f t="shared" si="76"/>
        <v>-1</v>
      </c>
      <c r="G263" s="115">
        <v>2</v>
      </c>
      <c r="H263" s="116" t="str">
        <f t="shared" si="76"/>
        <v>-</v>
      </c>
      <c r="I263" s="115">
        <v>0</v>
      </c>
      <c r="J263" s="116">
        <f t="shared" si="76"/>
        <v>-1</v>
      </c>
      <c r="K263" s="115">
        <v>0</v>
      </c>
      <c r="L263" s="116" t="str">
        <f t="shared" si="77"/>
        <v>-</v>
      </c>
      <c r="M263" s="115">
        <v>9</v>
      </c>
      <c r="N263" s="116" t="str">
        <f t="shared" si="78"/>
        <v>-</v>
      </c>
      <c r="O263" s="116">
        <f t="shared" si="80"/>
        <v>-0.55000000000000004</v>
      </c>
    </row>
    <row r="264" spans="2:15" x14ac:dyDescent="0.25">
      <c r="B264" s="114" t="s">
        <v>89</v>
      </c>
      <c r="C264" s="115">
        <v>89</v>
      </c>
      <c r="D264" s="116">
        <v>5.8461538461538458</v>
      </c>
      <c r="E264" s="115">
        <v>6</v>
      </c>
      <c r="F264" s="116">
        <f t="shared" si="76"/>
        <v>-0.93258426966292141</v>
      </c>
      <c r="G264" s="115">
        <v>52</v>
      </c>
      <c r="H264" s="116">
        <f t="shared" si="76"/>
        <v>7.6666666666666661</v>
      </c>
      <c r="I264" s="115">
        <v>13</v>
      </c>
      <c r="J264" s="116">
        <f t="shared" si="76"/>
        <v>-0.75</v>
      </c>
      <c r="K264" s="115">
        <v>62</v>
      </c>
      <c r="L264" s="116">
        <f t="shared" si="77"/>
        <v>3.7692307692307692</v>
      </c>
      <c r="M264" s="115">
        <v>26</v>
      </c>
      <c r="N264" s="116">
        <f>IFERROR(M264/K264-1,"-")</f>
        <v>-0.58064516129032251</v>
      </c>
      <c r="O264" s="116">
        <f t="shared" si="80"/>
        <v>-0.7078651685393258</v>
      </c>
    </row>
    <row r="265" spans="2:15" x14ac:dyDescent="0.25">
      <c r="B265" s="114" t="s">
        <v>91</v>
      </c>
      <c r="C265" s="115">
        <v>637</v>
      </c>
      <c r="D265" s="116">
        <v>-0.21260815822002477</v>
      </c>
      <c r="E265" s="115">
        <v>15</v>
      </c>
      <c r="F265" s="116">
        <f t="shared" si="76"/>
        <v>-0.97645211930926212</v>
      </c>
      <c r="G265" s="115">
        <v>157</v>
      </c>
      <c r="H265" s="116">
        <f t="shared" si="76"/>
        <v>9.4666666666666668</v>
      </c>
      <c r="I265" s="115">
        <v>16</v>
      </c>
      <c r="J265" s="116">
        <f t="shared" si="76"/>
        <v>-0.89808917197452232</v>
      </c>
      <c r="K265" s="115">
        <v>42</v>
      </c>
      <c r="L265" s="116">
        <f t="shared" si="77"/>
        <v>1.625</v>
      </c>
      <c r="M265" s="115">
        <v>56</v>
      </c>
      <c r="N265" s="116">
        <f>IFERROR(M265/K265-1,"-")</f>
        <v>0.33333333333333326</v>
      </c>
      <c r="O265" s="116">
        <f t="shared" si="80"/>
        <v>-0.91208791208791207</v>
      </c>
    </row>
    <row r="266" spans="2:15" x14ac:dyDescent="0.25">
      <c r="B266" s="114" t="s">
        <v>93</v>
      </c>
      <c r="C266" s="115">
        <v>1016</v>
      </c>
      <c r="D266" s="116">
        <v>9.2473118279569944E-2</v>
      </c>
      <c r="E266" s="115">
        <v>19</v>
      </c>
      <c r="F266" s="116">
        <f t="shared" si="76"/>
        <v>-0.98129921259842523</v>
      </c>
      <c r="G266" s="115">
        <v>111</v>
      </c>
      <c r="H266" s="116">
        <f t="shared" si="76"/>
        <v>4.8421052631578947</v>
      </c>
      <c r="I266" s="115">
        <v>131</v>
      </c>
      <c r="J266" s="116">
        <f t="shared" si="76"/>
        <v>0.18018018018018012</v>
      </c>
      <c r="K266" s="115">
        <v>73</v>
      </c>
      <c r="L266" s="116">
        <f t="shared" si="77"/>
        <v>-0.4427480916030534</v>
      </c>
      <c r="M266" s="115">
        <v>164</v>
      </c>
      <c r="N266" s="116">
        <f>IFERROR(M266/K266-1,"-")</f>
        <v>1.2465753424657535</v>
      </c>
      <c r="O266" s="116">
        <f t="shared" si="80"/>
        <v>-0.8385826771653544</v>
      </c>
    </row>
    <row r="267" spans="2:15" ht="15.75" x14ac:dyDescent="0.25">
      <c r="B267" s="117" t="s">
        <v>30</v>
      </c>
      <c r="C267" s="118">
        <v>3475</v>
      </c>
      <c r="D267" s="119">
        <v>0.25814627081824759</v>
      </c>
      <c r="E267" s="118">
        <v>1531</v>
      </c>
      <c r="F267" s="119">
        <f t="shared" si="76"/>
        <v>-0.55942446043165472</v>
      </c>
      <c r="G267" s="118">
        <v>432</v>
      </c>
      <c r="H267" s="119">
        <f t="shared" si="76"/>
        <v>-0.71783148269105168</v>
      </c>
      <c r="I267" s="118">
        <v>418</v>
      </c>
      <c r="J267" s="119">
        <f t="shared" si="76"/>
        <v>-3.240740740740744E-2</v>
      </c>
      <c r="K267" s="118">
        <v>635</v>
      </c>
      <c r="L267" s="119">
        <f t="shared" si="77"/>
        <v>0.51913875598086134</v>
      </c>
      <c r="M267" s="118">
        <v>633</v>
      </c>
      <c r="N267" s="119">
        <v>-3.1496062992125706E-3</v>
      </c>
      <c r="O267" s="119">
        <v>-0.81784172661870502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250:O250"/>
    <mergeCell ref="C252:O252"/>
    <mergeCell ref="C253:D253"/>
    <mergeCell ref="E253:F253"/>
    <mergeCell ref="G253:H253"/>
    <mergeCell ref="I253:J253"/>
    <mergeCell ref="K253:L253"/>
    <mergeCell ref="M253:O253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9E83-854B-493F-9F03-326B60C52D22}">
  <sheetPr>
    <tabColor rgb="FFF29140"/>
  </sheetPr>
  <dimension ref="A4:P49"/>
  <sheetViews>
    <sheetView showGridLines="0" zoomScaleNormal="100" workbookViewId="0">
      <selection activeCell="H50" sqref="H50"/>
    </sheetView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264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278</v>
      </c>
      <c r="F7" s="296"/>
      <c r="G7" s="297" t="s">
        <v>279</v>
      </c>
      <c r="H7" s="296"/>
      <c r="I7" s="297" t="s">
        <v>280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24581</v>
      </c>
      <c r="D9" s="116">
        <v>1.3607686280978193E-2</v>
      </c>
      <c r="E9" s="115">
        <v>21024</v>
      </c>
      <c r="F9" s="116">
        <f t="shared" ref="F9:F21" si="0">IFERROR(E9/C9-1,"-")</f>
        <v>-0.1447052601602864</v>
      </c>
      <c r="G9" s="115">
        <v>2960</v>
      </c>
      <c r="H9" s="116">
        <f t="shared" ref="H9:H21" si="1">IFERROR(G9/E9-1,"-")</f>
        <v>-0.85920852359208522</v>
      </c>
      <c r="I9" s="115">
        <v>13922</v>
      </c>
      <c r="J9" s="116">
        <f t="shared" ref="J9:J21" si="2">IFERROR(I9/G9-1,"-")</f>
        <v>3.7033783783783782</v>
      </c>
      <c r="K9" s="115">
        <v>17982</v>
      </c>
      <c r="L9" s="116">
        <f t="shared" ref="L9:L21" si="3">IFERROR(K9/I9-1,"-")</f>
        <v>0.29162476655652925</v>
      </c>
      <c r="M9" s="115">
        <v>21297</v>
      </c>
      <c r="N9" s="116">
        <f t="shared" ref="N9:N17" si="4">IFERROR(M9/K9-1,"-")</f>
        <v>0.18435101768435103</v>
      </c>
      <c r="O9" s="116">
        <f t="shared" ref="O9" si="5">IFERROR(M9/C9-1,"-")</f>
        <v>-0.1335991212725276</v>
      </c>
    </row>
    <row r="10" spans="1:16" x14ac:dyDescent="0.25">
      <c r="A10" s="1" t="s">
        <v>72</v>
      </c>
      <c r="B10" s="114" t="s">
        <v>73</v>
      </c>
      <c r="C10" s="115">
        <v>19884</v>
      </c>
      <c r="D10" s="116">
        <v>-9.0185312285518182E-2</v>
      </c>
      <c r="E10" s="115">
        <v>20377</v>
      </c>
      <c r="F10" s="116">
        <f t="shared" si="0"/>
        <v>2.4793804063568681E-2</v>
      </c>
      <c r="G10" s="115">
        <v>2006</v>
      </c>
      <c r="H10" s="116">
        <f t="shared" si="1"/>
        <v>-0.90155567551651372</v>
      </c>
      <c r="I10" s="115">
        <v>13217</v>
      </c>
      <c r="J10" s="116">
        <f t="shared" si="2"/>
        <v>5.5887337986041876</v>
      </c>
      <c r="K10" s="115">
        <v>16181</v>
      </c>
      <c r="L10" s="116">
        <f t="shared" si="3"/>
        <v>0.22425663917681771</v>
      </c>
      <c r="M10" s="115">
        <v>18659</v>
      </c>
      <c r="N10" s="116">
        <f t="shared" si="4"/>
        <v>0.1531425746245596</v>
      </c>
      <c r="O10" s="116">
        <f>IFERROR(M10/C10-1,"-")</f>
        <v>-6.1607322470327852E-2</v>
      </c>
    </row>
    <row r="11" spans="1:16" x14ac:dyDescent="0.25">
      <c r="A11" s="1" t="s">
        <v>74</v>
      </c>
      <c r="B11" s="114" t="s">
        <v>75</v>
      </c>
      <c r="C11" s="115">
        <v>24109</v>
      </c>
      <c r="D11" s="116">
        <v>0.10551173881144527</v>
      </c>
      <c r="E11" s="115">
        <v>12337</v>
      </c>
      <c r="F11" s="116">
        <f t="shared" si="0"/>
        <v>-0.48828238417188596</v>
      </c>
      <c r="G11" s="115">
        <v>3881</v>
      </c>
      <c r="H11" s="116">
        <f t="shared" si="1"/>
        <v>-0.68541784874766964</v>
      </c>
      <c r="I11" s="115">
        <v>17020</v>
      </c>
      <c r="J11" s="116">
        <f t="shared" si="2"/>
        <v>3.3854676629734604</v>
      </c>
      <c r="K11" s="115">
        <v>18269</v>
      </c>
      <c r="L11" s="116">
        <f t="shared" si="3"/>
        <v>7.3384253819036349E-2</v>
      </c>
      <c r="M11" s="115">
        <v>20797</v>
      </c>
      <c r="N11" s="116">
        <f t="shared" si="4"/>
        <v>0.13837648475559683</v>
      </c>
      <c r="O11" s="116">
        <f t="shared" ref="O11:O20" si="6">IFERROR(M11/C11-1,"-")</f>
        <v>-0.1373760836202248</v>
      </c>
    </row>
    <row r="12" spans="1:16" x14ac:dyDescent="0.25">
      <c r="A12" s="1" t="s">
        <v>76</v>
      </c>
      <c r="B12" s="114" t="s">
        <v>77</v>
      </c>
      <c r="C12" s="115">
        <v>14923</v>
      </c>
      <c r="D12" s="116">
        <v>-0.1108264315080737</v>
      </c>
      <c r="E12" s="115">
        <v>0</v>
      </c>
      <c r="F12" s="116">
        <f t="shared" si="0"/>
        <v>-1</v>
      </c>
      <c r="G12" s="115">
        <v>3601</v>
      </c>
      <c r="H12" s="116" t="str">
        <f t="shared" si="1"/>
        <v>-</v>
      </c>
      <c r="I12" s="115">
        <v>12113</v>
      </c>
      <c r="J12" s="116">
        <f t="shared" si="2"/>
        <v>2.3637878367120244</v>
      </c>
      <c r="K12" s="115">
        <v>13117</v>
      </c>
      <c r="L12" s="116">
        <f t="shared" si="3"/>
        <v>8.2886155370263337E-2</v>
      </c>
      <c r="M12" s="115">
        <v>14586</v>
      </c>
      <c r="N12" s="116">
        <f t="shared" si="4"/>
        <v>0.11199207135778</v>
      </c>
      <c r="O12" s="116">
        <f t="shared" si="6"/>
        <v>-2.2582590631910482E-2</v>
      </c>
    </row>
    <row r="13" spans="1:16" x14ac:dyDescent="0.25">
      <c r="A13" s="1" t="s">
        <v>78</v>
      </c>
      <c r="B13" s="114" t="s">
        <v>79</v>
      </c>
      <c r="C13" s="115">
        <v>15812</v>
      </c>
      <c r="D13" s="116">
        <v>-2.8985507246376829E-2</v>
      </c>
      <c r="E13" s="115">
        <v>0</v>
      </c>
      <c r="F13" s="116">
        <f t="shared" si="0"/>
        <v>-1</v>
      </c>
      <c r="G13" s="115">
        <v>3321</v>
      </c>
      <c r="H13" s="116" t="str">
        <f t="shared" si="1"/>
        <v>-</v>
      </c>
      <c r="I13" s="115">
        <v>11098</v>
      </c>
      <c r="J13" s="116">
        <f t="shared" si="2"/>
        <v>2.3417645287563986</v>
      </c>
      <c r="K13" s="115">
        <v>10740</v>
      </c>
      <c r="L13" s="116">
        <f t="shared" si="3"/>
        <v>-3.2258064516129004E-2</v>
      </c>
      <c r="M13" s="115">
        <v>7817</v>
      </c>
      <c r="N13" s="116">
        <f t="shared" si="4"/>
        <v>-0.27216014897579144</v>
      </c>
      <c r="O13" s="116">
        <f t="shared" si="6"/>
        <v>-0.50562863647862377</v>
      </c>
    </row>
    <row r="14" spans="1:16" x14ac:dyDescent="0.25">
      <c r="A14" s="1" t="s">
        <v>80</v>
      </c>
      <c r="B14" s="114" t="s">
        <v>81</v>
      </c>
      <c r="C14" s="115">
        <v>18125</v>
      </c>
      <c r="D14" s="116">
        <v>0.11039637321570783</v>
      </c>
      <c r="E14" s="115">
        <v>0</v>
      </c>
      <c r="F14" s="116">
        <f t="shared" si="0"/>
        <v>-1</v>
      </c>
      <c r="G14" s="115">
        <v>5772</v>
      </c>
      <c r="H14" s="116" t="str">
        <f t="shared" si="1"/>
        <v>-</v>
      </c>
      <c r="I14" s="115">
        <v>11814</v>
      </c>
      <c r="J14" s="116">
        <f t="shared" si="2"/>
        <v>1.0467775467775469</v>
      </c>
      <c r="K14" s="115">
        <v>11134</v>
      </c>
      <c r="L14" s="116">
        <f t="shared" si="3"/>
        <v>-5.7558828508549209E-2</v>
      </c>
      <c r="M14" s="115">
        <v>12283</v>
      </c>
      <c r="N14" s="116">
        <f t="shared" si="4"/>
        <v>0.10319741332854315</v>
      </c>
      <c r="O14" s="116">
        <f t="shared" si="6"/>
        <v>-0.32231724137931039</v>
      </c>
    </row>
    <row r="15" spans="1:16" x14ac:dyDescent="0.25">
      <c r="A15" s="1" t="s">
        <v>82</v>
      </c>
      <c r="B15" s="114" t="s">
        <v>83</v>
      </c>
      <c r="C15" s="115">
        <v>16944</v>
      </c>
      <c r="D15" s="116">
        <v>2.1461297323366324E-2</v>
      </c>
      <c r="E15" s="115">
        <v>0</v>
      </c>
      <c r="F15" s="116">
        <f t="shared" si="0"/>
        <v>-1</v>
      </c>
      <c r="G15" s="115">
        <v>8689</v>
      </c>
      <c r="H15" s="116" t="str">
        <f t="shared" si="1"/>
        <v>-</v>
      </c>
      <c r="I15" s="115">
        <v>11471</v>
      </c>
      <c r="J15" s="116">
        <f t="shared" si="2"/>
        <v>0.32017493382437556</v>
      </c>
      <c r="K15" s="115">
        <v>10514</v>
      </c>
      <c r="L15" s="116">
        <f t="shared" si="3"/>
        <v>-8.3427774387586084E-2</v>
      </c>
      <c r="M15" s="115">
        <v>12513</v>
      </c>
      <c r="N15" s="116">
        <f t="shared" si="4"/>
        <v>0.1901274491154652</v>
      </c>
      <c r="O15" s="116">
        <f t="shared" si="6"/>
        <v>-0.26150849858356939</v>
      </c>
    </row>
    <row r="16" spans="1:16" x14ac:dyDescent="0.25">
      <c r="A16" s="1" t="s">
        <v>84</v>
      </c>
      <c r="B16" s="114" t="s">
        <v>85</v>
      </c>
      <c r="C16" s="115">
        <v>16598</v>
      </c>
      <c r="D16" s="116">
        <v>-0.28125405967176198</v>
      </c>
      <c r="E16" s="115">
        <v>3632</v>
      </c>
      <c r="F16" s="116">
        <f t="shared" si="0"/>
        <v>-0.7811784552355705</v>
      </c>
      <c r="G16" s="115">
        <v>10607</v>
      </c>
      <c r="H16" s="116">
        <f t="shared" si="1"/>
        <v>1.920429515418502</v>
      </c>
      <c r="I16" s="115">
        <v>14845</v>
      </c>
      <c r="J16" s="116">
        <f t="shared" si="2"/>
        <v>0.39954746865277646</v>
      </c>
      <c r="K16" s="115">
        <v>12529</v>
      </c>
      <c r="L16" s="116">
        <f t="shared" si="3"/>
        <v>-0.15601212529471198</v>
      </c>
      <c r="M16" s="115">
        <v>16653</v>
      </c>
      <c r="N16" s="116">
        <f t="shared" si="4"/>
        <v>0.32915635725117731</v>
      </c>
      <c r="O16" s="116">
        <f t="shared" si="6"/>
        <v>3.3136522472587693E-3</v>
      </c>
    </row>
    <row r="17" spans="1:16" x14ac:dyDescent="0.25">
      <c r="A17" s="1" t="s">
        <v>86</v>
      </c>
      <c r="B17" s="114" t="s">
        <v>87</v>
      </c>
      <c r="C17" s="115">
        <v>20450</v>
      </c>
      <c r="D17" s="116">
        <v>3.4238608203105203E-2</v>
      </c>
      <c r="E17" s="115">
        <v>1029</v>
      </c>
      <c r="F17" s="116">
        <f t="shared" si="0"/>
        <v>-0.94968215158924207</v>
      </c>
      <c r="G17" s="115">
        <v>12114</v>
      </c>
      <c r="H17" s="116">
        <f t="shared" si="1"/>
        <v>10.772594752186588</v>
      </c>
      <c r="I17" s="115">
        <v>13618</v>
      </c>
      <c r="J17" s="116">
        <f t="shared" si="2"/>
        <v>0.12415387155357438</v>
      </c>
      <c r="K17" s="115">
        <v>13736</v>
      </c>
      <c r="L17" s="116">
        <f t="shared" si="3"/>
        <v>8.6650022029666207E-3</v>
      </c>
      <c r="M17" s="115">
        <v>17692</v>
      </c>
      <c r="N17" s="116">
        <f t="shared" si="4"/>
        <v>0.28800232964472916</v>
      </c>
      <c r="O17" s="116">
        <f t="shared" si="6"/>
        <v>-0.13486552567237164</v>
      </c>
    </row>
    <row r="18" spans="1:16" x14ac:dyDescent="0.25">
      <c r="A18" s="1" t="s">
        <v>88</v>
      </c>
      <c r="B18" s="114" t="s">
        <v>89</v>
      </c>
      <c r="C18" s="115">
        <v>18601</v>
      </c>
      <c r="D18" s="116">
        <v>-9.1620944974164509E-3</v>
      </c>
      <c r="E18" s="115">
        <v>1107</v>
      </c>
      <c r="F18" s="116">
        <f t="shared" si="0"/>
        <v>-0.94048707058760284</v>
      </c>
      <c r="G18" s="115">
        <v>14521</v>
      </c>
      <c r="H18" s="116">
        <f t="shared" si="1"/>
        <v>12.117434507678411</v>
      </c>
      <c r="I18" s="115">
        <v>14638</v>
      </c>
      <c r="J18" s="116">
        <f t="shared" si="2"/>
        <v>8.0572963294538447E-3</v>
      </c>
      <c r="K18" s="115">
        <v>17811</v>
      </c>
      <c r="L18" s="116">
        <f t="shared" si="3"/>
        <v>0.21676458532586418</v>
      </c>
      <c r="M18" s="115">
        <v>17886</v>
      </c>
      <c r="N18" s="116">
        <f>IFERROR(M18/K18-1,"-")</f>
        <v>4.2108809162877403E-3</v>
      </c>
      <c r="O18" s="116">
        <f t="shared" si="6"/>
        <v>-3.8438793613246647E-2</v>
      </c>
    </row>
    <row r="19" spans="1:16" x14ac:dyDescent="0.25">
      <c r="A19" s="1" t="s">
        <v>90</v>
      </c>
      <c r="B19" s="114" t="s">
        <v>91</v>
      </c>
      <c r="C19" s="115">
        <v>22771</v>
      </c>
      <c r="D19" s="116">
        <v>-3.0980041703902339E-2</v>
      </c>
      <c r="E19" s="115">
        <v>2386</v>
      </c>
      <c r="F19" s="116">
        <f t="shared" si="0"/>
        <v>-0.89521760133503137</v>
      </c>
      <c r="G19" s="115">
        <v>16459</v>
      </c>
      <c r="H19" s="116">
        <f t="shared" si="1"/>
        <v>5.8981559094719191</v>
      </c>
      <c r="I19" s="115">
        <v>16513</v>
      </c>
      <c r="J19" s="116">
        <f t="shared" si="2"/>
        <v>3.2808797618324448E-3</v>
      </c>
      <c r="K19" s="115">
        <v>20095</v>
      </c>
      <c r="L19" s="116">
        <f t="shared" si="3"/>
        <v>0.21692000242233389</v>
      </c>
      <c r="M19" s="115">
        <v>15945</v>
      </c>
      <c r="N19" s="116">
        <f>IFERROR(M19/K19-1,"-")</f>
        <v>-0.20651903458571785</v>
      </c>
      <c r="O19" s="116">
        <f t="shared" si="6"/>
        <v>-0.29976724781520359</v>
      </c>
    </row>
    <row r="20" spans="1:16" x14ac:dyDescent="0.25">
      <c r="A20" s="1" t="s">
        <v>92</v>
      </c>
      <c r="B20" s="114" t="s">
        <v>93</v>
      </c>
      <c r="C20" s="115">
        <v>21989</v>
      </c>
      <c r="D20" s="116">
        <v>-2.5957918050941275E-2</v>
      </c>
      <c r="E20" s="115">
        <v>3004</v>
      </c>
      <c r="F20" s="116">
        <f t="shared" si="0"/>
        <v>-0.86338623857383234</v>
      </c>
      <c r="G20" s="115">
        <v>14831</v>
      </c>
      <c r="H20" s="116">
        <f t="shared" si="1"/>
        <v>3.9370838881491341</v>
      </c>
      <c r="I20" s="115">
        <v>18070</v>
      </c>
      <c r="J20" s="116">
        <f t="shared" si="2"/>
        <v>0.21839390465915987</v>
      </c>
      <c r="K20" s="115">
        <v>19927</v>
      </c>
      <c r="L20" s="116">
        <f t="shared" si="3"/>
        <v>0.1027670171555064</v>
      </c>
      <c r="M20" s="115">
        <v>18514</v>
      </c>
      <c r="N20" s="116">
        <f>IFERROR(M20/K20-1,"-")</f>
        <v>-7.090881718271691E-2</v>
      </c>
      <c r="O20" s="116">
        <f t="shared" si="6"/>
        <v>-0.15803356223566334</v>
      </c>
    </row>
    <row r="21" spans="1:16" ht="15.75" x14ac:dyDescent="0.25">
      <c r="A21" s="1"/>
      <c r="B21" s="117" t="s">
        <v>30</v>
      </c>
      <c r="C21" s="118">
        <v>234787</v>
      </c>
      <c r="D21" s="119">
        <v>-2.8219614660292658E-2</v>
      </c>
      <c r="E21" s="118">
        <v>65275</v>
      </c>
      <c r="F21" s="119">
        <f t="shared" si="0"/>
        <v>-0.72198205181717889</v>
      </c>
      <c r="G21" s="118">
        <v>98762</v>
      </c>
      <c r="H21" s="119">
        <f t="shared" si="1"/>
        <v>0.51301417081577938</v>
      </c>
      <c r="I21" s="118">
        <v>168339</v>
      </c>
      <c r="J21" s="119">
        <f t="shared" si="2"/>
        <v>0.70449160608331129</v>
      </c>
      <c r="K21" s="118">
        <v>182035</v>
      </c>
      <c r="L21" s="119">
        <f t="shared" si="3"/>
        <v>8.1359637398344953E-2</v>
      </c>
      <c r="M21" s="118">
        <v>194642</v>
      </c>
      <c r="N21" s="119">
        <v>6.925591232455286E-2</v>
      </c>
      <c r="O21" s="119">
        <v>-0.17098476491458214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281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278</v>
      </c>
      <c r="F29" s="296"/>
      <c r="G29" s="297" t="s">
        <v>279</v>
      </c>
      <c r="H29" s="296"/>
      <c r="I29" s="297" t="s">
        <v>280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19126</v>
      </c>
      <c r="D31" s="116">
        <v>1.0834522488240683E-2</v>
      </c>
      <c r="E31" s="115">
        <v>15585</v>
      </c>
      <c r="F31" s="116">
        <f t="shared" ref="F31:F43" si="7">IFERROR(E31/C31-1,"-")</f>
        <v>-0.18514064624071946</v>
      </c>
      <c r="G31" s="115">
        <v>2960</v>
      </c>
      <c r="H31" s="116">
        <f t="shared" ref="H31:H43" si="8">IFERROR(G31/E31-1,"-")</f>
        <v>-0.81007378889958293</v>
      </c>
      <c r="I31" s="115">
        <v>13922</v>
      </c>
      <c r="J31" s="116">
        <f t="shared" ref="J31:J43" si="9">IFERROR(I31/G31-1,"-")</f>
        <v>3.7033783783783782</v>
      </c>
      <c r="K31" s="115">
        <v>17515</v>
      </c>
      <c r="L31" s="116">
        <f t="shared" ref="L31:L43" si="10">IFERROR(K31/I31-1,"-")</f>
        <v>0.2580807355265049</v>
      </c>
      <c r="M31" s="115">
        <v>20913</v>
      </c>
      <c r="N31" s="116">
        <f t="shared" ref="N31:N39" si="11">IFERROR(M31/K31-1,"-")</f>
        <v>0.1940051384527548</v>
      </c>
      <c r="O31" s="116">
        <f t="shared" ref="O31" si="12">IFERROR(M31/C31-1,"-")</f>
        <v>9.3433023109902757E-2</v>
      </c>
    </row>
    <row r="32" spans="1:16" x14ac:dyDescent="0.25">
      <c r="B32" s="114" t="s">
        <v>73</v>
      </c>
      <c r="C32" s="115">
        <v>16661</v>
      </c>
      <c r="D32" s="116">
        <v>-6.4986811830069047E-2</v>
      </c>
      <c r="E32" s="115">
        <v>17145</v>
      </c>
      <c r="F32" s="116">
        <f t="shared" si="7"/>
        <v>2.9049876958165743E-2</v>
      </c>
      <c r="G32" s="115">
        <v>2006</v>
      </c>
      <c r="H32" s="116">
        <f t="shared" si="8"/>
        <v>-0.88299795858850971</v>
      </c>
      <c r="I32" s="115">
        <v>13217</v>
      </c>
      <c r="J32" s="116">
        <f t="shared" si="9"/>
        <v>5.5887337986041876</v>
      </c>
      <c r="K32" s="115">
        <v>15801</v>
      </c>
      <c r="L32" s="116">
        <f t="shared" si="10"/>
        <v>0.1955057880003026</v>
      </c>
      <c r="M32" s="115">
        <v>18321</v>
      </c>
      <c r="N32" s="116">
        <f t="shared" si="11"/>
        <v>0.15948357698879811</v>
      </c>
      <c r="O32" s="116">
        <f>IFERROR(M32/C32-1,"-")</f>
        <v>9.9633875517675996E-2</v>
      </c>
    </row>
    <row r="33" spans="2:15" x14ac:dyDescent="0.25">
      <c r="B33" s="114" t="s">
        <v>75</v>
      </c>
      <c r="C33" s="115">
        <v>20350</v>
      </c>
      <c r="D33" s="116">
        <v>0.16833161097714999</v>
      </c>
      <c r="E33" s="115">
        <v>9766</v>
      </c>
      <c r="F33" s="116">
        <f t="shared" si="7"/>
        <v>-0.52009828009828007</v>
      </c>
      <c r="G33" s="115">
        <v>3881</v>
      </c>
      <c r="H33" s="116">
        <f t="shared" si="8"/>
        <v>-0.60260086012697112</v>
      </c>
      <c r="I33" s="115">
        <v>17020</v>
      </c>
      <c r="J33" s="116">
        <f t="shared" si="9"/>
        <v>3.3854676629734604</v>
      </c>
      <c r="K33" s="115">
        <v>17964</v>
      </c>
      <c r="L33" s="116">
        <f t="shared" si="10"/>
        <v>5.5464159811985825E-2</v>
      </c>
      <c r="M33" s="115">
        <v>20362</v>
      </c>
      <c r="N33" s="116">
        <f t="shared" si="11"/>
        <v>0.13348920062346914</v>
      </c>
      <c r="O33" s="116">
        <f t="shared" ref="O33:O42" si="13">IFERROR(M33/C33-1,"-")</f>
        <v>5.8968058968056347E-4</v>
      </c>
    </row>
    <row r="34" spans="2:15" x14ac:dyDescent="0.25">
      <c r="B34" s="114" t="s">
        <v>77</v>
      </c>
      <c r="C34" s="115">
        <v>12915</v>
      </c>
      <c r="D34" s="116">
        <v>-6.8920769951697824E-2</v>
      </c>
      <c r="E34" s="115">
        <v>0</v>
      </c>
      <c r="F34" s="116">
        <f t="shared" si="7"/>
        <v>-1</v>
      </c>
      <c r="G34" s="115">
        <v>3601</v>
      </c>
      <c r="H34" s="116" t="str">
        <f t="shared" si="8"/>
        <v>-</v>
      </c>
      <c r="I34" s="115">
        <v>12113</v>
      </c>
      <c r="J34" s="116">
        <f t="shared" si="9"/>
        <v>2.3637878367120244</v>
      </c>
      <c r="K34" s="115">
        <v>12757</v>
      </c>
      <c r="L34" s="116">
        <f t="shared" si="10"/>
        <v>5.3166019978535539E-2</v>
      </c>
      <c r="M34" s="115">
        <v>14295</v>
      </c>
      <c r="N34" s="116">
        <f t="shared" si="11"/>
        <v>0.12056126048443994</v>
      </c>
      <c r="O34" s="116">
        <f t="shared" si="13"/>
        <v>0.10685249709639955</v>
      </c>
    </row>
    <row r="35" spans="2:15" x14ac:dyDescent="0.25">
      <c r="B35" s="114" t="s">
        <v>79</v>
      </c>
      <c r="C35" s="115">
        <v>13156</v>
      </c>
      <c r="D35" s="116">
        <v>-4.5421564359309219E-2</v>
      </c>
      <c r="E35" s="115">
        <v>0</v>
      </c>
      <c r="F35" s="116">
        <f t="shared" si="7"/>
        <v>-1</v>
      </c>
      <c r="G35" s="115">
        <v>3321</v>
      </c>
      <c r="H35" s="116" t="str">
        <f t="shared" si="8"/>
        <v>-</v>
      </c>
      <c r="I35" s="115">
        <v>11098</v>
      </c>
      <c r="J35" s="116">
        <f t="shared" si="9"/>
        <v>2.3417645287563986</v>
      </c>
      <c r="K35" s="115">
        <v>10423</v>
      </c>
      <c r="L35" s="116">
        <f t="shared" si="10"/>
        <v>-6.0821769688232163E-2</v>
      </c>
      <c r="M35" s="115">
        <v>7607</v>
      </c>
      <c r="N35" s="116">
        <f t="shared" si="11"/>
        <v>-0.27017173558476448</v>
      </c>
      <c r="O35" s="116">
        <f t="shared" si="13"/>
        <v>-0.42178473700212826</v>
      </c>
    </row>
    <row r="36" spans="2:15" x14ac:dyDescent="0.25">
      <c r="B36" s="114" t="s">
        <v>81</v>
      </c>
      <c r="C36" s="115">
        <v>15865</v>
      </c>
      <c r="D36" s="116">
        <v>9.9979199889066006E-2</v>
      </c>
      <c r="E36" s="115">
        <v>0</v>
      </c>
      <c r="F36" s="116">
        <f t="shared" si="7"/>
        <v>-1</v>
      </c>
      <c r="G36" s="115">
        <v>5772</v>
      </c>
      <c r="H36" s="116" t="str">
        <f t="shared" si="8"/>
        <v>-</v>
      </c>
      <c r="I36" s="115">
        <v>11814</v>
      </c>
      <c r="J36" s="116">
        <f t="shared" si="9"/>
        <v>1.0467775467775469</v>
      </c>
      <c r="K36" s="115">
        <v>10883</v>
      </c>
      <c r="L36" s="116">
        <f t="shared" si="10"/>
        <v>-7.8804807855087144E-2</v>
      </c>
      <c r="M36" s="115">
        <v>12135</v>
      </c>
      <c r="N36" s="116">
        <f t="shared" si="11"/>
        <v>0.11504180832491051</v>
      </c>
      <c r="O36" s="116">
        <f t="shared" si="13"/>
        <v>-0.23510872990860388</v>
      </c>
    </row>
    <row r="37" spans="2:15" x14ac:dyDescent="0.25">
      <c r="B37" s="114" t="s">
        <v>83</v>
      </c>
      <c r="C37" s="115">
        <v>13461</v>
      </c>
      <c r="D37" s="116">
        <v>-5.4439449283506636E-2</v>
      </c>
      <c r="E37" s="115">
        <v>0</v>
      </c>
      <c r="F37" s="116">
        <f t="shared" si="7"/>
        <v>-1</v>
      </c>
      <c r="G37" s="115">
        <v>8689</v>
      </c>
      <c r="H37" s="116" t="str">
        <f t="shared" si="8"/>
        <v>-</v>
      </c>
      <c r="I37" s="115">
        <v>11471</v>
      </c>
      <c r="J37" s="116">
        <f t="shared" si="9"/>
        <v>0.32017493382437556</v>
      </c>
      <c r="K37" s="115">
        <v>10245</v>
      </c>
      <c r="L37" s="116">
        <f t="shared" si="10"/>
        <v>-0.1068782146281928</v>
      </c>
      <c r="M37" s="115">
        <v>12144</v>
      </c>
      <c r="N37" s="116">
        <f t="shared" si="11"/>
        <v>0.18535871156661776</v>
      </c>
      <c r="O37" s="116">
        <f t="shared" si="13"/>
        <v>-9.7838199242255453E-2</v>
      </c>
    </row>
    <row r="38" spans="2:15" x14ac:dyDescent="0.25">
      <c r="B38" s="114" t="s">
        <v>85</v>
      </c>
      <c r="C38" s="115">
        <v>14160</v>
      </c>
      <c r="D38" s="116">
        <v>-0.2895132965378826</v>
      </c>
      <c r="E38" s="115">
        <v>3632</v>
      </c>
      <c r="F38" s="116">
        <f t="shared" si="7"/>
        <v>-0.74350282485875707</v>
      </c>
      <c r="G38" s="115">
        <v>10607</v>
      </c>
      <c r="H38" s="116">
        <f t="shared" si="8"/>
        <v>1.920429515418502</v>
      </c>
      <c r="I38" s="115">
        <v>14845</v>
      </c>
      <c r="J38" s="116">
        <f t="shared" si="9"/>
        <v>0.39954746865277646</v>
      </c>
      <c r="K38" s="115">
        <v>12145</v>
      </c>
      <c r="L38" s="116">
        <f t="shared" si="10"/>
        <v>-0.18187942068036378</v>
      </c>
      <c r="M38" s="115">
        <v>16288</v>
      </c>
      <c r="N38" s="116">
        <f t="shared" si="11"/>
        <v>0.34112803622890087</v>
      </c>
      <c r="O38" s="116">
        <f t="shared" si="13"/>
        <v>0.15028248587570614</v>
      </c>
    </row>
    <row r="39" spans="2:15" x14ac:dyDescent="0.25">
      <c r="B39" s="114" t="s">
        <v>87</v>
      </c>
      <c r="C39" s="115">
        <v>16725</v>
      </c>
      <c r="D39" s="116">
        <v>4.1342382167984582E-2</v>
      </c>
      <c r="E39" s="115">
        <v>1029</v>
      </c>
      <c r="F39" s="116">
        <f t="shared" si="7"/>
        <v>-0.93847533632286995</v>
      </c>
      <c r="G39" s="115">
        <v>12114</v>
      </c>
      <c r="H39" s="116">
        <f t="shared" si="8"/>
        <v>10.772594752186588</v>
      </c>
      <c r="I39" s="115">
        <v>13618</v>
      </c>
      <c r="J39" s="116">
        <f t="shared" si="9"/>
        <v>0.12415387155357438</v>
      </c>
      <c r="K39" s="115">
        <v>13480</v>
      </c>
      <c r="L39" s="116">
        <f t="shared" si="10"/>
        <v>-1.0133646644147398E-2</v>
      </c>
      <c r="M39" s="115">
        <v>17349</v>
      </c>
      <c r="N39" s="116">
        <f t="shared" si="11"/>
        <v>0.28701780415430278</v>
      </c>
      <c r="O39" s="116">
        <f t="shared" si="13"/>
        <v>3.7309417040358728E-2</v>
      </c>
    </row>
    <row r="40" spans="2:15" x14ac:dyDescent="0.25">
      <c r="B40" s="114" t="s">
        <v>89</v>
      </c>
      <c r="C40" s="115">
        <v>15154</v>
      </c>
      <c r="D40" s="116">
        <v>-6.7446153846153822E-2</v>
      </c>
      <c r="E40" s="115">
        <v>1107</v>
      </c>
      <c r="F40" s="116">
        <f t="shared" si="7"/>
        <v>-0.9269499802032467</v>
      </c>
      <c r="G40" s="115">
        <v>14521</v>
      </c>
      <c r="H40" s="116">
        <f t="shared" si="8"/>
        <v>12.117434507678411</v>
      </c>
      <c r="I40" s="115">
        <v>14638</v>
      </c>
      <c r="J40" s="116">
        <f t="shared" si="9"/>
        <v>8.0572963294538447E-3</v>
      </c>
      <c r="K40" s="115">
        <v>17535</v>
      </c>
      <c r="L40" s="116">
        <f t="shared" si="10"/>
        <v>0.197909550485039</v>
      </c>
      <c r="M40" s="115">
        <v>17511</v>
      </c>
      <c r="N40" s="116">
        <f>IFERROR(M40/K40-1,"-")</f>
        <v>-1.3686911890504749E-3</v>
      </c>
      <c r="O40" s="116">
        <f t="shared" si="13"/>
        <v>0.1555364920153095</v>
      </c>
    </row>
    <row r="41" spans="2:15" x14ac:dyDescent="0.25">
      <c r="B41" s="114" t="s">
        <v>91</v>
      </c>
      <c r="C41" s="115">
        <v>17956</v>
      </c>
      <c r="D41" s="116">
        <v>-2.6880554953392588E-2</v>
      </c>
      <c r="E41" s="115">
        <v>2386</v>
      </c>
      <c r="F41" s="116">
        <f t="shared" si="7"/>
        <v>-0.86711962575183787</v>
      </c>
      <c r="G41" s="115">
        <v>16459</v>
      </c>
      <c r="H41" s="116">
        <f t="shared" si="8"/>
        <v>5.8981559094719191</v>
      </c>
      <c r="I41" s="115">
        <v>16231</v>
      </c>
      <c r="J41" s="116">
        <f t="shared" si="9"/>
        <v>-1.3852603438848088E-2</v>
      </c>
      <c r="K41" s="115">
        <v>19598</v>
      </c>
      <c r="L41" s="116">
        <f t="shared" si="10"/>
        <v>0.20744254821021513</v>
      </c>
      <c r="M41" s="115">
        <v>15543</v>
      </c>
      <c r="N41" s="116">
        <f>IFERROR(M41/K41-1,"-")</f>
        <v>-0.20690886825186239</v>
      </c>
      <c r="O41" s="116">
        <f t="shared" si="13"/>
        <v>-0.13438404989975494</v>
      </c>
    </row>
    <row r="42" spans="2:15" x14ac:dyDescent="0.25">
      <c r="B42" s="114" t="s">
        <v>93</v>
      </c>
      <c r="C42" s="115">
        <v>17291</v>
      </c>
      <c r="D42" s="116">
        <v>-7.7470446459313447E-3</v>
      </c>
      <c r="E42" s="115">
        <v>3004</v>
      </c>
      <c r="F42" s="116">
        <f t="shared" si="7"/>
        <v>-0.82626800069400264</v>
      </c>
      <c r="G42" s="115">
        <v>14831</v>
      </c>
      <c r="H42" s="116">
        <f t="shared" si="8"/>
        <v>3.9370838881491341</v>
      </c>
      <c r="I42" s="115">
        <v>17723</v>
      </c>
      <c r="J42" s="116">
        <f t="shared" si="9"/>
        <v>0.19499696581484738</v>
      </c>
      <c r="K42" s="115">
        <v>19489</v>
      </c>
      <c r="L42" s="116">
        <f t="shared" si="10"/>
        <v>9.9644529707160201E-2</v>
      </c>
      <c r="M42" s="115">
        <v>18180</v>
      </c>
      <c r="N42" s="116">
        <f>IFERROR(M42/K42-1,"-")</f>
        <v>-6.7166093693878604E-2</v>
      </c>
      <c r="O42" s="116">
        <f t="shared" si="13"/>
        <v>5.1414030420450008E-2</v>
      </c>
    </row>
    <row r="43" spans="2:15" ht="15.75" x14ac:dyDescent="0.25">
      <c r="B43" s="117" t="s">
        <v>30</v>
      </c>
      <c r="C43" s="118">
        <v>192820</v>
      </c>
      <c r="D43" s="119">
        <v>-2.9049947378757102E-2</v>
      </c>
      <c r="E43" s="118">
        <v>54033</v>
      </c>
      <c r="F43" s="119">
        <f t="shared" si="7"/>
        <v>-0.71977491961414786</v>
      </c>
      <c r="G43" s="118">
        <v>98762</v>
      </c>
      <c r="H43" s="119">
        <f t="shared" si="8"/>
        <v>0.82780893157884994</v>
      </c>
      <c r="I43" s="118">
        <v>167710</v>
      </c>
      <c r="J43" s="119">
        <f t="shared" si="9"/>
        <v>0.69812275976590188</v>
      </c>
      <c r="K43" s="118">
        <v>177835</v>
      </c>
      <c r="L43" s="119">
        <f t="shared" si="10"/>
        <v>6.0372070836563152E-2</v>
      </c>
      <c r="M43" s="118">
        <v>190648</v>
      </c>
      <c r="N43" s="119">
        <v>7.2049933927517129E-2</v>
      </c>
      <c r="O43" s="119">
        <v>-1.1264391660616102E-2</v>
      </c>
    </row>
    <row r="44" spans="2:15" ht="6" customHeight="1" x14ac:dyDescent="0.25"/>
    <row r="45" spans="2:15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5" x14ac:dyDescent="0.25">
      <c r="C48" s="120"/>
    </row>
    <row r="49" spans="13:14" x14ac:dyDescent="0.25">
      <c r="M49" s="4"/>
      <c r="N49" s="4"/>
    </row>
  </sheetData>
  <mergeCells count="16"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E907-3069-49A6-928A-B2585AF9A41D}">
  <sheetPr>
    <tabColor rgb="FFF29140"/>
    <pageSetUpPr fitToPage="1"/>
  </sheetPr>
  <dimension ref="A1:P162"/>
  <sheetViews>
    <sheetView showGridLines="0" workbookViewId="0">
      <selection activeCell="D29" sqref="D29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282</v>
      </c>
      <c r="D6" s="172" t="s">
        <v>222</v>
      </c>
      <c r="E6" s="172" t="s">
        <v>233</v>
      </c>
      <c r="F6" s="172" t="s">
        <v>224</v>
      </c>
      <c r="G6" s="172" t="s">
        <v>225</v>
      </c>
      <c r="H6" s="172" t="s">
        <v>226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2808511</v>
      </c>
      <c r="D8" s="176">
        <v>2854802</v>
      </c>
      <c r="E8" s="176">
        <v>526371</v>
      </c>
      <c r="F8" s="176">
        <v>2818920</v>
      </c>
      <c r="G8" s="176">
        <v>2932508</v>
      </c>
      <c r="H8" s="176">
        <v>2933977</v>
      </c>
      <c r="I8" s="177">
        <f>IFERROR(H8/G8-1,"-")</f>
        <v>5.0093639983250782E-4</v>
      </c>
      <c r="J8" s="177">
        <f>IFERROR(H8/D8-1,"-")</f>
        <v>2.7733972443622967E-2</v>
      </c>
      <c r="K8" s="176">
        <f>H8-G8</f>
        <v>1469</v>
      </c>
      <c r="L8" s="176">
        <f>H8-D8</f>
        <v>79175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286143</v>
      </c>
      <c r="D9" s="158">
        <v>295269</v>
      </c>
      <c r="E9" s="158">
        <v>80710</v>
      </c>
      <c r="F9" s="158">
        <v>302176</v>
      </c>
      <c r="G9" s="158">
        <v>277480</v>
      </c>
      <c r="H9" s="158">
        <v>265995</v>
      </c>
      <c r="I9" s="159">
        <f>IFERROR(H9/G9-1,"-")</f>
        <v>-4.139037047715155E-2</v>
      </c>
      <c r="J9" s="160">
        <f t="shared" ref="J9:J20" si="0">IFERROR(H9/D9-1,"-")</f>
        <v>-9.9143492882761142E-2</v>
      </c>
      <c r="K9" s="158">
        <f t="shared" ref="K9:K19" si="1">H9-G9</f>
        <v>-11485</v>
      </c>
      <c r="L9" s="158">
        <f t="shared" ref="L9:L20" si="2">H9-D9</f>
        <v>-29274</v>
      </c>
      <c r="M9" s="159">
        <f>H9/H$8</f>
        <v>9.0660219899474329E-2</v>
      </c>
      <c r="N9" s="79"/>
    </row>
    <row r="10" spans="1:14" x14ac:dyDescent="0.25">
      <c r="A10" s="161" t="s">
        <v>103</v>
      </c>
      <c r="B10" s="162" t="s">
        <v>103</v>
      </c>
      <c r="C10" s="163">
        <v>77852</v>
      </c>
      <c r="D10" s="163">
        <v>79428</v>
      </c>
      <c r="E10" s="163">
        <v>38429</v>
      </c>
      <c r="F10" s="163">
        <v>85417</v>
      </c>
      <c r="G10" s="163">
        <v>86685</v>
      </c>
      <c r="H10" s="163">
        <v>78033</v>
      </c>
      <c r="I10" s="164">
        <f>IFERROR(H10/G10-1,"-")</f>
        <v>-9.9809655649766404E-2</v>
      </c>
      <c r="J10" s="165">
        <f t="shared" si="0"/>
        <v>-1.7563075993352495E-2</v>
      </c>
      <c r="K10" s="163">
        <f t="shared" si="1"/>
        <v>-8652</v>
      </c>
      <c r="L10" s="163">
        <f t="shared" si="2"/>
        <v>-1395</v>
      </c>
      <c r="M10" s="164">
        <f>H10/H$8</f>
        <v>2.6596323011393749E-2</v>
      </c>
      <c r="N10" s="79"/>
    </row>
    <row r="11" spans="1:14" x14ac:dyDescent="0.25">
      <c r="A11" s="161" t="s">
        <v>100</v>
      </c>
      <c r="B11" s="162" t="s">
        <v>100</v>
      </c>
      <c r="C11" s="163">
        <v>208291</v>
      </c>
      <c r="D11" s="163">
        <v>215841</v>
      </c>
      <c r="E11" s="163">
        <v>42281</v>
      </c>
      <c r="F11" s="163">
        <v>216759</v>
      </c>
      <c r="G11" s="163">
        <v>190795</v>
      </c>
      <c r="H11" s="163">
        <v>187962</v>
      </c>
      <c r="I11" s="164">
        <f>IFERROR(H11/G11-1,"-")</f>
        <v>-1.4848397494693244E-2</v>
      </c>
      <c r="J11" s="165">
        <f t="shared" si="0"/>
        <v>-0.12916452388563804</v>
      </c>
      <c r="K11" s="163">
        <f t="shared" si="1"/>
        <v>-2833</v>
      </c>
      <c r="L11" s="163">
        <f t="shared" si="2"/>
        <v>-27879</v>
      </c>
      <c r="M11" s="164">
        <f>H11/H$8</f>
        <v>6.4063896888080576E-2</v>
      </c>
      <c r="N11" s="79"/>
    </row>
    <row r="12" spans="1:14" x14ac:dyDescent="0.25">
      <c r="A12" s="1"/>
      <c r="B12" s="157" t="s">
        <v>107</v>
      </c>
      <c r="C12" s="158">
        <v>2522368</v>
      </c>
      <c r="D12" s="158">
        <v>2559533</v>
      </c>
      <c r="E12" s="158">
        <v>445661</v>
      </c>
      <c r="F12" s="158">
        <v>2516744</v>
      </c>
      <c r="G12" s="158">
        <v>2655028</v>
      </c>
      <c r="H12" s="158">
        <v>2667982</v>
      </c>
      <c r="I12" s="159">
        <f>IFERROR(H12/G12-1,"-")</f>
        <v>4.8790445901134571E-3</v>
      </c>
      <c r="J12" s="160">
        <f t="shared" si="0"/>
        <v>4.2370619952936783E-2</v>
      </c>
      <c r="K12" s="158">
        <f t="shared" si="1"/>
        <v>12954</v>
      </c>
      <c r="L12" s="158">
        <f t="shared" si="2"/>
        <v>108449</v>
      </c>
      <c r="M12" s="159">
        <f>H12/H$8</f>
        <v>0.90933978010052563</v>
      </c>
      <c r="N12" s="79"/>
    </row>
    <row r="13" spans="1:14" s="56" customFormat="1" x14ac:dyDescent="0.25">
      <c r="A13" s="161"/>
      <c r="B13" s="162" t="s">
        <v>110</v>
      </c>
      <c r="C13" s="163">
        <v>962745</v>
      </c>
      <c r="D13" s="163">
        <v>1018249</v>
      </c>
      <c r="E13" s="163">
        <v>227075</v>
      </c>
      <c r="F13" s="163">
        <v>1043010</v>
      </c>
      <c r="G13" s="163">
        <v>1102993</v>
      </c>
      <c r="H13" s="163">
        <v>1084347</v>
      </c>
      <c r="I13" s="164">
        <f t="shared" ref="I13:I20" si="3">IFERROR(H13/G13-1,"-")</f>
        <v>-1.6904912361184521E-2</v>
      </c>
      <c r="J13" s="165">
        <f t="shared" si="0"/>
        <v>6.491339544649688E-2</v>
      </c>
      <c r="K13" s="163">
        <f t="shared" si="1"/>
        <v>-18646</v>
      </c>
      <c r="L13" s="163">
        <f t="shared" si="2"/>
        <v>66098</v>
      </c>
      <c r="M13" s="164">
        <f t="shared" ref="M13:M20" si="4">H13/H$8</f>
        <v>0.3695826518067456</v>
      </c>
      <c r="N13" s="166"/>
    </row>
    <row r="14" spans="1:14" s="56" customFormat="1" x14ac:dyDescent="0.25">
      <c r="A14" s="161"/>
      <c r="B14" s="162" t="s">
        <v>113</v>
      </c>
      <c r="C14" s="163">
        <v>440153</v>
      </c>
      <c r="D14" s="163">
        <v>403671</v>
      </c>
      <c r="E14" s="163">
        <v>61166</v>
      </c>
      <c r="F14" s="163">
        <v>330779</v>
      </c>
      <c r="G14" s="163">
        <v>367223</v>
      </c>
      <c r="H14" s="163">
        <v>373378</v>
      </c>
      <c r="I14" s="164">
        <f t="shared" si="3"/>
        <v>1.6760932730248479E-2</v>
      </c>
      <c r="J14" s="165">
        <f t="shared" si="0"/>
        <v>-7.5043785657131656E-2</v>
      </c>
      <c r="K14" s="163">
        <f t="shared" si="1"/>
        <v>6155</v>
      </c>
      <c r="L14" s="163">
        <f t="shared" si="2"/>
        <v>-30293</v>
      </c>
      <c r="M14" s="164">
        <f t="shared" si="4"/>
        <v>0.12726002964576749</v>
      </c>
      <c r="N14" s="166"/>
    </row>
    <row r="15" spans="1:14" x14ac:dyDescent="0.25">
      <c r="A15" s="161"/>
      <c r="B15" s="162" t="s">
        <v>116</v>
      </c>
      <c r="C15" s="163">
        <v>73021</v>
      </c>
      <c r="D15" s="163">
        <v>74211</v>
      </c>
      <c r="E15" s="163">
        <v>26842</v>
      </c>
      <c r="F15" s="163">
        <v>115679</v>
      </c>
      <c r="G15" s="163">
        <v>104485</v>
      </c>
      <c r="H15" s="163">
        <v>110814</v>
      </c>
      <c r="I15" s="164">
        <f t="shared" si="3"/>
        <v>6.0573288031774863E-2</v>
      </c>
      <c r="J15" s="165">
        <f t="shared" si="0"/>
        <v>0.49322876662489379</v>
      </c>
      <c r="K15" s="163">
        <f t="shared" si="1"/>
        <v>6329</v>
      </c>
      <c r="L15" s="163">
        <f t="shared" si="2"/>
        <v>36603</v>
      </c>
      <c r="M15" s="164">
        <f t="shared" si="4"/>
        <v>3.7769212233088399E-2</v>
      </c>
      <c r="N15" s="79"/>
    </row>
    <row r="16" spans="1:14" x14ac:dyDescent="0.25">
      <c r="A16" s="161"/>
      <c r="B16" s="162" t="s">
        <v>123</v>
      </c>
      <c r="C16" s="163">
        <v>80427</v>
      </c>
      <c r="D16" s="163">
        <v>82284</v>
      </c>
      <c r="E16" s="163">
        <v>11490</v>
      </c>
      <c r="F16" s="163">
        <v>89069</v>
      </c>
      <c r="G16" s="163">
        <v>102150</v>
      </c>
      <c r="H16" s="163">
        <v>105932</v>
      </c>
      <c r="I16" s="164">
        <f t="shared" si="3"/>
        <v>3.7023984336759685E-2</v>
      </c>
      <c r="J16" s="165">
        <f t="shared" si="0"/>
        <v>0.28739487628214477</v>
      </c>
      <c r="K16" s="163">
        <f t="shared" si="1"/>
        <v>3782</v>
      </c>
      <c r="L16" s="163">
        <f t="shared" si="2"/>
        <v>23648</v>
      </c>
      <c r="M16" s="164">
        <f t="shared" si="4"/>
        <v>3.6105259175515006E-2</v>
      </c>
      <c r="N16" s="79"/>
    </row>
    <row r="17" spans="1:14" x14ac:dyDescent="0.25">
      <c r="A17" s="161"/>
      <c r="B17" s="162" t="s">
        <v>119</v>
      </c>
      <c r="C17" s="163">
        <v>106398</v>
      </c>
      <c r="D17" s="163">
        <v>110575</v>
      </c>
      <c r="E17" s="163">
        <v>19664</v>
      </c>
      <c r="F17" s="163">
        <v>105632</v>
      </c>
      <c r="G17" s="163">
        <v>114035</v>
      </c>
      <c r="H17" s="163">
        <v>116758</v>
      </c>
      <c r="I17" s="164">
        <f t="shared" si="3"/>
        <v>2.3878633752795198E-2</v>
      </c>
      <c r="J17" s="165">
        <f t="shared" si="0"/>
        <v>5.5916798553018232E-2</v>
      </c>
      <c r="K17" s="163">
        <f t="shared" si="1"/>
        <v>2723</v>
      </c>
      <c r="L17" s="163">
        <f t="shared" si="2"/>
        <v>6183</v>
      </c>
      <c r="M17" s="164">
        <f t="shared" si="4"/>
        <v>3.9795131318343668E-2</v>
      </c>
      <c r="N17" s="79"/>
    </row>
    <row r="18" spans="1:14" x14ac:dyDescent="0.25">
      <c r="A18" s="161"/>
      <c r="B18" s="162" t="s">
        <v>128</v>
      </c>
      <c r="C18" s="163">
        <v>70349</v>
      </c>
      <c r="D18" s="163">
        <v>72090</v>
      </c>
      <c r="E18" s="163">
        <v>769</v>
      </c>
      <c r="F18" s="163">
        <v>65089</v>
      </c>
      <c r="G18" s="163">
        <v>58957</v>
      </c>
      <c r="H18" s="163">
        <v>60881</v>
      </c>
      <c r="I18" s="164">
        <f t="shared" si="3"/>
        <v>3.2633953559373818E-2</v>
      </c>
      <c r="J18" s="165">
        <f t="shared" si="0"/>
        <v>-0.1554861978082952</v>
      </c>
      <c r="K18" s="163">
        <f t="shared" si="1"/>
        <v>1924</v>
      </c>
      <c r="L18" s="163">
        <f t="shared" si="2"/>
        <v>-11209</v>
      </c>
      <c r="M18" s="164">
        <f t="shared" si="4"/>
        <v>2.075033308032067E-2</v>
      </c>
      <c r="N18" s="79"/>
    </row>
    <row r="19" spans="1:14" x14ac:dyDescent="0.25">
      <c r="A19" s="161" t="s">
        <v>143</v>
      </c>
      <c r="B19" s="162" t="s">
        <v>131</v>
      </c>
      <c r="C19" s="163">
        <v>145396</v>
      </c>
      <c r="D19" s="163">
        <v>138359</v>
      </c>
      <c r="E19" s="163">
        <v>5352</v>
      </c>
      <c r="F19" s="163">
        <v>88432</v>
      </c>
      <c r="G19" s="163">
        <v>93431</v>
      </c>
      <c r="H19" s="163">
        <v>83807</v>
      </c>
      <c r="I19" s="164">
        <f t="shared" si="3"/>
        <v>-0.10300649677301965</v>
      </c>
      <c r="J19" s="165">
        <f t="shared" si="0"/>
        <v>-0.39427865191277767</v>
      </c>
      <c r="K19" s="163">
        <f t="shared" si="1"/>
        <v>-9624</v>
      </c>
      <c r="L19" s="163">
        <f t="shared" si="2"/>
        <v>-54552</v>
      </c>
      <c r="M19" s="164">
        <f t="shared" si="4"/>
        <v>2.8564300265475837E-2</v>
      </c>
      <c r="N19" s="79"/>
    </row>
    <row r="20" spans="1:14" x14ac:dyDescent="0.25">
      <c r="A20" s="161" t="s">
        <v>144</v>
      </c>
      <c r="B20" s="168" t="s">
        <v>144</v>
      </c>
      <c r="C20" s="169">
        <f t="shared" ref="C20:H20" si="5">C12-SUM(C13:C19)</f>
        <v>643879</v>
      </c>
      <c r="D20" s="169">
        <f t="shared" si="5"/>
        <v>660094</v>
      </c>
      <c r="E20" s="169">
        <f t="shared" si="5"/>
        <v>93303</v>
      </c>
      <c r="F20" s="169">
        <f t="shared" si="5"/>
        <v>679054</v>
      </c>
      <c r="G20" s="169">
        <f t="shared" si="5"/>
        <v>711754</v>
      </c>
      <c r="H20" s="169">
        <f t="shared" si="5"/>
        <v>732065</v>
      </c>
      <c r="I20" s="170">
        <f t="shared" si="3"/>
        <v>2.8536544929849361E-2</v>
      </c>
      <c r="J20" s="171">
        <f t="shared" si="0"/>
        <v>0.10903144097658823</v>
      </c>
      <c r="K20" s="169">
        <f>H20-G20</f>
        <v>20311</v>
      </c>
      <c r="L20" s="169">
        <f t="shared" si="2"/>
        <v>71971</v>
      </c>
      <c r="M20" s="170">
        <f t="shared" si="4"/>
        <v>0.249512862575269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1041629</v>
      </c>
      <c r="D22" s="176">
        <v>1074566</v>
      </c>
      <c r="E22" s="176">
        <v>196628</v>
      </c>
      <c r="F22" s="176">
        <v>1109322</v>
      </c>
      <c r="G22" s="176">
        <v>1155840</v>
      </c>
      <c r="H22" s="176">
        <v>1140612</v>
      </c>
      <c r="I22" s="177">
        <f>IFERROR(H22/G22-1,"-")</f>
        <v>-1.3174833887043214E-2</v>
      </c>
      <c r="J22" s="177">
        <f>IFERROR(H22/D22-1,"-")</f>
        <v>6.1462953415611477E-2</v>
      </c>
      <c r="K22" s="176">
        <f>H22-G22</f>
        <v>-15228</v>
      </c>
      <c r="L22" s="176">
        <f>H22-D22</f>
        <v>66046</v>
      </c>
      <c r="M22" s="177">
        <f>H22/H$8</f>
        <v>0.38875969375356384</v>
      </c>
      <c r="N22" s="79"/>
    </row>
    <row r="23" spans="1:14" x14ac:dyDescent="0.25">
      <c r="A23" s="161" t="s">
        <v>96</v>
      </c>
      <c r="B23" s="157" t="s">
        <v>97</v>
      </c>
      <c r="C23" s="158">
        <v>62945</v>
      </c>
      <c r="D23" s="158">
        <v>55656</v>
      </c>
      <c r="E23" s="158">
        <v>21994</v>
      </c>
      <c r="F23" s="158">
        <v>69802</v>
      </c>
      <c r="G23" s="158">
        <v>58414</v>
      </c>
      <c r="H23" s="158">
        <v>51791</v>
      </c>
      <c r="I23" s="159">
        <f>IFERROR(H23/G23-1,"-")</f>
        <v>-0.11338035402472013</v>
      </c>
      <c r="J23" s="160">
        <f t="shared" ref="J23:J34" si="6">IFERROR(H23/D23-1,"-")</f>
        <v>-6.944444444444442E-2</v>
      </c>
      <c r="K23" s="158">
        <f t="shared" ref="K23:K33" si="7">H23-G23</f>
        <v>-6623</v>
      </c>
      <c r="L23" s="158">
        <f t="shared" ref="L23:L34" si="8">H23-D23</f>
        <v>-3865</v>
      </c>
      <c r="M23" s="159">
        <f>H23/H$8</f>
        <v>1.765214928406051E-2</v>
      </c>
      <c r="N23" s="79"/>
    </row>
    <row r="24" spans="1:14" x14ac:dyDescent="0.25">
      <c r="A24" s="161" t="s">
        <v>103</v>
      </c>
      <c r="B24" s="162" t="s">
        <v>103</v>
      </c>
      <c r="C24" s="163">
        <v>21185</v>
      </c>
      <c r="D24" s="163">
        <v>20209</v>
      </c>
      <c r="E24" s="163">
        <v>8943</v>
      </c>
      <c r="F24" s="163">
        <v>24371</v>
      </c>
      <c r="G24" s="163">
        <v>17678</v>
      </c>
      <c r="H24" s="163">
        <v>12305</v>
      </c>
      <c r="I24" s="164">
        <f>IFERROR(H24/G24-1,"-")</f>
        <v>-0.30393709695666926</v>
      </c>
      <c r="J24" s="165">
        <f t="shared" si="6"/>
        <v>-0.39111287050324117</v>
      </c>
      <c r="K24" s="163">
        <f t="shared" si="7"/>
        <v>-5373</v>
      </c>
      <c r="L24" s="163">
        <f t="shared" si="8"/>
        <v>-7904</v>
      </c>
      <c r="M24" s="164">
        <f>H24/H$8</f>
        <v>4.1939660740353451E-3</v>
      </c>
      <c r="N24" s="79"/>
    </row>
    <row r="25" spans="1:14" x14ac:dyDescent="0.25">
      <c r="A25" s="161" t="s">
        <v>100</v>
      </c>
      <c r="B25" s="162" t="s">
        <v>100</v>
      </c>
      <c r="C25" s="163">
        <v>41760</v>
      </c>
      <c r="D25" s="163">
        <v>35447</v>
      </c>
      <c r="E25" s="163">
        <v>13051</v>
      </c>
      <c r="F25" s="163">
        <v>45431</v>
      </c>
      <c r="G25" s="163">
        <v>40736</v>
      </c>
      <c r="H25" s="163">
        <v>39486</v>
      </c>
      <c r="I25" s="164">
        <f>IFERROR(H25/G25-1,"-")</f>
        <v>-3.0685388845247408E-2</v>
      </c>
      <c r="J25" s="165">
        <f t="shared" si="6"/>
        <v>0.1139447626033232</v>
      </c>
      <c r="K25" s="163">
        <f t="shared" si="7"/>
        <v>-1250</v>
      </c>
      <c r="L25" s="163">
        <f t="shared" si="8"/>
        <v>4039</v>
      </c>
      <c r="M25" s="164">
        <f>H25/H$8</f>
        <v>1.3458183210025164E-2</v>
      </c>
      <c r="N25" s="79"/>
    </row>
    <row r="26" spans="1:14" x14ac:dyDescent="0.25">
      <c r="A26" s="161"/>
      <c r="B26" s="157" t="s">
        <v>107</v>
      </c>
      <c r="C26" s="158">
        <v>978684</v>
      </c>
      <c r="D26" s="158">
        <v>1018910</v>
      </c>
      <c r="E26" s="158">
        <v>174634</v>
      </c>
      <c r="F26" s="158">
        <v>1039520</v>
      </c>
      <c r="G26" s="158">
        <v>1097426</v>
      </c>
      <c r="H26" s="158">
        <v>1088821</v>
      </c>
      <c r="I26" s="159">
        <f>IFERROR(H26/G26-1,"-")</f>
        <v>-7.8410753891378082E-3</v>
      </c>
      <c r="J26" s="160">
        <f t="shared" si="6"/>
        <v>6.8613518367667492E-2</v>
      </c>
      <c r="K26" s="158">
        <f t="shared" si="7"/>
        <v>-8605</v>
      </c>
      <c r="L26" s="158">
        <f t="shared" si="8"/>
        <v>69911</v>
      </c>
      <c r="M26" s="159">
        <f>H26/H$8</f>
        <v>0.37110754446950334</v>
      </c>
      <c r="N26" s="79"/>
    </row>
    <row r="27" spans="1:14" s="56" customFormat="1" x14ac:dyDescent="0.25">
      <c r="A27" s="161"/>
      <c r="B27" s="162" t="s">
        <v>110</v>
      </c>
      <c r="C27" s="163">
        <v>417731</v>
      </c>
      <c r="D27" s="163">
        <v>440250</v>
      </c>
      <c r="E27" s="163">
        <v>85691</v>
      </c>
      <c r="F27" s="163">
        <v>489037</v>
      </c>
      <c r="G27" s="163">
        <v>512982</v>
      </c>
      <c r="H27" s="163">
        <v>516610</v>
      </c>
      <c r="I27" s="164">
        <f t="shared" ref="I27:I34" si="9">IFERROR(H27/G27-1,"-")</f>
        <v>7.0723729097708077E-3</v>
      </c>
      <c r="J27" s="165">
        <f t="shared" si="6"/>
        <v>0.17344690516751848</v>
      </c>
      <c r="K27" s="163">
        <f t="shared" si="7"/>
        <v>3628</v>
      </c>
      <c r="L27" s="163">
        <f t="shared" si="8"/>
        <v>76360</v>
      </c>
      <c r="M27" s="164">
        <f t="shared" ref="M27:M34" si="10">H27/H$8</f>
        <v>0.17607840824928075</v>
      </c>
      <c r="N27" s="166"/>
    </row>
    <row r="28" spans="1:14" s="56" customFormat="1" x14ac:dyDescent="0.25">
      <c r="A28" s="161"/>
      <c r="B28" s="162" t="s">
        <v>113</v>
      </c>
      <c r="C28" s="163">
        <v>162898</v>
      </c>
      <c r="D28" s="163">
        <v>151225</v>
      </c>
      <c r="E28" s="163">
        <v>28095</v>
      </c>
      <c r="F28" s="163">
        <v>129270</v>
      </c>
      <c r="G28" s="163">
        <v>136539</v>
      </c>
      <c r="H28" s="163">
        <v>136566</v>
      </c>
      <c r="I28" s="164">
        <f t="shared" si="9"/>
        <v>1.9774569903097117E-4</v>
      </c>
      <c r="J28" s="165">
        <f t="shared" si="6"/>
        <v>-9.6935030583567561E-2</v>
      </c>
      <c r="K28" s="163">
        <f t="shared" si="7"/>
        <v>27</v>
      </c>
      <c r="L28" s="163">
        <f t="shared" si="8"/>
        <v>-14659</v>
      </c>
      <c r="M28" s="164">
        <f t="shared" si="10"/>
        <v>4.6546377152922466E-2</v>
      </c>
      <c r="N28" s="166"/>
    </row>
    <row r="29" spans="1:14" x14ac:dyDescent="0.25">
      <c r="A29" s="161"/>
      <c r="B29" s="162" t="s">
        <v>116</v>
      </c>
      <c r="C29" s="163">
        <v>27582</v>
      </c>
      <c r="D29" s="163">
        <v>30743</v>
      </c>
      <c r="E29" s="163">
        <v>11448</v>
      </c>
      <c r="F29" s="163">
        <v>40785</v>
      </c>
      <c r="G29" s="163">
        <v>34236</v>
      </c>
      <c r="H29" s="163">
        <v>31889</v>
      </c>
      <c r="I29" s="164">
        <f t="shared" si="9"/>
        <v>-6.8553569342212906E-2</v>
      </c>
      <c r="J29" s="165">
        <f t="shared" si="6"/>
        <v>3.7276778453631643E-2</v>
      </c>
      <c r="K29" s="163">
        <f t="shared" si="7"/>
        <v>-2347</v>
      </c>
      <c r="L29" s="163">
        <f t="shared" si="8"/>
        <v>1146</v>
      </c>
      <c r="M29" s="164">
        <f t="shared" si="10"/>
        <v>1.0868865025185951E-2</v>
      </c>
      <c r="N29" s="79"/>
    </row>
    <row r="30" spans="1:14" x14ac:dyDescent="0.25">
      <c r="A30" s="161"/>
      <c r="B30" s="162" t="s">
        <v>123</v>
      </c>
      <c r="C30" s="163">
        <v>34442</v>
      </c>
      <c r="D30" s="163">
        <v>37462</v>
      </c>
      <c r="E30" s="163">
        <v>3619</v>
      </c>
      <c r="F30" s="163">
        <v>35693</v>
      </c>
      <c r="G30" s="163">
        <v>40203</v>
      </c>
      <c r="H30" s="163">
        <v>41998</v>
      </c>
      <c r="I30" s="164">
        <f t="shared" si="9"/>
        <v>4.4648409322687321E-2</v>
      </c>
      <c r="J30" s="165">
        <f t="shared" si="6"/>
        <v>0.12108269713309494</v>
      </c>
      <c r="K30" s="163">
        <f t="shared" si="7"/>
        <v>1795</v>
      </c>
      <c r="L30" s="163">
        <f t="shared" si="8"/>
        <v>4536</v>
      </c>
      <c r="M30" s="164">
        <f t="shared" si="10"/>
        <v>1.4314358974184187E-2</v>
      </c>
      <c r="N30" s="79"/>
    </row>
    <row r="31" spans="1:14" x14ac:dyDescent="0.25">
      <c r="A31" s="161"/>
      <c r="B31" s="162" t="s">
        <v>119</v>
      </c>
      <c r="C31" s="163">
        <v>56534</v>
      </c>
      <c r="D31" s="163">
        <v>54458</v>
      </c>
      <c r="E31" s="163">
        <v>11833</v>
      </c>
      <c r="F31" s="163">
        <v>56047</v>
      </c>
      <c r="G31" s="163">
        <v>60367</v>
      </c>
      <c r="H31" s="163">
        <v>60564</v>
      </c>
      <c r="I31" s="164">
        <f t="shared" si="9"/>
        <v>3.2633723723225483E-3</v>
      </c>
      <c r="J31" s="165">
        <f t="shared" si="6"/>
        <v>0.11212310404348313</v>
      </c>
      <c r="K31" s="163">
        <f t="shared" si="7"/>
        <v>197</v>
      </c>
      <c r="L31" s="163">
        <f t="shared" si="8"/>
        <v>6106</v>
      </c>
      <c r="M31" s="164">
        <f t="shared" si="10"/>
        <v>2.0642288606897735E-2</v>
      </c>
      <c r="N31" s="79"/>
    </row>
    <row r="32" spans="1:14" x14ac:dyDescent="0.25">
      <c r="A32" s="161"/>
      <c r="B32" s="162" t="s">
        <v>128</v>
      </c>
      <c r="C32" s="163">
        <v>20369</v>
      </c>
      <c r="D32" s="163">
        <v>24560</v>
      </c>
      <c r="E32" s="163">
        <v>185</v>
      </c>
      <c r="F32" s="163">
        <v>20337</v>
      </c>
      <c r="G32" s="163">
        <v>18652</v>
      </c>
      <c r="H32" s="163">
        <v>18647</v>
      </c>
      <c r="I32" s="164">
        <f t="shared" si="9"/>
        <v>-2.6806776753163231E-4</v>
      </c>
      <c r="J32" s="165">
        <f t="shared" si="6"/>
        <v>-0.24075732899022806</v>
      </c>
      <c r="K32" s="163">
        <f t="shared" si="7"/>
        <v>-5</v>
      </c>
      <c r="L32" s="163">
        <f t="shared" si="8"/>
        <v>-5913</v>
      </c>
      <c r="M32" s="164">
        <f t="shared" si="10"/>
        <v>6.3555372110960648E-3</v>
      </c>
      <c r="N32" s="79"/>
    </row>
    <row r="33" spans="1:14" x14ac:dyDescent="0.25">
      <c r="A33" s="161" t="s">
        <v>143</v>
      </c>
      <c r="B33" s="162" t="s">
        <v>131</v>
      </c>
      <c r="C33" s="163">
        <v>41897</v>
      </c>
      <c r="D33" s="163">
        <v>45566</v>
      </c>
      <c r="E33" s="163">
        <v>625</v>
      </c>
      <c r="F33" s="163">
        <v>31233</v>
      </c>
      <c r="G33" s="163">
        <v>33233</v>
      </c>
      <c r="H33" s="163">
        <v>24573</v>
      </c>
      <c r="I33" s="164">
        <f t="shared" si="9"/>
        <v>-0.26058435892035026</v>
      </c>
      <c r="J33" s="165">
        <f t="shared" si="6"/>
        <v>-0.46071632357459513</v>
      </c>
      <c r="K33" s="163">
        <f t="shared" si="7"/>
        <v>-8660</v>
      </c>
      <c r="L33" s="163">
        <f t="shared" si="8"/>
        <v>-20993</v>
      </c>
      <c r="M33" s="164">
        <f t="shared" si="10"/>
        <v>8.375321278932998E-3</v>
      </c>
      <c r="N33" s="79"/>
    </row>
    <row r="34" spans="1:14" x14ac:dyDescent="0.25">
      <c r="A34" s="161" t="s">
        <v>144</v>
      </c>
      <c r="B34" s="168" t="s">
        <v>144</v>
      </c>
      <c r="C34" s="169">
        <f t="shared" ref="C34:H34" si="11">C26-SUM(C27:C33)</f>
        <v>217231</v>
      </c>
      <c r="D34" s="169">
        <f t="shared" si="11"/>
        <v>234646</v>
      </c>
      <c r="E34" s="169">
        <f t="shared" si="11"/>
        <v>33138</v>
      </c>
      <c r="F34" s="169">
        <f t="shared" si="11"/>
        <v>237118</v>
      </c>
      <c r="G34" s="169">
        <f t="shared" si="11"/>
        <v>261214</v>
      </c>
      <c r="H34" s="169">
        <f t="shared" si="11"/>
        <v>257974</v>
      </c>
      <c r="I34" s="170">
        <f t="shared" si="9"/>
        <v>-1.2403623082989479E-2</v>
      </c>
      <c r="J34" s="171">
        <f t="shared" si="6"/>
        <v>9.9417846458068837E-2</v>
      </c>
      <c r="K34" s="169">
        <f>H34-G34</f>
        <v>-3240</v>
      </c>
      <c r="L34" s="169">
        <f t="shared" si="8"/>
        <v>23328</v>
      </c>
      <c r="M34" s="170">
        <f t="shared" si="10"/>
        <v>8.7926387971003175E-2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834690</v>
      </c>
      <c r="D36" s="176">
        <v>863408</v>
      </c>
      <c r="E36" s="176">
        <v>118240</v>
      </c>
      <c r="F36" s="176">
        <v>790311</v>
      </c>
      <c r="G36" s="176">
        <v>831777</v>
      </c>
      <c r="H36" s="176">
        <v>834955</v>
      </c>
      <c r="I36" s="177">
        <f>IFERROR(H36/G36-1,"-")</f>
        <v>3.8207356058175268E-3</v>
      </c>
      <c r="J36" s="177">
        <f>IFERROR(H36/D36-1,"-")</f>
        <v>-3.2954292756147696E-2</v>
      </c>
      <c r="K36" s="176">
        <f>H36-G36</f>
        <v>3178</v>
      </c>
      <c r="L36" s="176">
        <f>H36-D36</f>
        <v>-28453</v>
      </c>
      <c r="M36" s="177">
        <f>H36/H$8</f>
        <v>0.28458130380708507</v>
      </c>
      <c r="N36" s="79"/>
    </row>
    <row r="37" spans="1:14" x14ac:dyDescent="0.25">
      <c r="A37" s="161" t="s">
        <v>96</v>
      </c>
      <c r="B37" s="157" t="s">
        <v>97</v>
      </c>
      <c r="C37" s="158">
        <v>41731</v>
      </c>
      <c r="D37" s="158">
        <v>40039</v>
      </c>
      <c r="E37" s="158">
        <v>8464</v>
      </c>
      <c r="F37" s="158">
        <v>36689</v>
      </c>
      <c r="G37" s="158">
        <v>45648</v>
      </c>
      <c r="H37" s="158">
        <v>41448</v>
      </c>
      <c r="I37" s="159">
        <f>IFERROR(H37/G37-1,"-")</f>
        <v>-9.2008412197686629E-2</v>
      </c>
      <c r="J37" s="160">
        <f t="shared" ref="J37:J48" si="12">IFERROR(H37/D37-1,"-")</f>
        <v>3.5190689078148818E-2</v>
      </c>
      <c r="K37" s="158">
        <f t="shared" ref="K37:K47" si="13">H37-G37</f>
        <v>-4200</v>
      </c>
      <c r="L37" s="158">
        <f t="shared" ref="L37:L48" si="14">H37-D37</f>
        <v>1409</v>
      </c>
      <c r="M37" s="159">
        <f>H37/H$8</f>
        <v>1.4126900108623892E-2</v>
      </c>
      <c r="N37" s="79"/>
    </row>
    <row r="38" spans="1:14" x14ac:dyDescent="0.25">
      <c r="A38" s="161" t="s">
        <v>103</v>
      </c>
      <c r="B38" s="162" t="s">
        <v>103</v>
      </c>
      <c r="C38" s="163">
        <v>11405</v>
      </c>
      <c r="D38" s="163">
        <v>12775</v>
      </c>
      <c r="E38" s="163">
        <v>3690</v>
      </c>
      <c r="F38" s="163">
        <v>6329</v>
      </c>
      <c r="G38" s="163">
        <v>14489</v>
      </c>
      <c r="H38" s="163">
        <v>16652</v>
      </c>
      <c r="I38" s="164">
        <f>IFERROR(H38/G38-1,"-")</f>
        <v>0.14928566498723161</v>
      </c>
      <c r="J38" s="165">
        <f t="shared" si="12"/>
        <v>0.3034833659491194</v>
      </c>
      <c r="K38" s="163">
        <f t="shared" si="13"/>
        <v>2163</v>
      </c>
      <c r="L38" s="163">
        <f t="shared" si="14"/>
        <v>3877</v>
      </c>
      <c r="M38" s="164">
        <f>H38/H$8</f>
        <v>5.6755727805637198E-3</v>
      </c>
      <c r="N38" s="79"/>
    </row>
    <row r="39" spans="1:14" x14ac:dyDescent="0.25">
      <c r="A39" s="161" t="s">
        <v>100</v>
      </c>
      <c r="B39" s="162" t="s">
        <v>100</v>
      </c>
      <c r="C39" s="163">
        <v>30326</v>
      </c>
      <c r="D39" s="163">
        <v>27264</v>
      </c>
      <c r="E39" s="163">
        <v>4774</v>
      </c>
      <c r="F39" s="163">
        <v>30360</v>
      </c>
      <c r="G39" s="163">
        <v>31159</v>
      </c>
      <c r="H39" s="163">
        <v>24796</v>
      </c>
      <c r="I39" s="164">
        <f>IFERROR(H39/G39-1,"-")</f>
        <v>-0.20421066144613109</v>
      </c>
      <c r="J39" s="165">
        <f t="shared" si="12"/>
        <v>-9.0522300469483619E-2</v>
      </c>
      <c r="K39" s="163">
        <f t="shared" si="13"/>
        <v>-6363</v>
      </c>
      <c r="L39" s="163">
        <f t="shared" si="14"/>
        <v>-2468</v>
      </c>
      <c r="M39" s="164">
        <f>H39/H$8</f>
        <v>8.4513273280601726E-3</v>
      </c>
      <c r="N39" s="79"/>
    </row>
    <row r="40" spans="1:14" x14ac:dyDescent="0.25">
      <c r="A40" s="161"/>
      <c r="B40" s="157" t="s">
        <v>107</v>
      </c>
      <c r="C40" s="158">
        <v>792959</v>
      </c>
      <c r="D40" s="158">
        <v>823369</v>
      </c>
      <c r="E40" s="158">
        <v>109776</v>
      </c>
      <c r="F40" s="158">
        <v>753622</v>
      </c>
      <c r="G40" s="158">
        <v>786129</v>
      </c>
      <c r="H40" s="158">
        <v>793507</v>
      </c>
      <c r="I40" s="159">
        <f>IFERROR(H40/G40-1,"-")</f>
        <v>9.3852281241373348E-3</v>
      </c>
      <c r="J40" s="160">
        <f t="shared" si="12"/>
        <v>-3.6268064500849517E-2</v>
      </c>
      <c r="K40" s="158">
        <f t="shared" si="13"/>
        <v>7378</v>
      </c>
      <c r="L40" s="158">
        <f t="shared" si="14"/>
        <v>-29862</v>
      </c>
      <c r="M40" s="159">
        <f>H40/H$8</f>
        <v>0.27045440369846119</v>
      </c>
      <c r="N40" s="79"/>
    </row>
    <row r="41" spans="1:14" s="56" customFormat="1" x14ac:dyDescent="0.25">
      <c r="A41" s="161"/>
      <c r="B41" s="162" t="s">
        <v>110</v>
      </c>
      <c r="C41" s="163">
        <v>338687</v>
      </c>
      <c r="D41" s="163">
        <v>375307</v>
      </c>
      <c r="E41" s="163">
        <v>59517</v>
      </c>
      <c r="F41" s="163">
        <v>335204</v>
      </c>
      <c r="G41" s="163">
        <v>352959</v>
      </c>
      <c r="H41" s="163">
        <v>347949</v>
      </c>
      <c r="I41" s="164">
        <f t="shared" ref="I41:I48" si="15">IFERROR(H41/G41-1,"-")</f>
        <v>-1.4194283188698975E-2</v>
      </c>
      <c r="J41" s="165">
        <f t="shared" si="12"/>
        <v>-7.2894989968212642E-2</v>
      </c>
      <c r="K41" s="163">
        <f t="shared" si="13"/>
        <v>-5010</v>
      </c>
      <c r="L41" s="163">
        <f t="shared" si="14"/>
        <v>-27358</v>
      </c>
      <c r="M41" s="164">
        <f t="shared" ref="M41:M48" si="16">H41/H$8</f>
        <v>0.11859295420516248</v>
      </c>
      <c r="N41" s="166"/>
    </row>
    <row r="42" spans="1:14" s="56" customFormat="1" x14ac:dyDescent="0.25">
      <c r="A42" s="161"/>
      <c r="B42" s="162" t="s">
        <v>113</v>
      </c>
      <c r="C42" s="163">
        <v>46598</v>
      </c>
      <c r="D42" s="163">
        <v>41241</v>
      </c>
      <c r="E42" s="163">
        <v>7245</v>
      </c>
      <c r="F42" s="163">
        <v>35573</v>
      </c>
      <c r="G42" s="163">
        <v>37684</v>
      </c>
      <c r="H42" s="163">
        <v>41905</v>
      </c>
      <c r="I42" s="164">
        <f t="shared" si="15"/>
        <v>0.11201040229275017</v>
      </c>
      <c r="J42" s="165">
        <f t="shared" si="12"/>
        <v>1.6100482529521676E-2</v>
      </c>
      <c r="K42" s="163">
        <f t="shared" si="13"/>
        <v>4221</v>
      </c>
      <c r="L42" s="163">
        <f t="shared" si="14"/>
        <v>664</v>
      </c>
      <c r="M42" s="164">
        <f t="shared" si="16"/>
        <v>1.4282661384189446E-2</v>
      </c>
      <c r="N42" s="166"/>
    </row>
    <row r="43" spans="1:14" x14ac:dyDescent="0.25">
      <c r="A43" s="161"/>
      <c r="B43" s="162" t="s">
        <v>116</v>
      </c>
      <c r="C43" s="163">
        <v>10632</v>
      </c>
      <c r="D43" s="163">
        <v>12063</v>
      </c>
      <c r="E43" s="163">
        <v>3667</v>
      </c>
      <c r="F43" s="163">
        <v>20052</v>
      </c>
      <c r="G43" s="163">
        <v>19000</v>
      </c>
      <c r="H43" s="163">
        <v>19682</v>
      </c>
      <c r="I43" s="164">
        <f t="shared" si="15"/>
        <v>3.5894736842105202E-2</v>
      </c>
      <c r="J43" s="165">
        <f t="shared" si="12"/>
        <v>0.63160076266268761</v>
      </c>
      <c r="K43" s="163">
        <f t="shared" si="13"/>
        <v>682</v>
      </c>
      <c r="L43" s="163">
        <f t="shared" si="14"/>
        <v>7619</v>
      </c>
      <c r="M43" s="164">
        <f t="shared" si="16"/>
        <v>6.7083007126504399E-3</v>
      </c>
      <c r="N43" s="79"/>
    </row>
    <row r="44" spans="1:14" x14ac:dyDescent="0.25">
      <c r="A44" s="161"/>
      <c r="B44" s="162" t="s">
        <v>123</v>
      </c>
      <c r="C44" s="163">
        <v>33403</v>
      </c>
      <c r="D44" s="163">
        <v>32174</v>
      </c>
      <c r="E44" s="163">
        <v>4288</v>
      </c>
      <c r="F44" s="163">
        <v>34614</v>
      </c>
      <c r="G44" s="163">
        <v>39875</v>
      </c>
      <c r="H44" s="163">
        <v>39037</v>
      </c>
      <c r="I44" s="164">
        <f t="shared" si="15"/>
        <v>-2.1015673981191196E-2</v>
      </c>
      <c r="J44" s="165">
        <f t="shared" si="12"/>
        <v>0.21330888294896511</v>
      </c>
      <c r="K44" s="163">
        <f t="shared" si="13"/>
        <v>-838</v>
      </c>
      <c r="L44" s="163">
        <f t="shared" si="14"/>
        <v>6863</v>
      </c>
      <c r="M44" s="164">
        <f t="shared" si="16"/>
        <v>1.3305148608867759E-2</v>
      </c>
      <c r="N44" s="79"/>
    </row>
    <row r="45" spans="1:14" x14ac:dyDescent="0.25">
      <c r="A45" s="161"/>
      <c r="B45" s="162" t="s">
        <v>119</v>
      </c>
      <c r="C45" s="163">
        <v>35748</v>
      </c>
      <c r="D45" s="163">
        <v>41860</v>
      </c>
      <c r="E45" s="163">
        <v>4175</v>
      </c>
      <c r="F45" s="163">
        <v>36172</v>
      </c>
      <c r="G45" s="163">
        <v>39946</v>
      </c>
      <c r="H45" s="163">
        <v>40752</v>
      </c>
      <c r="I45" s="164">
        <f t="shared" si="15"/>
        <v>2.0177239273018621E-2</v>
      </c>
      <c r="J45" s="165">
        <f t="shared" si="12"/>
        <v>-2.6469182990922158E-2</v>
      </c>
      <c r="K45" s="163">
        <f t="shared" si="13"/>
        <v>806</v>
      </c>
      <c r="L45" s="163">
        <f t="shared" si="14"/>
        <v>-1108</v>
      </c>
      <c r="M45" s="164">
        <f t="shared" si="16"/>
        <v>1.3889679435114863E-2</v>
      </c>
      <c r="N45" s="79"/>
    </row>
    <row r="46" spans="1:14" x14ac:dyDescent="0.25">
      <c r="A46" s="161"/>
      <c r="B46" s="162" t="s">
        <v>128</v>
      </c>
      <c r="C46" s="163">
        <v>35360</v>
      </c>
      <c r="D46" s="163">
        <v>32438</v>
      </c>
      <c r="E46" s="163">
        <v>305</v>
      </c>
      <c r="F46" s="163">
        <v>22903</v>
      </c>
      <c r="G46" s="163">
        <v>21949</v>
      </c>
      <c r="H46" s="163">
        <v>25573</v>
      </c>
      <c r="I46" s="164">
        <f t="shared" si="15"/>
        <v>0.16511002779169903</v>
      </c>
      <c r="J46" s="165">
        <f t="shared" si="12"/>
        <v>-0.21163450274369566</v>
      </c>
      <c r="K46" s="163">
        <f t="shared" si="13"/>
        <v>3624</v>
      </c>
      <c r="L46" s="163">
        <f t="shared" si="14"/>
        <v>-6865</v>
      </c>
      <c r="M46" s="164">
        <f t="shared" si="16"/>
        <v>8.7161555799517166E-3</v>
      </c>
      <c r="N46" s="79"/>
    </row>
    <row r="47" spans="1:14" x14ac:dyDescent="0.25">
      <c r="A47" s="161" t="s">
        <v>143</v>
      </c>
      <c r="B47" s="162" t="s">
        <v>131</v>
      </c>
      <c r="C47" s="163">
        <v>66365</v>
      </c>
      <c r="D47" s="163">
        <v>59689</v>
      </c>
      <c r="E47" s="163">
        <v>3934</v>
      </c>
      <c r="F47" s="163">
        <v>35181</v>
      </c>
      <c r="G47" s="163">
        <v>38319</v>
      </c>
      <c r="H47" s="163">
        <v>34431</v>
      </c>
      <c r="I47" s="164">
        <f t="shared" si="15"/>
        <v>-0.10146402567916701</v>
      </c>
      <c r="J47" s="165">
        <f t="shared" si="12"/>
        <v>-0.42316004623967562</v>
      </c>
      <c r="K47" s="163">
        <f t="shared" si="13"/>
        <v>-3888</v>
      </c>
      <c r="L47" s="163">
        <f t="shared" si="14"/>
        <v>-25258</v>
      </c>
      <c r="M47" s="164">
        <f t="shared" si="16"/>
        <v>1.1735265818375536E-2</v>
      </c>
      <c r="N47" s="79"/>
    </row>
    <row r="48" spans="1:14" x14ac:dyDescent="0.25">
      <c r="A48" s="161" t="s">
        <v>144</v>
      </c>
      <c r="B48" s="168" t="s">
        <v>144</v>
      </c>
      <c r="C48" s="169">
        <f t="shared" ref="C48:H48" si="17">C40-SUM(C41:C47)</f>
        <v>226166</v>
      </c>
      <c r="D48" s="169">
        <f t="shared" si="17"/>
        <v>228597</v>
      </c>
      <c r="E48" s="169">
        <f t="shared" si="17"/>
        <v>26645</v>
      </c>
      <c r="F48" s="169">
        <f t="shared" si="17"/>
        <v>233923</v>
      </c>
      <c r="G48" s="169">
        <f t="shared" si="17"/>
        <v>236397</v>
      </c>
      <c r="H48" s="169">
        <f t="shared" si="17"/>
        <v>244178</v>
      </c>
      <c r="I48" s="170">
        <f t="shared" si="15"/>
        <v>3.2914969310101183E-2</v>
      </c>
      <c r="J48" s="171">
        <f t="shared" si="12"/>
        <v>6.8159249683941603E-2</v>
      </c>
      <c r="K48" s="169">
        <f>H48-G48</f>
        <v>7781</v>
      </c>
      <c r="L48" s="169">
        <f t="shared" si="14"/>
        <v>15581</v>
      </c>
      <c r="M48" s="170">
        <f t="shared" si="16"/>
        <v>8.3224237954148919E-2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22575</v>
      </c>
      <c r="D50" s="176">
        <v>21989</v>
      </c>
      <c r="E50" s="176">
        <v>3004</v>
      </c>
      <c r="F50" s="176">
        <v>18070</v>
      </c>
      <c r="G50" s="176">
        <v>19927</v>
      </c>
      <c r="H50" s="176">
        <v>18514</v>
      </c>
      <c r="I50" s="177">
        <f>IFERROR(H50/G50-1,"-")</f>
        <v>-7.090881718271691E-2</v>
      </c>
      <c r="J50" s="177">
        <f>IFERROR(H50/D50-1,"-")</f>
        <v>-0.15803356223566334</v>
      </c>
      <c r="K50" s="176">
        <f>H50-G50</f>
        <v>-1413</v>
      </c>
      <c r="L50" s="176">
        <f>H50-D50</f>
        <v>-3475</v>
      </c>
      <c r="M50" s="177">
        <f>H50/H$8</f>
        <v>6.3102062490605756E-3</v>
      </c>
      <c r="N50" s="79"/>
    </row>
    <row r="51" spans="1:14" x14ac:dyDescent="0.25">
      <c r="A51" s="161" t="s">
        <v>96</v>
      </c>
      <c r="B51" s="157" t="s">
        <v>97</v>
      </c>
      <c r="C51" s="158">
        <v>2233</v>
      </c>
      <c r="D51" s="158">
        <v>1177</v>
      </c>
      <c r="E51" s="158">
        <v>9</v>
      </c>
      <c r="F51" s="158">
        <v>2919</v>
      </c>
      <c r="G51" s="158">
        <v>4029</v>
      </c>
      <c r="H51" s="158">
        <v>2061</v>
      </c>
      <c r="I51" s="159">
        <f>IFERROR(H51/G51-1,"-")</f>
        <v>-0.4884586746090841</v>
      </c>
      <c r="J51" s="160">
        <f t="shared" ref="J51:J62" si="18">IFERROR(H51/D51-1,"-")</f>
        <v>0.75106202209005946</v>
      </c>
      <c r="K51" s="158">
        <f t="shared" ref="K51:K61" si="19">H51-G51</f>
        <v>-1968</v>
      </c>
      <c r="L51" s="158">
        <f t="shared" ref="L51:L62" si="20">H51-D51</f>
        <v>884</v>
      </c>
      <c r="M51" s="159">
        <f>H51/H$8</f>
        <v>7.0245949439958117E-4</v>
      </c>
      <c r="N51" s="79"/>
    </row>
    <row r="52" spans="1:14" x14ac:dyDescent="0.25">
      <c r="A52" s="161" t="s">
        <v>103</v>
      </c>
      <c r="B52" s="162" t="s">
        <v>103</v>
      </c>
      <c r="C52" s="163">
        <v>856</v>
      </c>
      <c r="D52" s="163">
        <v>551</v>
      </c>
      <c r="E52" s="163">
        <v>0</v>
      </c>
      <c r="F52" s="163">
        <v>1307</v>
      </c>
      <c r="G52" s="163">
        <v>2341</v>
      </c>
      <c r="H52" s="163">
        <v>988</v>
      </c>
      <c r="I52" s="164">
        <f>IFERROR(H52/G52-1,"-")</f>
        <v>-0.57795813754805636</v>
      </c>
      <c r="J52" s="165">
        <f t="shared" si="18"/>
        <v>0.7931034482758621</v>
      </c>
      <c r="K52" s="163">
        <f t="shared" si="19"/>
        <v>-1353</v>
      </c>
      <c r="L52" s="163">
        <f t="shared" si="20"/>
        <v>437</v>
      </c>
      <c r="M52" s="164">
        <f>H52/H$8</f>
        <v>3.3674428940649501E-4</v>
      </c>
      <c r="N52" s="79"/>
    </row>
    <row r="53" spans="1:14" x14ac:dyDescent="0.25">
      <c r="A53" s="161" t="s">
        <v>100</v>
      </c>
      <c r="B53" s="162" t="s">
        <v>100</v>
      </c>
      <c r="C53" s="163">
        <v>1377</v>
      </c>
      <c r="D53" s="163">
        <v>626</v>
      </c>
      <c r="E53" s="163">
        <v>9</v>
      </c>
      <c r="F53" s="163">
        <v>1612</v>
      </c>
      <c r="G53" s="163">
        <v>1688</v>
      </c>
      <c r="H53" s="163">
        <v>1073</v>
      </c>
      <c r="I53" s="164">
        <f>IFERROR(H53/G53-1,"-")</f>
        <v>-0.36433649289099523</v>
      </c>
      <c r="J53" s="165">
        <f t="shared" si="18"/>
        <v>0.71405750798722045</v>
      </c>
      <c r="K53" s="163">
        <f t="shared" si="19"/>
        <v>-615</v>
      </c>
      <c r="L53" s="163">
        <f t="shared" si="20"/>
        <v>447</v>
      </c>
      <c r="M53" s="164">
        <f>H53/H$8</f>
        <v>3.6571520499308616E-4</v>
      </c>
      <c r="N53" s="79"/>
    </row>
    <row r="54" spans="1:14" x14ac:dyDescent="0.25">
      <c r="A54" s="161"/>
      <c r="B54" s="157" t="s">
        <v>107</v>
      </c>
      <c r="C54" s="158">
        <v>20342</v>
      </c>
      <c r="D54" s="158">
        <v>20812</v>
      </c>
      <c r="E54" s="158">
        <v>2995</v>
      </c>
      <c r="F54" s="158">
        <v>15151</v>
      </c>
      <c r="G54" s="158">
        <v>15898</v>
      </c>
      <c r="H54" s="158">
        <v>16453</v>
      </c>
      <c r="I54" s="159">
        <f>IFERROR(H54/G54-1,"-")</f>
        <v>3.4910051578814993E-2</v>
      </c>
      <c r="J54" s="160">
        <f t="shared" si="18"/>
        <v>-0.20944647318854503</v>
      </c>
      <c r="K54" s="158">
        <f t="shared" si="19"/>
        <v>555</v>
      </c>
      <c r="L54" s="158">
        <f t="shared" si="20"/>
        <v>-4359</v>
      </c>
      <c r="M54" s="159">
        <f>H54/H$8</f>
        <v>5.6077467546609945E-3</v>
      </c>
      <c r="N54" s="79"/>
    </row>
    <row r="55" spans="1:14" s="56" customFormat="1" x14ac:dyDescent="0.25">
      <c r="A55" s="161"/>
      <c r="B55" s="162" t="s">
        <v>110</v>
      </c>
      <c r="C55" s="163">
        <v>6513</v>
      </c>
      <c r="D55" s="163">
        <v>5514</v>
      </c>
      <c r="E55" s="163">
        <v>350</v>
      </c>
      <c r="F55" s="163">
        <v>5200</v>
      </c>
      <c r="G55" s="163">
        <v>5463</v>
      </c>
      <c r="H55" s="163">
        <v>5875</v>
      </c>
      <c r="I55" s="164">
        <f t="shared" ref="I55:I62" si="21">IFERROR(H55/G55-1,"-")</f>
        <v>7.541643785465868E-2</v>
      </c>
      <c r="J55" s="165">
        <f t="shared" si="18"/>
        <v>6.5469713456655754E-2</v>
      </c>
      <c r="K55" s="163">
        <f t="shared" si="19"/>
        <v>412</v>
      </c>
      <c r="L55" s="163">
        <f t="shared" si="20"/>
        <v>361</v>
      </c>
      <c r="M55" s="164">
        <f t="shared" ref="M55:M62" si="22">H55/H$8</f>
        <v>2.002401518484978E-3</v>
      </c>
      <c r="N55" s="166"/>
    </row>
    <row r="56" spans="1:14" s="56" customFormat="1" x14ac:dyDescent="0.25">
      <c r="A56" s="161"/>
      <c r="B56" s="162" t="s">
        <v>113</v>
      </c>
      <c r="C56" s="163">
        <v>6527</v>
      </c>
      <c r="D56" s="163">
        <v>9047</v>
      </c>
      <c r="E56" s="163">
        <v>1915</v>
      </c>
      <c r="F56" s="163">
        <v>4554</v>
      </c>
      <c r="G56" s="163">
        <v>4805</v>
      </c>
      <c r="H56" s="163">
        <v>4165</v>
      </c>
      <c r="I56" s="164">
        <f t="shared" si="21"/>
        <v>-0.13319458896982306</v>
      </c>
      <c r="J56" s="165">
        <f t="shared" si="18"/>
        <v>-0.53962639549021774</v>
      </c>
      <c r="K56" s="163">
        <f t="shared" si="19"/>
        <v>-640</v>
      </c>
      <c r="L56" s="163">
        <f t="shared" si="20"/>
        <v>-4882</v>
      </c>
      <c r="M56" s="164">
        <f t="shared" si="22"/>
        <v>1.4195748637429674E-3</v>
      </c>
      <c r="N56" s="166"/>
    </row>
    <row r="57" spans="1:14" x14ac:dyDescent="0.25">
      <c r="A57" s="161"/>
      <c r="B57" s="162" t="s">
        <v>116</v>
      </c>
      <c r="C57" s="163">
        <v>368</v>
      </c>
      <c r="D57" s="163">
        <v>236</v>
      </c>
      <c r="E57" s="163">
        <v>42</v>
      </c>
      <c r="F57" s="163">
        <v>830</v>
      </c>
      <c r="G57" s="163">
        <v>599</v>
      </c>
      <c r="H57" s="163">
        <v>475</v>
      </c>
      <c r="I57" s="164">
        <f t="shared" si="21"/>
        <v>-0.20701168614357257</v>
      </c>
      <c r="J57" s="165">
        <f t="shared" si="18"/>
        <v>1.0127118644067798</v>
      </c>
      <c r="K57" s="163">
        <f t="shared" si="19"/>
        <v>-124</v>
      </c>
      <c r="L57" s="163">
        <f t="shared" si="20"/>
        <v>239</v>
      </c>
      <c r="M57" s="164">
        <f t="shared" si="22"/>
        <v>1.6189629298389184E-4</v>
      </c>
      <c r="N57" s="79"/>
    </row>
    <row r="58" spans="1:14" x14ac:dyDescent="0.25">
      <c r="A58" s="161"/>
      <c r="B58" s="162" t="s">
        <v>123</v>
      </c>
      <c r="C58" s="163">
        <v>210</v>
      </c>
      <c r="D58" s="163">
        <v>85</v>
      </c>
      <c r="E58" s="163">
        <v>45</v>
      </c>
      <c r="F58" s="163">
        <v>267</v>
      </c>
      <c r="G58" s="163">
        <v>264</v>
      </c>
      <c r="H58" s="163">
        <v>470</v>
      </c>
      <c r="I58" s="164">
        <f t="shared" si="21"/>
        <v>0.78030303030303028</v>
      </c>
      <c r="J58" s="165">
        <f t="shared" si="18"/>
        <v>4.5294117647058822</v>
      </c>
      <c r="K58" s="163">
        <f t="shared" si="19"/>
        <v>206</v>
      </c>
      <c r="L58" s="163">
        <f t="shared" si="20"/>
        <v>385</v>
      </c>
      <c r="M58" s="164">
        <f t="shared" si="22"/>
        <v>1.6019212147879824E-4</v>
      </c>
      <c r="N58" s="79"/>
    </row>
    <row r="59" spans="1:14" x14ac:dyDescent="0.25">
      <c r="A59" s="161"/>
      <c r="B59" s="162" t="s">
        <v>119</v>
      </c>
      <c r="C59" s="163">
        <v>354</v>
      </c>
      <c r="D59" s="163">
        <v>138</v>
      </c>
      <c r="E59" s="163">
        <v>213</v>
      </c>
      <c r="F59" s="163">
        <v>223</v>
      </c>
      <c r="G59" s="163">
        <v>254</v>
      </c>
      <c r="H59" s="163">
        <v>363</v>
      </c>
      <c r="I59" s="164">
        <f t="shared" si="21"/>
        <v>0.42913385826771644</v>
      </c>
      <c r="J59" s="165">
        <f t="shared" si="18"/>
        <v>1.6304347826086958</v>
      </c>
      <c r="K59" s="163">
        <f t="shared" si="19"/>
        <v>109</v>
      </c>
      <c r="L59" s="163">
        <f t="shared" si="20"/>
        <v>225</v>
      </c>
      <c r="M59" s="164">
        <f t="shared" si="22"/>
        <v>1.2372285126979523E-4</v>
      </c>
      <c r="N59" s="79"/>
    </row>
    <row r="60" spans="1:14" x14ac:dyDescent="0.25">
      <c r="A60" s="161"/>
      <c r="B60" s="162" t="s">
        <v>128</v>
      </c>
      <c r="C60" s="163">
        <v>587</v>
      </c>
      <c r="D60" s="163">
        <v>282</v>
      </c>
      <c r="E60" s="163">
        <v>0</v>
      </c>
      <c r="F60" s="163">
        <v>177</v>
      </c>
      <c r="G60" s="163">
        <v>139</v>
      </c>
      <c r="H60" s="163">
        <v>145</v>
      </c>
      <c r="I60" s="164">
        <f t="shared" si="21"/>
        <v>4.3165467625899234E-2</v>
      </c>
      <c r="J60" s="165">
        <f t="shared" si="18"/>
        <v>-0.48581560283687941</v>
      </c>
      <c r="K60" s="163">
        <f t="shared" si="19"/>
        <v>6</v>
      </c>
      <c r="L60" s="163">
        <f t="shared" si="20"/>
        <v>-137</v>
      </c>
      <c r="M60" s="164">
        <f t="shared" si="22"/>
        <v>4.9420973647714351E-5</v>
      </c>
      <c r="N60" s="79"/>
    </row>
    <row r="61" spans="1:14" x14ac:dyDescent="0.25">
      <c r="A61" s="161" t="s">
        <v>143</v>
      </c>
      <c r="B61" s="162" t="s">
        <v>131</v>
      </c>
      <c r="C61" s="163">
        <v>930</v>
      </c>
      <c r="D61" s="163">
        <v>1016</v>
      </c>
      <c r="E61" s="163">
        <v>19</v>
      </c>
      <c r="F61" s="163">
        <v>131</v>
      </c>
      <c r="G61" s="163">
        <v>73</v>
      </c>
      <c r="H61" s="163">
        <v>164</v>
      </c>
      <c r="I61" s="164">
        <f t="shared" si="21"/>
        <v>1.2465753424657535</v>
      </c>
      <c r="J61" s="165">
        <f t="shared" si="18"/>
        <v>-0.8385826771653544</v>
      </c>
      <c r="K61" s="163">
        <f t="shared" si="19"/>
        <v>91</v>
      </c>
      <c r="L61" s="163">
        <f t="shared" si="20"/>
        <v>-852</v>
      </c>
      <c r="M61" s="164">
        <f t="shared" si="22"/>
        <v>5.589682536707002E-5</v>
      </c>
      <c r="N61" s="79"/>
    </row>
    <row r="62" spans="1:14" x14ac:dyDescent="0.25">
      <c r="A62" s="161" t="s">
        <v>144</v>
      </c>
      <c r="B62" s="168" t="s">
        <v>144</v>
      </c>
      <c r="C62" s="169">
        <f t="shared" ref="C62:H62" si="23">C54-SUM(C55:C61)</f>
        <v>4853</v>
      </c>
      <c r="D62" s="169">
        <f t="shared" si="23"/>
        <v>4494</v>
      </c>
      <c r="E62" s="169">
        <f t="shared" si="23"/>
        <v>411</v>
      </c>
      <c r="F62" s="169">
        <f t="shared" si="23"/>
        <v>3769</v>
      </c>
      <c r="G62" s="169">
        <f t="shared" si="23"/>
        <v>4301</v>
      </c>
      <c r="H62" s="169">
        <f t="shared" si="23"/>
        <v>4796</v>
      </c>
      <c r="I62" s="170">
        <f t="shared" si="21"/>
        <v>0.11508951406649626</v>
      </c>
      <c r="J62" s="171">
        <f t="shared" si="18"/>
        <v>6.7200712060525136E-2</v>
      </c>
      <c r="K62" s="169">
        <f>H62-G62</f>
        <v>495</v>
      </c>
      <c r="L62" s="169">
        <f t="shared" si="20"/>
        <v>302</v>
      </c>
      <c r="M62" s="170">
        <f t="shared" si="22"/>
        <v>1.6346413076857795E-3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66607</v>
      </c>
      <c r="D64" s="176">
        <v>65669</v>
      </c>
      <c r="E64" s="176">
        <v>61856</v>
      </c>
      <c r="F64" s="176">
        <v>92826</v>
      </c>
      <c r="G64" s="176">
        <v>71642</v>
      </c>
      <c r="H64" s="176">
        <v>86200</v>
      </c>
      <c r="I64" s="177">
        <f>IFERROR(H64/G64-1,"-")</f>
        <v>0.20320482398593009</v>
      </c>
      <c r="J64" s="177">
        <f>IFERROR(H64/D64-1,"-")</f>
        <v>0.31264371316755235</v>
      </c>
      <c r="K64" s="176">
        <f>H64-G64</f>
        <v>14558</v>
      </c>
      <c r="L64" s="176">
        <f>H64-D64</f>
        <v>20531</v>
      </c>
      <c r="M64" s="177">
        <f>H64/H$8</f>
        <v>2.9379916747813633E-2</v>
      </c>
      <c r="N64" s="79"/>
    </row>
    <row r="65" spans="1:14" x14ac:dyDescent="0.25">
      <c r="A65" s="161" t="s">
        <v>96</v>
      </c>
      <c r="B65" s="157" t="s">
        <v>97</v>
      </c>
      <c r="C65" s="158">
        <v>9163</v>
      </c>
      <c r="D65" s="158">
        <v>10284</v>
      </c>
      <c r="E65" s="158">
        <v>8944</v>
      </c>
      <c r="F65" s="158">
        <v>4602</v>
      </c>
      <c r="G65" s="158">
        <v>15115</v>
      </c>
      <c r="H65" s="158">
        <v>16204</v>
      </c>
      <c r="I65" s="159">
        <f>IFERROR(H65/G65-1,"-")</f>
        <v>7.2047634799867755E-2</v>
      </c>
      <c r="J65" s="160">
        <f t="shared" ref="J65:J76" si="24">IFERROR(H65/D65-1,"-")</f>
        <v>0.57565149747180078</v>
      </c>
      <c r="K65" s="158">
        <f t="shared" ref="K65:K75" si="25">H65-G65</f>
        <v>1089</v>
      </c>
      <c r="L65" s="158">
        <f t="shared" ref="L65:L76" si="26">H65-D65</f>
        <v>5920</v>
      </c>
      <c r="M65" s="159">
        <f>H65/H$8</f>
        <v>5.5228790137073335E-3</v>
      </c>
      <c r="N65" s="79"/>
    </row>
    <row r="66" spans="1:14" x14ac:dyDescent="0.25">
      <c r="A66" s="161" t="s">
        <v>103</v>
      </c>
      <c r="B66" s="162" t="s">
        <v>103</v>
      </c>
      <c r="C66" s="163">
        <v>2478</v>
      </c>
      <c r="D66" s="163">
        <v>3007</v>
      </c>
      <c r="E66" s="163">
        <v>1121</v>
      </c>
      <c r="F66" s="163">
        <v>969</v>
      </c>
      <c r="G66" s="163">
        <v>6204</v>
      </c>
      <c r="H66" s="163">
        <v>4275</v>
      </c>
      <c r="I66" s="164">
        <f>IFERROR(H66/G66-1,"-")</f>
        <v>-0.31092843326885877</v>
      </c>
      <c r="J66" s="165">
        <f t="shared" si="24"/>
        <v>0.42168274027269703</v>
      </c>
      <c r="K66" s="163">
        <f t="shared" si="25"/>
        <v>-1929</v>
      </c>
      <c r="L66" s="163">
        <f t="shared" si="26"/>
        <v>1268</v>
      </c>
      <c r="M66" s="164">
        <f>H66/H$8</f>
        <v>1.4570666368550265E-3</v>
      </c>
      <c r="N66" s="79"/>
    </row>
    <row r="67" spans="1:14" x14ac:dyDescent="0.25">
      <c r="A67" s="161" t="s">
        <v>100</v>
      </c>
      <c r="B67" s="162" t="s">
        <v>100</v>
      </c>
      <c r="C67" s="163">
        <v>6685</v>
      </c>
      <c r="D67" s="163">
        <v>7277</v>
      </c>
      <c r="E67" s="163">
        <v>7823</v>
      </c>
      <c r="F67" s="163">
        <v>3633</v>
      </c>
      <c r="G67" s="163">
        <v>8911</v>
      </c>
      <c r="H67" s="163">
        <v>11929</v>
      </c>
      <c r="I67" s="164">
        <f>IFERROR(H67/G67-1,"-")</f>
        <v>0.33868252721355629</v>
      </c>
      <c r="J67" s="165">
        <f t="shared" si="24"/>
        <v>0.63927442627456377</v>
      </c>
      <c r="K67" s="163">
        <f t="shared" si="25"/>
        <v>3018</v>
      </c>
      <c r="L67" s="163">
        <f t="shared" si="26"/>
        <v>4652</v>
      </c>
      <c r="M67" s="164">
        <f>H67/H$8</f>
        <v>4.0658123768523066E-3</v>
      </c>
      <c r="N67" s="79"/>
    </row>
    <row r="68" spans="1:14" x14ac:dyDescent="0.25">
      <c r="A68" s="161"/>
      <c r="B68" s="157" t="s">
        <v>107</v>
      </c>
      <c r="C68" s="158">
        <v>57444</v>
      </c>
      <c r="D68" s="158">
        <v>55385</v>
      </c>
      <c r="E68" s="158">
        <v>52912</v>
      </c>
      <c r="F68" s="158">
        <v>88224</v>
      </c>
      <c r="G68" s="158">
        <v>56527</v>
      </c>
      <c r="H68" s="158">
        <v>69996</v>
      </c>
      <c r="I68" s="159">
        <f>IFERROR(H68/G68-1,"-")</f>
        <v>0.23827551435597139</v>
      </c>
      <c r="J68" s="160">
        <f t="shared" si="24"/>
        <v>0.26380789022298456</v>
      </c>
      <c r="K68" s="158">
        <f t="shared" si="25"/>
        <v>13469</v>
      </c>
      <c r="L68" s="158">
        <f t="shared" si="26"/>
        <v>14611</v>
      </c>
      <c r="M68" s="159">
        <f>H68/H$8</f>
        <v>2.3857037734106301E-2</v>
      </c>
      <c r="N68" s="79"/>
    </row>
    <row r="69" spans="1:14" s="56" customFormat="1" x14ac:dyDescent="0.25">
      <c r="A69" s="161"/>
      <c r="B69" s="162" t="s">
        <v>110</v>
      </c>
      <c r="C69" s="163">
        <v>25694</v>
      </c>
      <c r="D69" s="163">
        <v>24154</v>
      </c>
      <c r="E69" s="163">
        <v>35775</v>
      </c>
      <c r="F69" s="163">
        <v>29417</v>
      </c>
      <c r="G69" s="163">
        <v>25945</v>
      </c>
      <c r="H69" s="163">
        <v>25089</v>
      </c>
      <c r="I69" s="164">
        <f t="shared" ref="I69:I76" si="27">IFERROR(H69/G69-1,"-")</f>
        <v>-3.2992869531701663E-2</v>
      </c>
      <c r="J69" s="165">
        <f t="shared" si="24"/>
        <v>3.8709944522646422E-2</v>
      </c>
      <c r="K69" s="163">
        <f t="shared" si="25"/>
        <v>-856</v>
      </c>
      <c r="L69" s="163">
        <f t="shared" si="26"/>
        <v>935</v>
      </c>
      <c r="M69" s="164">
        <f t="shared" ref="M69:M76" si="28">H69/H$8</f>
        <v>8.5511917782586568E-3</v>
      </c>
      <c r="N69" s="166"/>
    </row>
    <row r="70" spans="1:14" s="56" customFormat="1" x14ac:dyDescent="0.25">
      <c r="A70" s="161"/>
      <c r="B70" s="162" t="s">
        <v>113</v>
      </c>
      <c r="C70" s="163">
        <v>9151</v>
      </c>
      <c r="D70" s="163">
        <v>6869</v>
      </c>
      <c r="E70" s="163">
        <v>3201</v>
      </c>
      <c r="F70" s="163">
        <v>3771</v>
      </c>
      <c r="G70" s="163">
        <v>8580</v>
      </c>
      <c r="H70" s="163">
        <v>7575</v>
      </c>
      <c r="I70" s="164">
        <f t="shared" si="27"/>
        <v>-0.11713286713286708</v>
      </c>
      <c r="J70" s="165">
        <f t="shared" si="24"/>
        <v>0.10278060853108162</v>
      </c>
      <c r="K70" s="163">
        <f t="shared" si="25"/>
        <v>-1005</v>
      </c>
      <c r="L70" s="163">
        <f t="shared" si="26"/>
        <v>706</v>
      </c>
      <c r="M70" s="164">
        <f t="shared" si="28"/>
        <v>2.5818198302168011E-3</v>
      </c>
      <c r="N70" s="166"/>
    </row>
    <row r="71" spans="1:14" x14ac:dyDescent="0.25">
      <c r="A71" s="161"/>
      <c r="B71" s="162" t="s">
        <v>116</v>
      </c>
      <c r="C71" s="163">
        <v>3582</v>
      </c>
      <c r="D71" s="163">
        <v>4847</v>
      </c>
      <c r="E71" s="163">
        <v>3211</v>
      </c>
      <c r="F71" s="163">
        <v>13150</v>
      </c>
      <c r="G71" s="163">
        <v>3264</v>
      </c>
      <c r="H71" s="163">
        <v>4141</v>
      </c>
      <c r="I71" s="164">
        <f t="shared" si="27"/>
        <v>0.26868872549019618</v>
      </c>
      <c r="J71" s="165">
        <f t="shared" si="24"/>
        <v>-0.1456571074891686</v>
      </c>
      <c r="K71" s="163">
        <f t="shared" si="25"/>
        <v>877</v>
      </c>
      <c r="L71" s="163">
        <f t="shared" si="26"/>
        <v>-706</v>
      </c>
      <c r="M71" s="164">
        <f t="shared" si="28"/>
        <v>1.4113948405185181E-3</v>
      </c>
      <c r="N71" s="79"/>
    </row>
    <row r="72" spans="1:14" x14ac:dyDescent="0.25">
      <c r="A72" s="161"/>
      <c r="B72" s="162" t="s">
        <v>123</v>
      </c>
      <c r="C72" s="163">
        <v>1364</v>
      </c>
      <c r="D72" s="163">
        <v>1259</v>
      </c>
      <c r="E72" s="163">
        <v>1850</v>
      </c>
      <c r="F72" s="163">
        <v>2289</v>
      </c>
      <c r="G72" s="163">
        <v>2188</v>
      </c>
      <c r="H72" s="163">
        <v>3001</v>
      </c>
      <c r="I72" s="164">
        <f t="shared" si="27"/>
        <v>0.37157221206581359</v>
      </c>
      <c r="J72" s="165">
        <f t="shared" si="24"/>
        <v>1.3836378077839555</v>
      </c>
      <c r="K72" s="163">
        <f t="shared" si="25"/>
        <v>813</v>
      </c>
      <c r="L72" s="163">
        <f t="shared" si="26"/>
        <v>1742</v>
      </c>
      <c r="M72" s="164">
        <f t="shared" si="28"/>
        <v>1.0228437373571775E-3</v>
      </c>
      <c r="N72" s="79"/>
    </row>
    <row r="73" spans="1:14" x14ac:dyDescent="0.25">
      <c r="A73" s="161"/>
      <c r="B73" s="162" t="s">
        <v>119</v>
      </c>
      <c r="C73" s="163">
        <v>1647</v>
      </c>
      <c r="D73" s="163">
        <v>2341</v>
      </c>
      <c r="E73" s="163">
        <v>1687</v>
      </c>
      <c r="F73" s="163">
        <v>1644</v>
      </c>
      <c r="G73" s="163">
        <v>698</v>
      </c>
      <c r="H73" s="163">
        <v>1706</v>
      </c>
      <c r="I73" s="164">
        <f t="shared" si="27"/>
        <v>1.4441260744985671</v>
      </c>
      <c r="J73" s="165">
        <f t="shared" si="24"/>
        <v>-0.27125160187953867</v>
      </c>
      <c r="K73" s="163">
        <f t="shared" si="25"/>
        <v>1008</v>
      </c>
      <c r="L73" s="163">
        <f t="shared" si="26"/>
        <v>-635</v>
      </c>
      <c r="M73" s="164">
        <f t="shared" si="28"/>
        <v>5.8146331753793567E-4</v>
      </c>
      <c r="N73" s="79"/>
    </row>
    <row r="74" spans="1:14" x14ac:dyDescent="0.25">
      <c r="A74" s="161"/>
      <c r="B74" s="162" t="s">
        <v>128</v>
      </c>
      <c r="C74" s="163">
        <v>1198</v>
      </c>
      <c r="D74" s="163">
        <v>2322</v>
      </c>
      <c r="E74" s="163">
        <v>60</v>
      </c>
      <c r="F74" s="163">
        <v>5705</v>
      </c>
      <c r="G74" s="163">
        <v>1190</v>
      </c>
      <c r="H74" s="163">
        <v>2710</v>
      </c>
      <c r="I74" s="164">
        <f t="shared" si="27"/>
        <v>1.2773109243697478</v>
      </c>
      <c r="J74" s="165">
        <f t="shared" si="24"/>
        <v>0.16709732988802761</v>
      </c>
      <c r="K74" s="163">
        <f t="shared" si="25"/>
        <v>1520</v>
      </c>
      <c r="L74" s="163">
        <f t="shared" si="26"/>
        <v>388</v>
      </c>
      <c r="M74" s="164">
        <f t="shared" si="28"/>
        <v>9.2366095576073019E-4</v>
      </c>
      <c r="N74" s="79"/>
    </row>
    <row r="75" spans="1:14" x14ac:dyDescent="0.25">
      <c r="A75" s="161" t="s">
        <v>143</v>
      </c>
      <c r="B75" s="162" t="s">
        <v>131</v>
      </c>
      <c r="C75" s="163">
        <v>1536</v>
      </c>
      <c r="D75" s="163">
        <v>2081</v>
      </c>
      <c r="E75" s="163">
        <v>132</v>
      </c>
      <c r="F75" s="163">
        <v>1948</v>
      </c>
      <c r="G75" s="163">
        <v>291</v>
      </c>
      <c r="H75" s="163">
        <v>5685</v>
      </c>
      <c r="I75" s="164">
        <f t="shared" si="27"/>
        <v>18.536082474226806</v>
      </c>
      <c r="J75" s="165">
        <f t="shared" si="24"/>
        <v>1.7318596828447861</v>
      </c>
      <c r="K75" s="163">
        <f t="shared" si="25"/>
        <v>5394</v>
      </c>
      <c r="L75" s="163">
        <f t="shared" si="26"/>
        <v>3604</v>
      </c>
      <c r="M75" s="164">
        <f t="shared" si="28"/>
        <v>1.9376430012914211E-3</v>
      </c>
      <c r="N75" s="79"/>
    </row>
    <row r="76" spans="1:14" x14ac:dyDescent="0.25">
      <c r="A76" s="161" t="s">
        <v>144</v>
      </c>
      <c r="B76" s="168" t="s">
        <v>144</v>
      </c>
      <c r="C76" s="169">
        <f t="shared" ref="C76:H76" si="29">C68-SUM(C69:C75)</f>
        <v>13272</v>
      </c>
      <c r="D76" s="169">
        <f t="shared" si="29"/>
        <v>11512</v>
      </c>
      <c r="E76" s="169">
        <f t="shared" si="29"/>
        <v>6996</v>
      </c>
      <c r="F76" s="169">
        <f t="shared" si="29"/>
        <v>30300</v>
      </c>
      <c r="G76" s="169">
        <f t="shared" si="29"/>
        <v>14371</v>
      </c>
      <c r="H76" s="169">
        <f t="shared" si="29"/>
        <v>20089</v>
      </c>
      <c r="I76" s="170">
        <f t="shared" si="27"/>
        <v>0.3978846287662654</v>
      </c>
      <c r="J76" s="171">
        <f t="shared" si="24"/>
        <v>0.74504864489228639</v>
      </c>
      <c r="K76" s="169">
        <f>H76-G76</f>
        <v>5718</v>
      </c>
      <c r="L76" s="169">
        <f t="shared" si="26"/>
        <v>8577</v>
      </c>
      <c r="M76" s="170">
        <f t="shared" si="28"/>
        <v>6.8470202731650588E-3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473719</v>
      </c>
      <c r="D78" s="176">
        <v>461041</v>
      </c>
      <c r="E78" s="176">
        <v>44846</v>
      </c>
      <c r="F78" s="176">
        <v>410037</v>
      </c>
      <c r="G78" s="176">
        <v>440835</v>
      </c>
      <c r="H78" s="176">
        <v>468874</v>
      </c>
      <c r="I78" s="177">
        <f>IFERROR(H78/G78-1,"-")</f>
        <v>6.3604296392074211E-2</v>
      </c>
      <c r="J78" s="177">
        <f>IFERROR(H78/D78-1,"-")</f>
        <v>1.6989812185901121E-2</v>
      </c>
      <c r="K78" s="176">
        <f>H78-G78</f>
        <v>28039</v>
      </c>
      <c r="L78" s="176">
        <f>H78-D78</f>
        <v>7833</v>
      </c>
      <c r="M78" s="177">
        <f>H78/H$8</f>
        <v>0.15980834205585115</v>
      </c>
      <c r="N78" s="79"/>
    </row>
    <row r="79" spans="1:14" x14ac:dyDescent="0.25">
      <c r="A79" s="161" t="s">
        <v>96</v>
      </c>
      <c r="B79" s="157" t="s">
        <v>97</v>
      </c>
      <c r="C79" s="158">
        <v>104972</v>
      </c>
      <c r="D79" s="158">
        <v>112849</v>
      </c>
      <c r="E79" s="158">
        <v>14280</v>
      </c>
      <c r="F79" s="158">
        <v>109752</v>
      </c>
      <c r="G79" s="158">
        <v>84951</v>
      </c>
      <c r="H79" s="158">
        <v>89457</v>
      </c>
      <c r="I79" s="159">
        <f>IFERROR(H79/G79-1,"-")</f>
        <v>5.3042342056008662E-2</v>
      </c>
      <c r="J79" s="160">
        <f t="shared" ref="J79:J90" si="30">IFERROR(H79/D79-1,"-")</f>
        <v>-0.20728584214304069</v>
      </c>
      <c r="K79" s="158">
        <f t="shared" ref="K79:K89" si="31">H79-G79</f>
        <v>4506</v>
      </c>
      <c r="L79" s="158">
        <f t="shared" ref="L79:L90" si="32">H79-D79</f>
        <v>-23392</v>
      </c>
      <c r="M79" s="159">
        <f>H79/H$8</f>
        <v>3.0490014066231603E-2</v>
      </c>
      <c r="N79" s="79"/>
    </row>
    <row r="80" spans="1:14" x14ac:dyDescent="0.25">
      <c r="A80" s="161" t="s">
        <v>103</v>
      </c>
      <c r="B80" s="162" t="s">
        <v>103</v>
      </c>
      <c r="C80" s="163">
        <v>12189</v>
      </c>
      <c r="D80" s="163">
        <v>10667</v>
      </c>
      <c r="E80" s="163">
        <v>7287</v>
      </c>
      <c r="F80" s="163">
        <v>14999</v>
      </c>
      <c r="G80" s="163">
        <v>13117</v>
      </c>
      <c r="H80" s="163">
        <v>15554</v>
      </c>
      <c r="I80" s="164">
        <f>IFERROR(H80/G80-1,"-")</f>
        <v>0.18578943355950295</v>
      </c>
      <c r="J80" s="165">
        <f t="shared" si="30"/>
        <v>0.45814193306459172</v>
      </c>
      <c r="K80" s="163">
        <f t="shared" si="31"/>
        <v>2437</v>
      </c>
      <c r="L80" s="163">
        <f t="shared" si="32"/>
        <v>4887</v>
      </c>
      <c r="M80" s="164">
        <f>H80/H$8</f>
        <v>5.3013367180451652E-3</v>
      </c>
      <c r="N80" s="79"/>
    </row>
    <row r="81" spans="1:14" x14ac:dyDescent="0.25">
      <c r="A81" s="161" t="s">
        <v>100</v>
      </c>
      <c r="B81" s="162" t="s">
        <v>100</v>
      </c>
      <c r="C81" s="163">
        <v>92783</v>
      </c>
      <c r="D81" s="163">
        <v>102182</v>
      </c>
      <c r="E81" s="163">
        <v>6993</v>
      </c>
      <c r="F81" s="163">
        <v>94753</v>
      </c>
      <c r="G81" s="163">
        <v>71834</v>
      </c>
      <c r="H81" s="163">
        <v>73903</v>
      </c>
      <c r="I81" s="164">
        <f>IFERROR(H81/G81-1,"-")</f>
        <v>2.8802516913996268E-2</v>
      </c>
      <c r="J81" s="165">
        <f t="shared" si="30"/>
        <v>-0.2767512869194183</v>
      </c>
      <c r="K81" s="163">
        <f t="shared" si="31"/>
        <v>2069</v>
      </c>
      <c r="L81" s="163">
        <f t="shared" si="32"/>
        <v>-28279</v>
      </c>
      <c r="M81" s="164">
        <f>H81/H$8</f>
        <v>2.5188677348186438E-2</v>
      </c>
      <c r="N81" s="79"/>
    </row>
    <row r="82" spans="1:14" x14ac:dyDescent="0.25">
      <c r="A82" s="161"/>
      <c r="B82" s="157" t="s">
        <v>107</v>
      </c>
      <c r="C82" s="158">
        <v>368747</v>
      </c>
      <c r="D82" s="158">
        <v>348192</v>
      </c>
      <c r="E82" s="158">
        <v>30566</v>
      </c>
      <c r="F82" s="158">
        <v>300285</v>
      </c>
      <c r="G82" s="158">
        <v>355884</v>
      </c>
      <c r="H82" s="158">
        <v>379417</v>
      </c>
      <c r="I82" s="159">
        <f>IFERROR(H82/G82-1,"-")</f>
        <v>6.6125479088691819E-2</v>
      </c>
      <c r="J82" s="160">
        <f t="shared" si="30"/>
        <v>8.9677534233985945E-2</v>
      </c>
      <c r="K82" s="158">
        <f t="shared" si="31"/>
        <v>23533</v>
      </c>
      <c r="L82" s="158">
        <f t="shared" si="32"/>
        <v>31225</v>
      </c>
      <c r="M82" s="159">
        <f>H82/H$8</f>
        <v>0.12931832798961956</v>
      </c>
      <c r="N82" s="79"/>
    </row>
    <row r="83" spans="1:14" s="56" customFormat="1" x14ac:dyDescent="0.25">
      <c r="A83" s="161"/>
      <c r="B83" s="162" t="s">
        <v>110</v>
      </c>
      <c r="C83" s="163">
        <v>47703</v>
      </c>
      <c r="D83" s="163">
        <v>53911</v>
      </c>
      <c r="E83" s="163">
        <v>6245</v>
      </c>
      <c r="F83" s="163">
        <v>47781</v>
      </c>
      <c r="G83" s="163">
        <v>62747</v>
      </c>
      <c r="H83" s="163">
        <v>67375</v>
      </c>
      <c r="I83" s="164">
        <f t="shared" ref="I83:I90" si="33">IFERROR(H83/G83-1,"-")</f>
        <v>7.3756514255661543E-2</v>
      </c>
      <c r="J83" s="165">
        <f t="shared" si="30"/>
        <v>0.24974495001020203</v>
      </c>
      <c r="K83" s="163">
        <f t="shared" si="31"/>
        <v>4628</v>
      </c>
      <c r="L83" s="163">
        <f t="shared" si="32"/>
        <v>13464</v>
      </c>
      <c r="M83" s="164">
        <f t="shared" ref="M83:M90" si="34">H83/H$8</f>
        <v>2.2963711031136237E-2</v>
      </c>
      <c r="N83" s="166"/>
    </row>
    <row r="84" spans="1:14" s="56" customFormat="1" x14ac:dyDescent="0.25">
      <c r="A84" s="161"/>
      <c r="B84" s="162" t="s">
        <v>113</v>
      </c>
      <c r="C84" s="163">
        <v>173343</v>
      </c>
      <c r="D84" s="163">
        <v>151824</v>
      </c>
      <c r="E84" s="163">
        <v>12813</v>
      </c>
      <c r="F84" s="163">
        <v>120073</v>
      </c>
      <c r="G84" s="163">
        <v>136634</v>
      </c>
      <c r="H84" s="163">
        <v>141819</v>
      </c>
      <c r="I84" s="164">
        <f t="shared" si="33"/>
        <v>3.7948094910490893E-2</v>
      </c>
      <c r="J84" s="165">
        <f t="shared" si="30"/>
        <v>-6.5898672146696202E-2</v>
      </c>
      <c r="K84" s="163">
        <f t="shared" si="31"/>
        <v>5185</v>
      </c>
      <c r="L84" s="163">
        <f t="shared" si="32"/>
        <v>-10005</v>
      </c>
      <c r="M84" s="164">
        <f t="shared" si="34"/>
        <v>4.8336779736173799E-2</v>
      </c>
      <c r="N84" s="166"/>
    </row>
    <row r="85" spans="1:14" x14ac:dyDescent="0.25">
      <c r="A85" s="161"/>
      <c r="B85" s="162" t="s">
        <v>116</v>
      </c>
      <c r="C85" s="163">
        <v>7921</v>
      </c>
      <c r="D85" s="163">
        <v>10701</v>
      </c>
      <c r="E85" s="163">
        <v>2033</v>
      </c>
      <c r="F85" s="163">
        <v>14877</v>
      </c>
      <c r="G85" s="163">
        <v>23544</v>
      </c>
      <c r="H85" s="163">
        <v>25480</v>
      </c>
      <c r="I85" s="164">
        <f t="shared" si="33"/>
        <v>8.2229018008834531E-2</v>
      </c>
      <c r="J85" s="165">
        <f t="shared" si="30"/>
        <v>1.3810858798243153</v>
      </c>
      <c r="K85" s="163">
        <f t="shared" si="31"/>
        <v>1936</v>
      </c>
      <c r="L85" s="163">
        <f t="shared" si="32"/>
        <v>14779</v>
      </c>
      <c r="M85" s="164">
        <f t="shared" si="34"/>
        <v>8.6844579899569771E-3</v>
      </c>
      <c r="N85" s="79"/>
    </row>
    <row r="86" spans="1:14" x14ac:dyDescent="0.25">
      <c r="A86" s="161"/>
      <c r="B86" s="162" t="s">
        <v>123</v>
      </c>
      <c r="C86" s="163">
        <v>5232</v>
      </c>
      <c r="D86" s="163">
        <v>4718</v>
      </c>
      <c r="E86" s="163">
        <v>553</v>
      </c>
      <c r="F86" s="163">
        <v>6873</v>
      </c>
      <c r="G86" s="163">
        <v>7535</v>
      </c>
      <c r="H86" s="163">
        <v>12303</v>
      </c>
      <c r="I86" s="164">
        <f t="shared" si="33"/>
        <v>0.63278035832780355</v>
      </c>
      <c r="J86" s="165">
        <f t="shared" si="30"/>
        <v>1.6076727426875794</v>
      </c>
      <c r="K86" s="163">
        <f t="shared" si="31"/>
        <v>4768</v>
      </c>
      <c r="L86" s="163">
        <f t="shared" si="32"/>
        <v>7585</v>
      </c>
      <c r="M86" s="164">
        <f t="shared" si="34"/>
        <v>4.1932844054333078E-3</v>
      </c>
      <c r="N86" s="79"/>
    </row>
    <row r="87" spans="1:14" x14ac:dyDescent="0.25">
      <c r="A87" s="161"/>
      <c r="B87" s="162" t="s">
        <v>119</v>
      </c>
      <c r="C87" s="163">
        <v>3196</v>
      </c>
      <c r="D87" s="163">
        <v>2949</v>
      </c>
      <c r="E87" s="163">
        <v>337</v>
      </c>
      <c r="F87" s="163">
        <v>3870</v>
      </c>
      <c r="G87" s="163">
        <v>3615</v>
      </c>
      <c r="H87" s="163">
        <v>4832</v>
      </c>
      <c r="I87" s="164">
        <f t="shared" si="33"/>
        <v>0.33665283540802204</v>
      </c>
      <c r="J87" s="165">
        <f t="shared" si="30"/>
        <v>0.63852153272295697</v>
      </c>
      <c r="K87" s="163">
        <f t="shared" si="31"/>
        <v>1217</v>
      </c>
      <c r="L87" s="163">
        <f t="shared" si="32"/>
        <v>1883</v>
      </c>
      <c r="M87" s="164">
        <f t="shared" si="34"/>
        <v>1.6469113425224534E-3</v>
      </c>
      <c r="N87" s="79"/>
    </row>
    <row r="88" spans="1:14" x14ac:dyDescent="0.25">
      <c r="A88" s="161"/>
      <c r="B88" s="162" t="s">
        <v>128</v>
      </c>
      <c r="C88" s="163">
        <v>9307</v>
      </c>
      <c r="D88" s="163">
        <v>8476</v>
      </c>
      <c r="E88" s="163">
        <v>120</v>
      </c>
      <c r="F88" s="163">
        <v>10183</v>
      </c>
      <c r="G88" s="163">
        <v>9612</v>
      </c>
      <c r="H88" s="163">
        <v>6874</v>
      </c>
      <c r="I88" s="164">
        <f t="shared" si="33"/>
        <v>-0.28485226799833541</v>
      </c>
      <c r="J88" s="165">
        <f t="shared" si="30"/>
        <v>-0.18900424728645593</v>
      </c>
      <c r="K88" s="163">
        <f t="shared" si="31"/>
        <v>-2738</v>
      </c>
      <c r="L88" s="163">
        <f t="shared" si="32"/>
        <v>-1602</v>
      </c>
      <c r="M88" s="164">
        <f t="shared" si="34"/>
        <v>2.3428949852026789E-3</v>
      </c>
      <c r="N88" s="79"/>
    </row>
    <row r="89" spans="1:14" x14ac:dyDescent="0.25">
      <c r="A89" s="161" t="s">
        <v>143</v>
      </c>
      <c r="B89" s="162" t="s">
        <v>131</v>
      </c>
      <c r="C89" s="163">
        <v>18112</v>
      </c>
      <c r="D89" s="163">
        <v>19271</v>
      </c>
      <c r="E89" s="163">
        <v>490</v>
      </c>
      <c r="F89" s="163">
        <v>13657</v>
      </c>
      <c r="G89" s="163">
        <v>14110</v>
      </c>
      <c r="H89" s="163">
        <v>12135</v>
      </c>
      <c r="I89" s="164">
        <f t="shared" si="33"/>
        <v>-0.13997165131112688</v>
      </c>
      <c r="J89" s="165">
        <f t="shared" si="30"/>
        <v>-0.37029733796896891</v>
      </c>
      <c r="K89" s="163">
        <f t="shared" si="31"/>
        <v>-1975</v>
      </c>
      <c r="L89" s="163">
        <f t="shared" si="32"/>
        <v>-7136</v>
      </c>
      <c r="M89" s="164">
        <f t="shared" si="34"/>
        <v>4.136024242862163E-3</v>
      </c>
      <c r="N89" s="79"/>
    </row>
    <row r="90" spans="1:14" x14ac:dyDescent="0.25">
      <c r="A90" s="161" t="s">
        <v>144</v>
      </c>
      <c r="B90" s="168" t="s">
        <v>144</v>
      </c>
      <c r="C90" s="169">
        <f t="shared" ref="C90:H90" si="35">C82-SUM(C83:C89)</f>
        <v>103933</v>
      </c>
      <c r="D90" s="169">
        <f t="shared" si="35"/>
        <v>96342</v>
      </c>
      <c r="E90" s="169">
        <f t="shared" si="35"/>
        <v>7975</v>
      </c>
      <c r="F90" s="169">
        <f t="shared" si="35"/>
        <v>82971</v>
      </c>
      <c r="G90" s="169">
        <f t="shared" si="35"/>
        <v>98087</v>
      </c>
      <c r="H90" s="169">
        <f t="shared" si="35"/>
        <v>108599</v>
      </c>
      <c r="I90" s="170">
        <f t="shared" si="33"/>
        <v>0.10717016526145162</v>
      </c>
      <c r="J90" s="171">
        <f t="shared" si="30"/>
        <v>0.12722384837350265</v>
      </c>
      <c r="K90" s="169">
        <f>H90-G90</f>
        <v>10512</v>
      </c>
      <c r="L90" s="169">
        <f t="shared" si="32"/>
        <v>12257</v>
      </c>
      <c r="M90" s="170">
        <f t="shared" si="34"/>
        <v>3.7014264256331933E-2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12922</v>
      </c>
      <c r="D92" s="176">
        <v>13020</v>
      </c>
      <c r="E92" s="176">
        <v>4049</v>
      </c>
      <c r="F92" s="176">
        <v>12114</v>
      </c>
      <c r="G92" s="176">
        <v>11864</v>
      </c>
      <c r="H92" s="176">
        <v>13319</v>
      </c>
      <c r="I92" s="177">
        <f>IFERROR(H92/G92-1,"-")</f>
        <v>0.12263991908293992</v>
      </c>
      <c r="J92" s="177">
        <f>IFERROR(H92/D92-1,"-")</f>
        <v>2.2964669738863241E-2</v>
      </c>
      <c r="K92" s="176">
        <f>H92-G92</f>
        <v>1455</v>
      </c>
      <c r="L92" s="176">
        <f>H92-D92</f>
        <v>299</v>
      </c>
      <c r="M92" s="177">
        <f>H92/H$8</f>
        <v>4.5395720552683268E-3</v>
      </c>
      <c r="N92" s="79"/>
    </row>
    <row r="93" spans="1:14" x14ac:dyDescent="0.25">
      <c r="A93" s="161" t="s">
        <v>96</v>
      </c>
      <c r="B93" s="157" t="s">
        <v>97</v>
      </c>
      <c r="C93" s="158">
        <v>6379</v>
      </c>
      <c r="D93" s="158">
        <v>6906</v>
      </c>
      <c r="E93" s="158">
        <v>2474</v>
      </c>
      <c r="F93" s="158">
        <v>6120</v>
      </c>
      <c r="G93" s="158">
        <v>4800</v>
      </c>
      <c r="H93" s="158">
        <v>6283</v>
      </c>
      <c r="I93" s="159">
        <f>IFERROR(H93/G93-1,"-")</f>
        <v>0.30895833333333322</v>
      </c>
      <c r="J93" s="160">
        <f t="shared" ref="J93:J104" si="36">IFERROR(H93/D93-1,"-")</f>
        <v>-9.0211410367796119E-2</v>
      </c>
      <c r="K93" s="158">
        <f t="shared" ref="K93:K103" si="37">H93-G93</f>
        <v>1483</v>
      </c>
      <c r="L93" s="158">
        <f t="shared" ref="L93:L104" si="38">H93-D93</f>
        <v>-623</v>
      </c>
      <c r="M93" s="159">
        <f>H93/H$8</f>
        <v>2.1414619133006156E-3</v>
      </c>
      <c r="N93" s="79"/>
    </row>
    <row r="94" spans="1:14" x14ac:dyDescent="0.25">
      <c r="A94" s="161" t="s">
        <v>103</v>
      </c>
      <c r="B94" s="162" t="s">
        <v>103</v>
      </c>
      <c r="C94" s="163">
        <v>2989</v>
      </c>
      <c r="D94" s="163">
        <v>4113</v>
      </c>
      <c r="E94" s="163">
        <v>1793</v>
      </c>
      <c r="F94" s="163">
        <v>2999</v>
      </c>
      <c r="G94" s="163">
        <v>1914</v>
      </c>
      <c r="H94" s="163">
        <v>2574</v>
      </c>
      <c r="I94" s="164">
        <f>IFERROR(H94/G94-1,"-")</f>
        <v>0.34482758620689657</v>
      </c>
      <c r="J94" s="165">
        <f t="shared" si="36"/>
        <v>-0.37417943107221008</v>
      </c>
      <c r="K94" s="163">
        <f t="shared" si="37"/>
        <v>660</v>
      </c>
      <c r="L94" s="163">
        <f t="shared" si="38"/>
        <v>-1539</v>
      </c>
      <c r="M94" s="164">
        <f>H94/H$8</f>
        <v>8.7730749082218435E-4</v>
      </c>
      <c r="N94" s="79"/>
    </row>
    <row r="95" spans="1:14" x14ac:dyDescent="0.25">
      <c r="A95" s="161" t="s">
        <v>100</v>
      </c>
      <c r="B95" s="162" t="s">
        <v>100</v>
      </c>
      <c r="C95" s="163">
        <v>3390</v>
      </c>
      <c r="D95" s="163">
        <v>2793</v>
      </c>
      <c r="E95" s="163">
        <v>681</v>
      </c>
      <c r="F95" s="163">
        <v>3121</v>
      </c>
      <c r="G95" s="163">
        <v>2886</v>
      </c>
      <c r="H95" s="163">
        <v>3709</v>
      </c>
      <c r="I95" s="164">
        <f>IFERROR(H95/G95-1,"-")</f>
        <v>0.28516978516978519</v>
      </c>
      <c r="J95" s="165">
        <f t="shared" si="36"/>
        <v>0.32796276405298963</v>
      </c>
      <c r="K95" s="163">
        <f t="shared" si="37"/>
        <v>823</v>
      </c>
      <c r="L95" s="163">
        <f t="shared" si="38"/>
        <v>916</v>
      </c>
      <c r="M95" s="164">
        <f>H95/H$8</f>
        <v>1.2641544224784311E-3</v>
      </c>
      <c r="N95" s="79"/>
    </row>
    <row r="96" spans="1:14" x14ac:dyDescent="0.25">
      <c r="A96" s="161"/>
      <c r="B96" s="157" t="s">
        <v>107</v>
      </c>
      <c r="C96" s="158">
        <v>6543</v>
      </c>
      <c r="D96" s="158">
        <v>6114</v>
      </c>
      <c r="E96" s="158">
        <v>1575</v>
      </c>
      <c r="F96" s="158">
        <v>5994</v>
      </c>
      <c r="G96" s="158">
        <v>7064</v>
      </c>
      <c r="H96" s="158">
        <v>7036</v>
      </c>
      <c r="I96" s="159">
        <f>IFERROR(H96/G96-1,"-")</f>
        <v>-3.9637599093997888E-3</v>
      </c>
      <c r="J96" s="160">
        <f t="shared" si="36"/>
        <v>0.15080143931959444</v>
      </c>
      <c r="K96" s="158">
        <f t="shared" si="37"/>
        <v>-28</v>
      </c>
      <c r="L96" s="158">
        <f t="shared" si="38"/>
        <v>922</v>
      </c>
      <c r="M96" s="159">
        <f>H96/H$8</f>
        <v>2.3981101419677112E-3</v>
      </c>
      <c r="N96" s="79"/>
    </row>
    <row r="97" spans="1:14" s="56" customFormat="1" x14ac:dyDescent="0.25">
      <c r="A97" s="161"/>
      <c r="B97" s="162" t="s">
        <v>110</v>
      </c>
      <c r="C97" s="163">
        <v>601</v>
      </c>
      <c r="D97" s="163">
        <v>767</v>
      </c>
      <c r="E97" s="163">
        <v>136</v>
      </c>
      <c r="F97" s="163">
        <v>948</v>
      </c>
      <c r="G97" s="163">
        <v>1233</v>
      </c>
      <c r="H97" s="163">
        <v>859</v>
      </c>
      <c r="I97" s="164">
        <f t="shared" ref="I97:I104" si="39">IFERROR(H97/G97-1,"-")</f>
        <v>-0.30332522303325227</v>
      </c>
      <c r="J97" s="165">
        <f t="shared" si="36"/>
        <v>0.11994784876140807</v>
      </c>
      <c r="K97" s="163">
        <f t="shared" si="37"/>
        <v>-374</v>
      </c>
      <c r="L97" s="163">
        <f t="shared" si="38"/>
        <v>92</v>
      </c>
      <c r="M97" s="164">
        <f t="shared" ref="M97:M104" si="40">H97/H$8</f>
        <v>2.9277666457508015E-4</v>
      </c>
      <c r="N97" s="166"/>
    </row>
    <row r="98" spans="1:14" s="56" customFormat="1" x14ac:dyDescent="0.25">
      <c r="A98" s="161"/>
      <c r="B98" s="162" t="s">
        <v>113</v>
      </c>
      <c r="C98" s="163">
        <v>2525</v>
      </c>
      <c r="D98" s="163">
        <v>2257</v>
      </c>
      <c r="E98" s="163">
        <v>199</v>
      </c>
      <c r="F98" s="163">
        <v>1833</v>
      </c>
      <c r="G98" s="163">
        <v>2036</v>
      </c>
      <c r="H98" s="163">
        <v>2476</v>
      </c>
      <c r="I98" s="164">
        <f t="shared" si="39"/>
        <v>0.21611001964636545</v>
      </c>
      <c r="J98" s="165">
        <f t="shared" si="36"/>
        <v>9.7031457687195344E-2</v>
      </c>
      <c r="K98" s="163">
        <f t="shared" si="37"/>
        <v>440</v>
      </c>
      <c r="L98" s="163">
        <f t="shared" si="38"/>
        <v>219</v>
      </c>
      <c r="M98" s="164">
        <f t="shared" si="40"/>
        <v>8.4390572932234985E-4</v>
      </c>
      <c r="N98" s="166"/>
    </row>
    <row r="99" spans="1:14" x14ac:dyDescent="0.25">
      <c r="A99" s="161"/>
      <c r="B99" s="162" t="s">
        <v>116</v>
      </c>
      <c r="C99" s="163">
        <v>752</v>
      </c>
      <c r="D99" s="163">
        <v>835</v>
      </c>
      <c r="E99" s="163">
        <v>445</v>
      </c>
      <c r="F99" s="163">
        <v>717</v>
      </c>
      <c r="G99" s="163">
        <v>679</v>
      </c>
      <c r="H99" s="163">
        <v>714</v>
      </c>
      <c r="I99" s="164">
        <f t="shared" si="39"/>
        <v>5.1546391752577359E-2</v>
      </c>
      <c r="J99" s="165">
        <f t="shared" si="36"/>
        <v>-0.14491017964071862</v>
      </c>
      <c r="K99" s="163">
        <f t="shared" si="37"/>
        <v>35</v>
      </c>
      <c r="L99" s="163">
        <f t="shared" si="38"/>
        <v>-121</v>
      </c>
      <c r="M99" s="164">
        <f t="shared" si="40"/>
        <v>2.4335569092736583E-4</v>
      </c>
      <c r="N99" s="79"/>
    </row>
    <row r="100" spans="1:14" x14ac:dyDescent="0.25">
      <c r="A100" s="161"/>
      <c r="B100" s="162" t="s">
        <v>123</v>
      </c>
      <c r="C100" s="163">
        <v>156</v>
      </c>
      <c r="D100" s="163">
        <v>197</v>
      </c>
      <c r="E100" s="163">
        <v>14</v>
      </c>
      <c r="F100" s="163">
        <v>374</v>
      </c>
      <c r="G100" s="163">
        <v>365</v>
      </c>
      <c r="H100" s="163">
        <v>215</v>
      </c>
      <c r="I100" s="164">
        <f t="shared" si="39"/>
        <v>-0.41095890410958902</v>
      </c>
      <c r="J100" s="165">
        <f t="shared" si="36"/>
        <v>9.137055837563457E-2</v>
      </c>
      <c r="K100" s="163">
        <f t="shared" si="37"/>
        <v>-150</v>
      </c>
      <c r="L100" s="163">
        <f t="shared" si="38"/>
        <v>18</v>
      </c>
      <c r="M100" s="164">
        <f t="shared" si="40"/>
        <v>7.3279374719024718E-5</v>
      </c>
      <c r="N100" s="79"/>
    </row>
    <row r="101" spans="1:14" x14ac:dyDescent="0.25">
      <c r="A101" s="161"/>
      <c r="B101" s="162" t="s">
        <v>119</v>
      </c>
      <c r="C101" s="163">
        <v>184</v>
      </c>
      <c r="D101" s="163">
        <v>114</v>
      </c>
      <c r="E101" s="163">
        <v>36</v>
      </c>
      <c r="F101" s="163">
        <v>112</v>
      </c>
      <c r="G101" s="163">
        <v>162</v>
      </c>
      <c r="H101" s="163">
        <v>348</v>
      </c>
      <c r="I101" s="164">
        <f t="shared" si="39"/>
        <v>1.1481481481481484</v>
      </c>
      <c r="J101" s="165">
        <f t="shared" si="36"/>
        <v>2.0526315789473686</v>
      </c>
      <c r="K101" s="163">
        <f t="shared" si="37"/>
        <v>186</v>
      </c>
      <c r="L101" s="163">
        <f t="shared" si="38"/>
        <v>234</v>
      </c>
      <c r="M101" s="164">
        <f t="shared" si="40"/>
        <v>1.1861033675451444E-4</v>
      </c>
      <c r="N101" s="79"/>
    </row>
    <row r="102" spans="1:14" x14ac:dyDescent="0.25">
      <c r="A102" s="161"/>
      <c r="B102" s="162" t="s">
        <v>128</v>
      </c>
      <c r="C102" s="163">
        <v>115</v>
      </c>
      <c r="D102" s="163">
        <v>74</v>
      </c>
      <c r="E102" s="163">
        <v>2</v>
      </c>
      <c r="F102" s="163">
        <v>101</v>
      </c>
      <c r="G102" s="163">
        <v>34</v>
      </c>
      <c r="H102" s="163">
        <v>10</v>
      </c>
      <c r="I102" s="164">
        <f t="shared" si="39"/>
        <v>-0.70588235294117641</v>
      </c>
      <c r="J102" s="165">
        <f t="shared" si="36"/>
        <v>-0.86486486486486491</v>
      </c>
      <c r="K102" s="163">
        <f t="shared" si="37"/>
        <v>-24</v>
      </c>
      <c r="L102" s="163">
        <f t="shared" si="38"/>
        <v>-64</v>
      </c>
      <c r="M102" s="164">
        <f t="shared" si="40"/>
        <v>3.4083430101871964E-6</v>
      </c>
      <c r="N102" s="79"/>
    </row>
    <row r="103" spans="1:14" x14ac:dyDescent="0.25">
      <c r="A103" s="161" t="s">
        <v>143</v>
      </c>
      <c r="B103" s="162" t="s">
        <v>131</v>
      </c>
      <c r="C103" s="163">
        <v>97</v>
      </c>
      <c r="D103" s="163">
        <v>110</v>
      </c>
      <c r="E103" s="163">
        <v>10</v>
      </c>
      <c r="F103" s="163">
        <v>94</v>
      </c>
      <c r="G103" s="163">
        <v>147</v>
      </c>
      <c r="H103" s="163">
        <v>160</v>
      </c>
      <c r="I103" s="164">
        <f t="shared" si="39"/>
        <v>8.8435374149659962E-2</v>
      </c>
      <c r="J103" s="165">
        <f t="shared" si="36"/>
        <v>0.45454545454545459</v>
      </c>
      <c r="K103" s="163">
        <f t="shared" si="37"/>
        <v>13</v>
      </c>
      <c r="L103" s="163">
        <f t="shared" si="38"/>
        <v>50</v>
      </c>
      <c r="M103" s="164">
        <f t="shared" si="40"/>
        <v>5.4533488162995142E-5</v>
      </c>
      <c r="N103" s="79"/>
    </row>
    <row r="104" spans="1:14" x14ac:dyDescent="0.25">
      <c r="A104" s="161" t="s">
        <v>144</v>
      </c>
      <c r="B104" s="168" t="s">
        <v>144</v>
      </c>
      <c r="C104" s="169">
        <f t="shared" ref="C104:H104" si="41">C96-SUM(C97:C103)</f>
        <v>2113</v>
      </c>
      <c r="D104" s="169">
        <f t="shared" si="41"/>
        <v>1760</v>
      </c>
      <c r="E104" s="169">
        <f t="shared" si="41"/>
        <v>733</v>
      </c>
      <c r="F104" s="169">
        <f t="shared" si="41"/>
        <v>1815</v>
      </c>
      <c r="G104" s="169">
        <f t="shared" si="41"/>
        <v>2408</v>
      </c>
      <c r="H104" s="169">
        <f t="shared" si="41"/>
        <v>2254</v>
      </c>
      <c r="I104" s="170">
        <f t="shared" si="39"/>
        <v>-6.3953488372093026E-2</v>
      </c>
      <c r="J104" s="171">
        <f t="shared" si="36"/>
        <v>0.28068181818181825</v>
      </c>
      <c r="K104" s="169">
        <f>H104-G104</f>
        <v>-154</v>
      </c>
      <c r="L104" s="169">
        <f t="shared" si="38"/>
        <v>494</v>
      </c>
      <c r="M104" s="170">
        <f t="shared" si="40"/>
        <v>7.6824051449619402E-4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86481</v>
      </c>
      <c r="D106" s="176">
        <v>89250</v>
      </c>
      <c r="E106" s="176">
        <v>41809</v>
      </c>
      <c r="F106" s="176">
        <v>108987</v>
      </c>
      <c r="G106" s="176">
        <v>119696</v>
      </c>
      <c r="H106" s="176">
        <v>97837</v>
      </c>
      <c r="I106" s="177">
        <f>IFERROR(H106/G106-1,"-")</f>
        <v>-0.18262097313193426</v>
      </c>
      <c r="J106" s="177">
        <f>IFERROR(H106/D106-1,"-")</f>
        <v>9.6212885154061567E-2</v>
      </c>
      <c r="K106" s="176">
        <f>H106-G106</f>
        <v>-21859</v>
      </c>
      <c r="L106" s="176">
        <f>H106-D106</f>
        <v>8587</v>
      </c>
      <c r="M106" s="177">
        <f>H106/H$8</f>
        <v>3.3346205508768476E-2</v>
      </c>
      <c r="N106" s="79"/>
    </row>
    <row r="107" spans="1:14" x14ac:dyDescent="0.25">
      <c r="A107" s="161" t="s">
        <v>96</v>
      </c>
      <c r="B107" s="157" t="s">
        <v>97</v>
      </c>
      <c r="C107" s="158">
        <v>6216</v>
      </c>
      <c r="D107" s="158">
        <v>15050</v>
      </c>
      <c r="E107" s="158">
        <v>7870</v>
      </c>
      <c r="F107" s="158">
        <v>21520</v>
      </c>
      <c r="G107" s="158">
        <v>15397</v>
      </c>
      <c r="H107" s="158">
        <v>13481</v>
      </c>
      <c r="I107" s="159">
        <f>IFERROR(H107/G107-1,"-")</f>
        <v>-0.12443982594011815</v>
      </c>
      <c r="J107" s="160">
        <f t="shared" ref="J107:J118" si="42">IFERROR(H107/D107-1,"-")</f>
        <v>-0.10425249169435213</v>
      </c>
      <c r="K107" s="158">
        <f t="shared" ref="K107:K117" si="43">H107-G107</f>
        <v>-1916</v>
      </c>
      <c r="L107" s="158">
        <f t="shared" ref="L107:L118" si="44">H107-D107</f>
        <v>-1569</v>
      </c>
      <c r="M107" s="159">
        <f>H107/H$8</f>
        <v>4.5947872120333591E-3</v>
      </c>
      <c r="N107" s="79"/>
    </row>
    <row r="108" spans="1:14" x14ac:dyDescent="0.25">
      <c r="A108" s="161" t="s">
        <v>103</v>
      </c>
      <c r="B108" s="162" t="s">
        <v>103</v>
      </c>
      <c r="C108" s="163">
        <v>1712</v>
      </c>
      <c r="D108" s="163">
        <v>2428</v>
      </c>
      <c r="E108" s="163">
        <v>5267</v>
      </c>
      <c r="F108" s="163">
        <v>5365</v>
      </c>
      <c r="G108" s="163">
        <v>2175</v>
      </c>
      <c r="H108" s="163">
        <v>3501</v>
      </c>
      <c r="I108" s="164">
        <f>IFERROR(H108/G108-1,"-")</f>
        <v>0.60965517241379308</v>
      </c>
      <c r="J108" s="165">
        <f t="shared" si="42"/>
        <v>0.44192751235584837</v>
      </c>
      <c r="K108" s="163">
        <f t="shared" si="43"/>
        <v>1326</v>
      </c>
      <c r="L108" s="163">
        <f t="shared" si="44"/>
        <v>1073</v>
      </c>
      <c r="M108" s="164">
        <f>H108/H$8</f>
        <v>1.1932608878665375E-3</v>
      </c>
      <c r="N108" s="79"/>
    </row>
    <row r="109" spans="1:14" x14ac:dyDescent="0.25">
      <c r="A109" s="161" t="s">
        <v>100</v>
      </c>
      <c r="B109" s="162" t="s">
        <v>100</v>
      </c>
      <c r="C109" s="163">
        <v>4504</v>
      </c>
      <c r="D109" s="163">
        <v>12622</v>
      </c>
      <c r="E109" s="163">
        <v>2603</v>
      </c>
      <c r="F109" s="163">
        <v>16155</v>
      </c>
      <c r="G109" s="163">
        <v>13222</v>
      </c>
      <c r="H109" s="163">
        <v>9980</v>
      </c>
      <c r="I109" s="164">
        <f>IFERROR(H109/G109-1,"-")</f>
        <v>-0.24519739827560127</v>
      </c>
      <c r="J109" s="165">
        <f t="shared" si="42"/>
        <v>-0.20931706544129303</v>
      </c>
      <c r="K109" s="163">
        <f t="shared" si="43"/>
        <v>-3242</v>
      </c>
      <c r="L109" s="163">
        <f t="shared" si="44"/>
        <v>-2642</v>
      </c>
      <c r="M109" s="164">
        <f>H109/H$8</f>
        <v>3.4015263241668221E-3</v>
      </c>
      <c r="N109" s="79"/>
    </row>
    <row r="110" spans="1:14" x14ac:dyDescent="0.25">
      <c r="A110" s="161"/>
      <c r="B110" s="157" t="s">
        <v>107</v>
      </c>
      <c r="C110" s="158">
        <v>80265</v>
      </c>
      <c r="D110" s="158">
        <v>74200</v>
      </c>
      <c r="E110" s="158">
        <v>33939</v>
      </c>
      <c r="F110" s="158">
        <v>87467</v>
      </c>
      <c r="G110" s="158">
        <v>104299</v>
      </c>
      <c r="H110" s="158">
        <v>84356</v>
      </c>
      <c r="I110" s="159">
        <f>IFERROR(H110/G110-1,"-")</f>
        <v>-0.1912098869596065</v>
      </c>
      <c r="J110" s="160">
        <f t="shared" si="42"/>
        <v>0.13687331536388148</v>
      </c>
      <c r="K110" s="158">
        <f t="shared" si="43"/>
        <v>-19943</v>
      </c>
      <c r="L110" s="158">
        <f t="shared" si="44"/>
        <v>10156</v>
      </c>
      <c r="M110" s="159">
        <f>H110/H$8</f>
        <v>2.8751418296735113E-2</v>
      </c>
      <c r="N110" s="79"/>
    </row>
    <row r="111" spans="1:14" s="56" customFormat="1" x14ac:dyDescent="0.25">
      <c r="A111" s="161"/>
      <c r="B111" s="162" t="s">
        <v>110</v>
      </c>
      <c r="C111" s="163">
        <v>40569</v>
      </c>
      <c r="D111" s="163">
        <v>36576</v>
      </c>
      <c r="E111" s="163">
        <v>28677</v>
      </c>
      <c r="F111" s="163">
        <v>53949</v>
      </c>
      <c r="G111" s="163">
        <v>62797</v>
      </c>
      <c r="H111" s="163">
        <v>44607</v>
      </c>
      <c r="I111" s="164">
        <f t="shared" ref="I111:I118" si="45">IFERROR(H111/G111-1,"-")</f>
        <v>-0.28966351895791198</v>
      </c>
      <c r="J111" s="165">
        <f t="shared" si="42"/>
        <v>0.21957020997375332</v>
      </c>
      <c r="K111" s="163">
        <f t="shared" si="43"/>
        <v>-18190</v>
      </c>
      <c r="L111" s="163">
        <f t="shared" si="44"/>
        <v>8031</v>
      </c>
      <c r="M111" s="164">
        <f t="shared" ref="M111:M118" si="46">H111/H$8</f>
        <v>1.5203595665542026E-2</v>
      </c>
      <c r="N111" s="166"/>
    </row>
    <row r="112" spans="1:14" s="56" customFormat="1" x14ac:dyDescent="0.25">
      <c r="A112" s="161"/>
      <c r="B112" s="162" t="s">
        <v>113</v>
      </c>
      <c r="C112" s="163">
        <v>10172</v>
      </c>
      <c r="D112" s="163">
        <v>11143</v>
      </c>
      <c r="E112" s="163">
        <v>1685</v>
      </c>
      <c r="F112" s="163">
        <v>4905</v>
      </c>
      <c r="G112" s="163">
        <v>6500</v>
      </c>
      <c r="H112" s="163">
        <v>6382</v>
      </c>
      <c r="I112" s="164">
        <f t="shared" si="45"/>
        <v>-1.8153846153846187E-2</v>
      </c>
      <c r="J112" s="165">
        <f t="shared" si="42"/>
        <v>-0.42726375302880737</v>
      </c>
      <c r="K112" s="163">
        <f t="shared" si="43"/>
        <v>-118</v>
      </c>
      <c r="L112" s="163">
        <f t="shared" si="44"/>
        <v>-4761</v>
      </c>
      <c r="M112" s="164">
        <f t="shared" si="46"/>
        <v>2.1752045091014689E-3</v>
      </c>
      <c r="N112" s="166"/>
    </row>
    <row r="113" spans="1:14" x14ac:dyDescent="0.25">
      <c r="A113" s="161"/>
      <c r="B113" s="162" t="s">
        <v>116</v>
      </c>
      <c r="C113" s="163">
        <v>7552</v>
      </c>
      <c r="D113" s="163">
        <v>2509</v>
      </c>
      <c r="E113" s="163">
        <v>803</v>
      </c>
      <c r="F113" s="163">
        <v>4838</v>
      </c>
      <c r="G113" s="163">
        <v>4128</v>
      </c>
      <c r="H113" s="163">
        <v>6510</v>
      </c>
      <c r="I113" s="164">
        <f t="shared" si="45"/>
        <v>0.57703488372093026</v>
      </c>
      <c r="J113" s="165">
        <f t="shared" si="42"/>
        <v>1.5946592267835791</v>
      </c>
      <c r="K113" s="163">
        <f t="shared" si="43"/>
        <v>2382</v>
      </c>
      <c r="L113" s="163">
        <f t="shared" si="44"/>
        <v>4001</v>
      </c>
      <c r="M113" s="164">
        <f t="shared" si="46"/>
        <v>2.218831299631865E-3</v>
      </c>
      <c r="N113" s="79"/>
    </row>
    <row r="114" spans="1:14" x14ac:dyDescent="0.25">
      <c r="A114" s="161"/>
      <c r="B114" s="162" t="s">
        <v>123</v>
      </c>
      <c r="C114" s="163">
        <v>1776</v>
      </c>
      <c r="D114" s="163">
        <v>1577</v>
      </c>
      <c r="E114" s="163">
        <v>466</v>
      </c>
      <c r="F114" s="163">
        <v>2693</v>
      </c>
      <c r="G114" s="163">
        <v>3659</v>
      </c>
      <c r="H114" s="163">
        <v>3130</v>
      </c>
      <c r="I114" s="164">
        <f t="shared" si="45"/>
        <v>-0.14457502049740367</v>
      </c>
      <c r="J114" s="165">
        <f t="shared" si="42"/>
        <v>0.98478123018389341</v>
      </c>
      <c r="K114" s="163">
        <f t="shared" si="43"/>
        <v>-529</v>
      </c>
      <c r="L114" s="163">
        <f t="shared" si="44"/>
        <v>1553</v>
      </c>
      <c r="M114" s="164">
        <f t="shared" si="46"/>
        <v>1.0668113621885925E-3</v>
      </c>
      <c r="N114" s="79"/>
    </row>
    <row r="115" spans="1:14" x14ac:dyDescent="0.25">
      <c r="A115" s="161"/>
      <c r="B115" s="162" t="s">
        <v>119</v>
      </c>
      <c r="C115" s="163">
        <v>2736</v>
      </c>
      <c r="D115" s="163">
        <v>1760</v>
      </c>
      <c r="E115" s="163">
        <v>447</v>
      </c>
      <c r="F115" s="163">
        <v>2033</v>
      </c>
      <c r="G115" s="163">
        <v>3386</v>
      </c>
      <c r="H115" s="163">
        <v>2445</v>
      </c>
      <c r="I115" s="164">
        <f t="shared" si="45"/>
        <v>-0.27790903721204963</v>
      </c>
      <c r="J115" s="165">
        <f t="shared" si="42"/>
        <v>0.38920454545454541</v>
      </c>
      <c r="K115" s="163">
        <f t="shared" si="43"/>
        <v>-941</v>
      </c>
      <c r="L115" s="163">
        <f t="shared" si="44"/>
        <v>685</v>
      </c>
      <c r="M115" s="164">
        <f t="shared" si="46"/>
        <v>8.3333986599076954E-4</v>
      </c>
      <c r="N115" s="79"/>
    </row>
    <row r="116" spans="1:14" x14ac:dyDescent="0.25">
      <c r="A116" s="161"/>
      <c r="B116" s="162" t="s">
        <v>128</v>
      </c>
      <c r="C116" s="163">
        <v>367</v>
      </c>
      <c r="D116" s="163">
        <v>728</v>
      </c>
      <c r="E116" s="163">
        <v>14</v>
      </c>
      <c r="F116" s="163">
        <v>835</v>
      </c>
      <c r="G116" s="163">
        <v>2134</v>
      </c>
      <c r="H116" s="163">
        <v>883</v>
      </c>
      <c r="I116" s="164">
        <f t="shared" si="45"/>
        <v>-0.58622305529522023</v>
      </c>
      <c r="J116" s="165">
        <f t="shared" si="42"/>
        <v>0.21291208791208782</v>
      </c>
      <c r="K116" s="163">
        <f t="shared" si="43"/>
        <v>-1251</v>
      </c>
      <c r="L116" s="163">
        <f t="shared" si="44"/>
        <v>155</v>
      </c>
      <c r="M116" s="164">
        <f t="shared" si="46"/>
        <v>3.0095668779952942E-4</v>
      </c>
      <c r="N116" s="79"/>
    </row>
    <row r="117" spans="1:14" x14ac:dyDescent="0.25">
      <c r="A117" s="161" t="s">
        <v>143</v>
      </c>
      <c r="B117" s="162" t="s">
        <v>131</v>
      </c>
      <c r="C117" s="163">
        <v>2482</v>
      </c>
      <c r="D117" s="163">
        <v>2713</v>
      </c>
      <c r="E117" s="163">
        <v>32</v>
      </c>
      <c r="F117" s="163">
        <v>908</v>
      </c>
      <c r="G117" s="163">
        <v>1500</v>
      </c>
      <c r="H117" s="163">
        <v>1223</v>
      </c>
      <c r="I117" s="164">
        <f t="shared" si="45"/>
        <v>-0.18466666666666665</v>
      </c>
      <c r="J117" s="165">
        <f t="shared" si="42"/>
        <v>-0.54920751935127166</v>
      </c>
      <c r="K117" s="163">
        <f t="shared" si="43"/>
        <v>-277</v>
      </c>
      <c r="L117" s="163">
        <f t="shared" si="44"/>
        <v>-1490</v>
      </c>
      <c r="M117" s="164">
        <f t="shared" si="46"/>
        <v>4.1684035014589413E-4</v>
      </c>
      <c r="N117" s="79"/>
    </row>
    <row r="118" spans="1:14" x14ac:dyDescent="0.25">
      <c r="A118" s="161" t="s">
        <v>144</v>
      </c>
      <c r="B118" s="168" t="s">
        <v>144</v>
      </c>
      <c r="C118" s="169">
        <f t="shared" ref="C118:H118" si="47">C110-SUM(C111:C117)</f>
        <v>14611</v>
      </c>
      <c r="D118" s="169">
        <f t="shared" si="47"/>
        <v>17194</v>
      </c>
      <c r="E118" s="169">
        <f t="shared" si="47"/>
        <v>1815</v>
      </c>
      <c r="F118" s="169">
        <f t="shared" si="47"/>
        <v>17306</v>
      </c>
      <c r="G118" s="169">
        <f t="shared" si="47"/>
        <v>20195</v>
      </c>
      <c r="H118" s="169">
        <f t="shared" si="47"/>
        <v>19176</v>
      </c>
      <c r="I118" s="170">
        <f t="shared" si="45"/>
        <v>-5.0458034166873E-2</v>
      </c>
      <c r="J118" s="171">
        <f t="shared" si="42"/>
        <v>0.11527276957078048</v>
      </c>
      <c r="K118" s="169">
        <f>H118-G118</f>
        <v>-1019</v>
      </c>
      <c r="L118" s="169">
        <f t="shared" si="44"/>
        <v>1982</v>
      </c>
      <c r="M118" s="170">
        <f t="shared" si="46"/>
        <v>6.5358385563349681E-3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48795</v>
      </c>
      <c r="D120" s="176">
        <v>48947</v>
      </c>
      <c r="E120" s="176">
        <v>13546</v>
      </c>
      <c r="F120" s="176">
        <v>54058</v>
      </c>
      <c r="G120" s="176">
        <v>53126</v>
      </c>
      <c r="H120" s="176">
        <v>55215</v>
      </c>
      <c r="I120" s="177">
        <f>IFERROR(H120/G120-1,"-")</f>
        <v>3.9321612769642078E-2</v>
      </c>
      <c r="J120" s="177">
        <f>IFERROR(H120/D120-1,"-")</f>
        <v>0.12805687784746778</v>
      </c>
      <c r="K120" s="176">
        <f>H120-G120</f>
        <v>2089</v>
      </c>
      <c r="L120" s="176">
        <f>H120-D120</f>
        <v>6268</v>
      </c>
      <c r="M120" s="177">
        <f>H120/H$8</f>
        <v>1.8819165930748605E-2</v>
      </c>
      <c r="N120" s="79"/>
    </row>
    <row r="121" spans="1:14" x14ac:dyDescent="0.25">
      <c r="A121" s="161" t="s">
        <v>96</v>
      </c>
      <c r="B121" s="157" t="s">
        <v>97</v>
      </c>
      <c r="C121" s="158">
        <v>19074</v>
      </c>
      <c r="D121" s="158">
        <v>20535</v>
      </c>
      <c r="E121" s="158">
        <v>7829</v>
      </c>
      <c r="F121" s="158">
        <v>20862</v>
      </c>
      <c r="G121" s="158">
        <v>22180</v>
      </c>
      <c r="H121" s="158">
        <v>25047</v>
      </c>
      <c r="I121" s="159">
        <f>IFERROR(H121/G121-1,"-")</f>
        <v>0.12926059513074839</v>
      </c>
      <c r="J121" s="160">
        <f t="shared" ref="J121:J132" si="48">IFERROR(H121/D121-1,"-")</f>
        <v>0.21972242512783047</v>
      </c>
      <c r="K121" s="158">
        <f t="shared" ref="K121:K131" si="49">H121-G121</f>
        <v>2867</v>
      </c>
      <c r="L121" s="158">
        <f t="shared" ref="L121:L132" si="50">H121-D121</f>
        <v>4512</v>
      </c>
      <c r="M121" s="159">
        <f>H121/H$8</f>
        <v>8.5368767376158717E-3</v>
      </c>
      <c r="N121" s="79"/>
    </row>
    <row r="122" spans="1:14" x14ac:dyDescent="0.25">
      <c r="A122" s="161" t="s">
        <v>103</v>
      </c>
      <c r="B122" s="162" t="s">
        <v>103</v>
      </c>
      <c r="C122" s="163">
        <v>9402</v>
      </c>
      <c r="D122" s="163">
        <v>10747</v>
      </c>
      <c r="E122" s="163">
        <v>3366</v>
      </c>
      <c r="F122" s="163">
        <v>10227</v>
      </c>
      <c r="G122" s="163">
        <v>10477</v>
      </c>
      <c r="H122" s="163">
        <v>11822</v>
      </c>
      <c r="I122" s="164">
        <f>IFERROR(H122/G122-1,"-")</f>
        <v>0.12837644363844603</v>
      </c>
      <c r="J122" s="165">
        <f t="shared" si="48"/>
        <v>0.10002791476691164</v>
      </c>
      <c r="K122" s="163">
        <f t="shared" si="49"/>
        <v>1345</v>
      </c>
      <c r="L122" s="163">
        <f t="shared" si="50"/>
        <v>1075</v>
      </c>
      <c r="M122" s="164">
        <f>H122/H$8</f>
        <v>4.0293431066433039E-3</v>
      </c>
      <c r="N122" s="79"/>
    </row>
    <row r="123" spans="1:14" x14ac:dyDescent="0.25">
      <c r="A123" s="161" t="s">
        <v>100</v>
      </c>
      <c r="B123" s="162" t="s">
        <v>100</v>
      </c>
      <c r="C123" s="163">
        <v>9672</v>
      </c>
      <c r="D123" s="163">
        <v>9788</v>
      </c>
      <c r="E123" s="163">
        <v>4463</v>
      </c>
      <c r="F123" s="163">
        <v>10635</v>
      </c>
      <c r="G123" s="163">
        <v>11703</v>
      </c>
      <c r="H123" s="163">
        <v>13225</v>
      </c>
      <c r="I123" s="164">
        <f>IFERROR(H123/G123-1,"-")</f>
        <v>0.13005212338716565</v>
      </c>
      <c r="J123" s="165">
        <f t="shared" si="48"/>
        <v>0.35114425827543938</v>
      </c>
      <c r="K123" s="163">
        <f t="shared" si="49"/>
        <v>1522</v>
      </c>
      <c r="L123" s="163">
        <f t="shared" si="50"/>
        <v>3437</v>
      </c>
      <c r="M123" s="164">
        <f>H123/H$8</f>
        <v>4.5075336309725669E-3</v>
      </c>
      <c r="N123" s="79"/>
    </row>
    <row r="124" spans="1:14" x14ac:dyDescent="0.25">
      <c r="A124" s="161"/>
      <c r="B124" s="157" t="s">
        <v>107</v>
      </c>
      <c r="C124" s="158">
        <v>29721</v>
      </c>
      <c r="D124" s="158">
        <v>28412</v>
      </c>
      <c r="E124" s="158">
        <v>5717</v>
      </c>
      <c r="F124" s="158">
        <v>33196</v>
      </c>
      <c r="G124" s="158">
        <v>30946</v>
      </c>
      <c r="H124" s="158">
        <v>30168</v>
      </c>
      <c r="I124" s="159">
        <f>IFERROR(H124/G124-1,"-")</f>
        <v>-2.5140567440056882E-2</v>
      </c>
      <c r="J124" s="160">
        <f t="shared" si="48"/>
        <v>6.1804871181191157E-2</v>
      </c>
      <c r="K124" s="158">
        <f t="shared" si="49"/>
        <v>-778</v>
      </c>
      <c r="L124" s="158">
        <f t="shared" si="50"/>
        <v>1756</v>
      </c>
      <c r="M124" s="159">
        <f>H124/H$8</f>
        <v>1.0282289193132734E-2</v>
      </c>
      <c r="N124" s="79"/>
    </row>
    <row r="125" spans="1:14" s="56" customFormat="1" x14ac:dyDescent="0.25">
      <c r="A125" s="161"/>
      <c r="B125" s="162" t="s">
        <v>110</v>
      </c>
      <c r="C125" s="163">
        <v>3634</v>
      </c>
      <c r="D125" s="163">
        <v>3601</v>
      </c>
      <c r="E125" s="163">
        <v>669</v>
      </c>
      <c r="F125" s="163">
        <v>3617</v>
      </c>
      <c r="G125" s="163">
        <v>3687</v>
      </c>
      <c r="H125" s="163">
        <v>3685</v>
      </c>
      <c r="I125" s="164">
        <f t="shared" ref="I125:I132" si="51">IFERROR(H125/G125-1,"-")</f>
        <v>-5.4244643341472276E-4</v>
      </c>
      <c r="J125" s="165">
        <f t="shared" si="48"/>
        <v>2.3326853651763457E-2</v>
      </c>
      <c r="K125" s="163">
        <f t="shared" si="49"/>
        <v>-2</v>
      </c>
      <c r="L125" s="163">
        <f t="shared" si="50"/>
        <v>84</v>
      </c>
      <c r="M125" s="164">
        <f t="shared" ref="M125:M132" si="52">H125/H$8</f>
        <v>1.2559743992539819E-3</v>
      </c>
      <c r="N125" s="166"/>
    </row>
    <row r="126" spans="1:14" s="56" customFormat="1" x14ac:dyDescent="0.25">
      <c r="A126" s="161"/>
      <c r="B126" s="162" t="s">
        <v>113</v>
      </c>
      <c r="C126" s="163">
        <v>4716</v>
      </c>
      <c r="D126" s="163">
        <v>3783</v>
      </c>
      <c r="E126" s="163">
        <v>611</v>
      </c>
      <c r="F126" s="163">
        <v>5291</v>
      </c>
      <c r="G126" s="163">
        <v>6047</v>
      </c>
      <c r="H126" s="163">
        <v>5549</v>
      </c>
      <c r="I126" s="164">
        <f t="shared" si="51"/>
        <v>-8.2354886720687914E-2</v>
      </c>
      <c r="J126" s="165">
        <f t="shared" si="48"/>
        <v>0.46682527094898219</v>
      </c>
      <c r="K126" s="163">
        <f t="shared" si="49"/>
        <v>-498</v>
      </c>
      <c r="L126" s="163">
        <f t="shared" si="50"/>
        <v>1766</v>
      </c>
      <c r="M126" s="164">
        <f t="shared" si="52"/>
        <v>1.8912895363528753E-3</v>
      </c>
      <c r="N126" s="166"/>
    </row>
    <row r="127" spans="1:14" x14ac:dyDescent="0.25">
      <c r="A127" s="161"/>
      <c r="B127" s="162" t="s">
        <v>116</v>
      </c>
      <c r="C127" s="163">
        <v>1602</v>
      </c>
      <c r="D127" s="163">
        <v>1917</v>
      </c>
      <c r="E127" s="163">
        <v>597</v>
      </c>
      <c r="F127" s="163">
        <v>2595</v>
      </c>
      <c r="G127" s="163">
        <v>2270</v>
      </c>
      <c r="H127" s="163">
        <v>2368</v>
      </c>
      <c r="I127" s="164">
        <f t="shared" si="51"/>
        <v>4.3171806167400906E-2</v>
      </c>
      <c r="J127" s="165">
        <f t="shared" si="48"/>
        <v>0.23526343244653103</v>
      </c>
      <c r="K127" s="163">
        <f t="shared" si="49"/>
        <v>98</v>
      </c>
      <c r="L127" s="163">
        <f t="shared" si="50"/>
        <v>451</v>
      </c>
      <c r="M127" s="164">
        <f t="shared" si="52"/>
        <v>8.0709562481232815E-4</v>
      </c>
      <c r="N127" s="79"/>
    </row>
    <row r="128" spans="1:14" x14ac:dyDescent="0.25">
      <c r="A128" s="161"/>
      <c r="B128" s="162" t="s">
        <v>123</v>
      </c>
      <c r="C128" s="163">
        <v>603</v>
      </c>
      <c r="D128" s="163">
        <v>768</v>
      </c>
      <c r="E128" s="163">
        <v>101</v>
      </c>
      <c r="F128" s="163">
        <v>835</v>
      </c>
      <c r="G128" s="163">
        <v>981</v>
      </c>
      <c r="H128" s="163">
        <v>744</v>
      </c>
      <c r="I128" s="164">
        <f t="shared" si="51"/>
        <v>-0.24159021406727832</v>
      </c>
      <c r="J128" s="165">
        <f t="shared" si="48"/>
        <v>-3.125E-2</v>
      </c>
      <c r="K128" s="163">
        <f t="shared" si="49"/>
        <v>-237</v>
      </c>
      <c r="L128" s="163">
        <f t="shared" si="50"/>
        <v>-24</v>
      </c>
      <c r="M128" s="164">
        <f t="shared" si="52"/>
        <v>2.5358071995792742E-4</v>
      </c>
      <c r="N128" s="79"/>
    </row>
    <row r="129" spans="1:14" x14ac:dyDescent="0.25">
      <c r="A129" s="161"/>
      <c r="B129" s="162" t="s">
        <v>119</v>
      </c>
      <c r="C129" s="163">
        <v>483</v>
      </c>
      <c r="D129" s="163">
        <v>366</v>
      </c>
      <c r="E129" s="163">
        <v>193</v>
      </c>
      <c r="F129" s="163">
        <v>662</v>
      </c>
      <c r="G129" s="163">
        <v>674</v>
      </c>
      <c r="H129" s="163">
        <v>812</v>
      </c>
      <c r="I129" s="164">
        <f t="shared" si="51"/>
        <v>0.20474777448071224</v>
      </c>
      <c r="J129" s="165">
        <f t="shared" si="48"/>
        <v>1.2185792349726774</v>
      </c>
      <c r="K129" s="163">
        <f t="shared" si="49"/>
        <v>138</v>
      </c>
      <c r="L129" s="163">
        <f t="shared" si="50"/>
        <v>446</v>
      </c>
      <c r="M129" s="164">
        <f t="shared" si="52"/>
        <v>2.7675745242720034E-4</v>
      </c>
      <c r="N129" s="79"/>
    </row>
    <row r="130" spans="1:14" x14ac:dyDescent="0.25">
      <c r="A130" s="161"/>
      <c r="B130" s="162" t="s">
        <v>128</v>
      </c>
      <c r="C130" s="163">
        <v>687</v>
      </c>
      <c r="D130" s="163">
        <v>448</v>
      </c>
      <c r="E130" s="163">
        <v>13</v>
      </c>
      <c r="F130" s="163">
        <v>400</v>
      </c>
      <c r="G130" s="163">
        <v>442</v>
      </c>
      <c r="H130" s="163">
        <v>377</v>
      </c>
      <c r="I130" s="164">
        <f t="shared" si="51"/>
        <v>-0.1470588235294118</v>
      </c>
      <c r="J130" s="165">
        <f t="shared" si="48"/>
        <v>-0.1584821428571429</v>
      </c>
      <c r="K130" s="163">
        <f t="shared" si="49"/>
        <v>-65</v>
      </c>
      <c r="L130" s="163">
        <f t="shared" si="50"/>
        <v>-71</v>
      </c>
      <c r="M130" s="164">
        <f t="shared" si="52"/>
        <v>1.2849453148405731E-4</v>
      </c>
      <c r="N130" s="79"/>
    </row>
    <row r="131" spans="1:14" x14ac:dyDescent="0.25">
      <c r="A131" s="161" t="s">
        <v>143</v>
      </c>
      <c r="B131" s="162" t="s">
        <v>131</v>
      </c>
      <c r="C131" s="163">
        <v>1156</v>
      </c>
      <c r="D131" s="163">
        <v>837</v>
      </c>
      <c r="E131" s="163">
        <v>47</v>
      </c>
      <c r="F131" s="163">
        <v>662</v>
      </c>
      <c r="G131" s="163">
        <v>656</v>
      </c>
      <c r="H131" s="163">
        <v>889</v>
      </c>
      <c r="I131" s="164">
        <f t="shared" si="51"/>
        <v>0.35518292682926833</v>
      </c>
      <c r="J131" s="165">
        <f t="shared" si="48"/>
        <v>6.212664277180413E-2</v>
      </c>
      <c r="K131" s="163">
        <f t="shared" si="49"/>
        <v>233</v>
      </c>
      <c r="L131" s="163">
        <f t="shared" si="50"/>
        <v>52</v>
      </c>
      <c r="M131" s="164">
        <f t="shared" si="52"/>
        <v>3.0300169360564179E-4</v>
      </c>
      <c r="N131" s="79"/>
    </row>
    <row r="132" spans="1:14" x14ac:dyDescent="0.25">
      <c r="A132" s="161" t="s">
        <v>144</v>
      </c>
      <c r="B132" s="168" t="s">
        <v>144</v>
      </c>
      <c r="C132" s="169">
        <f t="shared" ref="C132:H132" si="53">C124-SUM(C125:C131)</f>
        <v>16840</v>
      </c>
      <c r="D132" s="169">
        <f t="shared" si="53"/>
        <v>16692</v>
      </c>
      <c r="E132" s="169">
        <f t="shared" si="53"/>
        <v>3486</v>
      </c>
      <c r="F132" s="169">
        <f t="shared" si="53"/>
        <v>19134</v>
      </c>
      <c r="G132" s="169">
        <f t="shared" si="53"/>
        <v>16189</v>
      </c>
      <c r="H132" s="169">
        <f t="shared" si="53"/>
        <v>15744</v>
      </c>
      <c r="I132" s="170">
        <f t="shared" si="51"/>
        <v>-2.7487800358267922E-2</v>
      </c>
      <c r="J132" s="171">
        <f t="shared" si="48"/>
        <v>-5.6793673616103546E-2</v>
      </c>
      <c r="K132" s="169">
        <f>H132-G132</f>
        <v>-445</v>
      </c>
      <c r="L132" s="169">
        <f t="shared" si="50"/>
        <v>-948</v>
      </c>
      <c r="M132" s="170">
        <f t="shared" si="52"/>
        <v>5.3660952352387221E-3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155325</v>
      </c>
      <c r="D134" s="176">
        <v>149462</v>
      </c>
      <c r="E134" s="176">
        <v>33192</v>
      </c>
      <c r="F134" s="176">
        <v>156141</v>
      </c>
      <c r="G134" s="176">
        <v>158524</v>
      </c>
      <c r="H134" s="176">
        <v>160539</v>
      </c>
      <c r="I134" s="177">
        <f>IFERROR(H134/G134-1,"-")</f>
        <v>1.271100905856537E-2</v>
      </c>
      <c r="J134" s="177">
        <f>IFERROR(H134/D134-1,"-")</f>
        <v>7.4112483440607058E-2</v>
      </c>
      <c r="K134" s="176">
        <f>H134-G134</f>
        <v>2015</v>
      </c>
      <c r="L134" s="176">
        <f>H134-D134</f>
        <v>11077</v>
      </c>
      <c r="M134" s="177">
        <f>H134/H$8</f>
        <v>5.471719785124423E-2</v>
      </c>
      <c r="N134" s="79"/>
    </row>
    <row r="135" spans="1:14" x14ac:dyDescent="0.25">
      <c r="A135" s="161" t="s">
        <v>96</v>
      </c>
      <c r="B135" s="157" t="s">
        <v>97</v>
      </c>
      <c r="C135" s="158">
        <v>12016</v>
      </c>
      <c r="D135" s="158">
        <v>8030</v>
      </c>
      <c r="E135" s="158">
        <v>4505</v>
      </c>
      <c r="F135" s="158">
        <v>7585</v>
      </c>
      <c r="G135" s="158">
        <v>6411</v>
      </c>
      <c r="H135" s="158">
        <v>5544</v>
      </c>
      <c r="I135" s="159">
        <f>IFERROR(H135/G135-1,"-")</f>
        <v>-0.13523631258773983</v>
      </c>
      <c r="J135" s="160">
        <f t="shared" ref="J135:J146" si="54">IFERROR(H135/D135-1,"-")</f>
        <v>-0.30958904109589036</v>
      </c>
      <c r="K135" s="158">
        <f t="shared" ref="K135:K145" si="55">H135-G135</f>
        <v>-867</v>
      </c>
      <c r="L135" s="158">
        <f t="shared" ref="L135:L146" si="56">H135-D135</f>
        <v>-2486</v>
      </c>
      <c r="M135" s="159">
        <f>H135/H$8</f>
        <v>1.8895853648477816E-3</v>
      </c>
      <c r="N135" s="79"/>
    </row>
    <row r="136" spans="1:14" x14ac:dyDescent="0.25">
      <c r="A136" s="161" t="s">
        <v>103</v>
      </c>
      <c r="B136" s="162" t="s">
        <v>103</v>
      </c>
      <c r="C136" s="163">
        <v>7079</v>
      </c>
      <c r="D136" s="163">
        <v>2284</v>
      </c>
      <c r="E136" s="163">
        <v>3275</v>
      </c>
      <c r="F136" s="163">
        <v>3782</v>
      </c>
      <c r="G136" s="163">
        <v>2294</v>
      </c>
      <c r="H136" s="163">
        <v>954</v>
      </c>
      <c r="I136" s="164">
        <f>IFERROR(H136/G136-1,"-")</f>
        <v>-0.58413251961639057</v>
      </c>
      <c r="J136" s="165">
        <f t="shared" si="54"/>
        <v>-0.58231173380035028</v>
      </c>
      <c r="K136" s="163">
        <f t="shared" si="55"/>
        <v>-1340</v>
      </c>
      <c r="L136" s="163">
        <f t="shared" si="56"/>
        <v>-1330</v>
      </c>
      <c r="M136" s="164">
        <f>H136/H$8</f>
        <v>3.2515592317185855E-4</v>
      </c>
      <c r="N136" s="79"/>
    </row>
    <row r="137" spans="1:14" x14ac:dyDescent="0.25">
      <c r="A137" s="161" t="s">
        <v>100</v>
      </c>
      <c r="B137" s="162" t="s">
        <v>100</v>
      </c>
      <c r="C137" s="163">
        <v>4937</v>
      </c>
      <c r="D137" s="163">
        <v>5746</v>
      </c>
      <c r="E137" s="163">
        <v>1230</v>
      </c>
      <c r="F137" s="163">
        <v>3803</v>
      </c>
      <c r="G137" s="163">
        <v>4117</v>
      </c>
      <c r="H137" s="163">
        <v>4590</v>
      </c>
      <c r="I137" s="164">
        <f>IFERROR(H137/G137-1,"-")</f>
        <v>0.11488948263298515</v>
      </c>
      <c r="J137" s="165">
        <f t="shared" si="54"/>
        <v>-0.20118343195266275</v>
      </c>
      <c r="K137" s="163">
        <f t="shared" si="55"/>
        <v>473</v>
      </c>
      <c r="L137" s="163">
        <f t="shared" si="56"/>
        <v>-1156</v>
      </c>
      <c r="M137" s="164">
        <f>H137/H$8</f>
        <v>1.5644294416759233E-3</v>
      </c>
      <c r="N137" s="79"/>
    </row>
    <row r="138" spans="1:14" x14ac:dyDescent="0.25">
      <c r="A138" s="161"/>
      <c r="B138" s="157" t="s">
        <v>107</v>
      </c>
      <c r="C138" s="158">
        <v>143309</v>
      </c>
      <c r="D138" s="158">
        <v>141432</v>
      </c>
      <c r="E138" s="158">
        <v>28687</v>
      </c>
      <c r="F138" s="158">
        <v>148556</v>
      </c>
      <c r="G138" s="158">
        <v>152113</v>
      </c>
      <c r="H138" s="158">
        <v>154995</v>
      </c>
      <c r="I138" s="159">
        <f>IFERROR(H138/G138-1,"-")</f>
        <v>1.8946441132579039E-2</v>
      </c>
      <c r="J138" s="160">
        <f t="shared" si="54"/>
        <v>9.5897675207873734E-2</v>
      </c>
      <c r="K138" s="158">
        <f t="shared" si="55"/>
        <v>2882</v>
      </c>
      <c r="L138" s="158">
        <f t="shared" si="56"/>
        <v>13563</v>
      </c>
      <c r="M138" s="159">
        <f>H138/H$8</f>
        <v>5.2827612486396454E-2</v>
      </c>
      <c r="N138" s="79"/>
    </row>
    <row r="139" spans="1:14" s="56" customFormat="1" x14ac:dyDescent="0.25">
      <c r="A139" s="161"/>
      <c r="B139" s="162" t="s">
        <v>110</v>
      </c>
      <c r="C139" s="163">
        <v>68138</v>
      </c>
      <c r="D139" s="163">
        <v>66981</v>
      </c>
      <c r="E139" s="163">
        <v>8843</v>
      </c>
      <c r="F139" s="163">
        <v>61422</v>
      </c>
      <c r="G139" s="163">
        <v>58399</v>
      </c>
      <c r="H139" s="163">
        <v>63488</v>
      </c>
      <c r="I139" s="164">
        <f t="shared" ref="I139:I146" si="57">IFERROR(H139/G139-1,"-")</f>
        <v>8.7141903114779318E-2</v>
      </c>
      <c r="J139" s="165">
        <f t="shared" si="54"/>
        <v>-5.2149116913751681E-2</v>
      </c>
      <c r="K139" s="163">
        <f t="shared" si="55"/>
        <v>5089</v>
      </c>
      <c r="L139" s="163">
        <f t="shared" si="56"/>
        <v>-3493</v>
      </c>
      <c r="M139" s="164">
        <f t="shared" ref="M139:M146" si="58">H139/H$8</f>
        <v>2.1638888103076473E-2</v>
      </c>
      <c r="N139" s="166"/>
    </row>
    <row r="140" spans="1:14" s="56" customFormat="1" x14ac:dyDescent="0.25">
      <c r="A140" s="161"/>
      <c r="B140" s="162" t="s">
        <v>113</v>
      </c>
      <c r="C140" s="163">
        <v>9589</v>
      </c>
      <c r="D140" s="163">
        <v>10575</v>
      </c>
      <c r="E140" s="163">
        <v>3478</v>
      </c>
      <c r="F140" s="163">
        <v>13422</v>
      </c>
      <c r="G140" s="163">
        <v>16292</v>
      </c>
      <c r="H140" s="163">
        <v>15069</v>
      </c>
      <c r="I140" s="164">
        <f t="shared" si="57"/>
        <v>-7.506751780014731E-2</v>
      </c>
      <c r="J140" s="165">
        <f t="shared" si="54"/>
        <v>0.42496453900709219</v>
      </c>
      <c r="K140" s="163">
        <f t="shared" si="55"/>
        <v>-1223</v>
      </c>
      <c r="L140" s="163">
        <f t="shared" si="56"/>
        <v>4494</v>
      </c>
      <c r="M140" s="164">
        <f t="shared" si="58"/>
        <v>5.136032082051086E-3</v>
      </c>
      <c r="N140" s="166"/>
    </row>
    <row r="141" spans="1:14" x14ac:dyDescent="0.25">
      <c r="A141" s="161"/>
      <c r="B141" s="162" t="s">
        <v>116</v>
      </c>
      <c r="C141" s="163">
        <v>8198</v>
      </c>
      <c r="D141" s="163">
        <v>6997</v>
      </c>
      <c r="E141" s="163">
        <v>3888</v>
      </c>
      <c r="F141" s="163">
        <v>11919</v>
      </c>
      <c r="G141" s="163">
        <v>10446</v>
      </c>
      <c r="H141" s="163">
        <v>9423</v>
      </c>
      <c r="I141" s="164">
        <f t="shared" si="57"/>
        <v>-9.7932222860425022E-2</v>
      </c>
      <c r="J141" s="165">
        <f t="shared" si="54"/>
        <v>0.34672002286694292</v>
      </c>
      <c r="K141" s="163">
        <f t="shared" si="55"/>
        <v>-1023</v>
      </c>
      <c r="L141" s="163">
        <f t="shared" si="56"/>
        <v>2426</v>
      </c>
      <c r="M141" s="164">
        <f t="shared" si="58"/>
        <v>3.211681618499395E-3</v>
      </c>
      <c r="N141" s="79"/>
    </row>
    <row r="142" spans="1:14" x14ac:dyDescent="0.25">
      <c r="A142" s="161"/>
      <c r="B142" s="162" t="s">
        <v>123</v>
      </c>
      <c r="C142" s="163">
        <v>2563</v>
      </c>
      <c r="D142" s="163">
        <v>3220</v>
      </c>
      <c r="E142" s="163">
        <v>515</v>
      </c>
      <c r="F142" s="163">
        <v>3879</v>
      </c>
      <c r="G142" s="163">
        <v>5808</v>
      </c>
      <c r="H142" s="163">
        <v>3856</v>
      </c>
      <c r="I142" s="164">
        <f t="shared" si="57"/>
        <v>-0.33608815426997241</v>
      </c>
      <c r="J142" s="165">
        <f t="shared" si="54"/>
        <v>0.19751552795031047</v>
      </c>
      <c r="K142" s="163">
        <f t="shared" si="55"/>
        <v>-1952</v>
      </c>
      <c r="L142" s="163">
        <f t="shared" si="56"/>
        <v>636</v>
      </c>
      <c r="M142" s="164">
        <f t="shared" si="58"/>
        <v>1.314257064728183E-3</v>
      </c>
      <c r="N142" s="79"/>
    </row>
    <row r="143" spans="1:14" x14ac:dyDescent="0.25">
      <c r="A143" s="161"/>
      <c r="B143" s="162" t="s">
        <v>119</v>
      </c>
      <c r="C143" s="163">
        <v>3807</v>
      </c>
      <c r="D143" s="163">
        <v>3777</v>
      </c>
      <c r="E143" s="163">
        <v>659</v>
      </c>
      <c r="F143" s="163">
        <v>3054</v>
      </c>
      <c r="G143" s="163">
        <v>3610</v>
      </c>
      <c r="H143" s="163">
        <v>3325</v>
      </c>
      <c r="I143" s="164">
        <f t="shared" si="57"/>
        <v>-7.8947368421052655E-2</v>
      </c>
      <c r="J143" s="165">
        <f t="shared" si="54"/>
        <v>-0.11967169711411174</v>
      </c>
      <c r="K143" s="163">
        <f t="shared" si="55"/>
        <v>-285</v>
      </c>
      <c r="L143" s="163">
        <f t="shared" si="56"/>
        <v>-452</v>
      </c>
      <c r="M143" s="164">
        <f t="shared" si="58"/>
        <v>1.1332740508872429E-3</v>
      </c>
      <c r="N143" s="79"/>
    </row>
    <row r="144" spans="1:14" x14ac:dyDescent="0.25">
      <c r="A144" s="161"/>
      <c r="B144" s="162" t="s">
        <v>128</v>
      </c>
      <c r="C144" s="163">
        <v>1973</v>
      </c>
      <c r="D144" s="163">
        <v>2487</v>
      </c>
      <c r="E144" s="163">
        <v>51</v>
      </c>
      <c r="F144" s="163">
        <v>4094</v>
      </c>
      <c r="G144" s="163">
        <v>4075</v>
      </c>
      <c r="H144" s="163">
        <v>4912</v>
      </c>
      <c r="I144" s="164">
        <f t="shared" si="57"/>
        <v>0.20539877300613507</v>
      </c>
      <c r="J144" s="165">
        <f t="shared" si="54"/>
        <v>0.97507036590269403</v>
      </c>
      <c r="K144" s="163">
        <f t="shared" si="55"/>
        <v>837</v>
      </c>
      <c r="L144" s="163">
        <f t="shared" si="56"/>
        <v>2425</v>
      </c>
      <c r="M144" s="164">
        <f t="shared" si="58"/>
        <v>1.6741780866039509E-3</v>
      </c>
      <c r="N144" s="79"/>
    </row>
    <row r="145" spans="1:14" x14ac:dyDescent="0.25">
      <c r="A145" s="161" t="s">
        <v>143</v>
      </c>
      <c r="B145" s="162" t="s">
        <v>131</v>
      </c>
      <c r="C145" s="163">
        <v>11936</v>
      </c>
      <c r="D145" s="163">
        <v>6080</v>
      </c>
      <c r="E145" s="163">
        <v>55</v>
      </c>
      <c r="F145" s="163">
        <v>4086</v>
      </c>
      <c r="G145" s="163">
        <v>3911</v>
      </c>
      <c r="H145" s="163">
        <v>3681</v>
      </c>
      <c r="I145" s="164">
        <f t="shared" si="57"/>
        <v>-5.8808488877524878E-2</v>
      </c>
      <c r="J145" s="165">
        <f t="shared" si="54"/>
        <v>-0.39457236842105259</v>
      </c>
      <c r="K145" s="163">
        <f t="shared" si="55"/>
        <v>-230</v>
      </c>
      <c r="L145" s="163">
        <f t="shared" si="56"/>
        <v>-2399</v>
      </c>
      <c r="M145" s="164">
        <f t="shared" si="58"/>
        <v>1.254611062049907E-3</v>
      </c>
      <c r="N145" s="79"/>
    </row>
    <row r="146" spans="1:14" x14ac:dyDescent="0.25">
      <c r="A146" s="161" t="s">
        <v>144</v>
      </c>
      <c r="B146" s="168" t="s">
        <v>144</v>
      </c>
      <c r="C146" s="169">
        <f t="shared" ref="C146:H146" si="59">C138-SUM(C139:C145)</f>
        <v>37105</v>
      </c>
      <c r="D146" s="169">
        <f t="shared" si="59"/>
        <v>41315</v>
      </c>
      <c r="E146" s="169">
        <f t="shared" si="59"/>
        <v>11198</v>
      </c>
      <c r="F146" s="169">
        <f t="shared" si="59"/>
        <v>46680</v>
      </c>
      <c r="G146" s="169">
        <f t="shared" si="59"/>
        <v>49572</v>
      </c>
      <c r="H146" s="169">
        <f t="shared" si="59"/>
        <v>51241</v>
      </c>
      <c r="I146" s="170">
        <f t="shared" si="57"/>
        <v>3.366819979020419E-2</v>
      </c>
      <c r="J146" s="171">
        <f t="shared" si="54"/>
        <v>0.24025172455524624</v>
      </c>
      <c r="K146" s="169">
        <f>H146-G146</f>
        <v>1669</v>
      </c>
      <c r="L146" s="169">
        <f t="shared" si="56"/>
        <v>9926</v>
      </c>
      <c r="M146" s="170">
        <f t="shared" si="58"/>
        <v>1.7464690418500212E-2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65768</v>
      </c>
      <c r="D148" s="176">
        <v>67450</v>
      </c>
      <c r="E148" s="176">
        <v>9201</v>
      </c>
      <c r="F148" s="176">
        <v>67054</v>
      </c>
      <c r="G148" s="176">
        <v>69277</v>
      </c>
      <c r="H148" s="176">
        <v>57912</v>
      </c>
      <c r="I148" s="177">
        <f>IFERROR(H148/G148-1,"-")</f>
        <v>-0.16405156112418262</v>
      </c>
      <c r="J148" s="177">
        <f>IFERROR(H148/D148-1,"-")</f>
        <v>-0.14140845070422536</v>
      </c>
      <c r="K148" s="176">
        <f>H148-G148</f>
        <v>-11365</v>
      </c>
      <c r="L148" s="176">
        <f>H148-D148</f>
        <v>-9538</v>
      </c>
      <c r="M148" s="177">
        <f>H148/H$8</f>
        <v>1.9738396040596091E-2</v>
      </c>
      <c r="N148" s="79"/>
    </row>
    <row r="149" spans="1:14" x14ac:dyDescent="0.25">
      <c r="A149" s="161" t="s">
        <v>96</v>
      </c>
      <c r="B149" s="157" t="s">
        <v>97</v>
      </c>
      <c r="C149" s="158">
        <v>21414</v>
      </c>
      <c r="D149" s="158">
        <v>24743</v>
      </c>
      <c r="E149" s="158">
        <v>4341</v>
      </c>
      <c r="F149" s="158">
        <v>22325</v>
      </c>
      <c r="G149" s="158">
        <v>20535</v>
      </c>
      <c r="H149" s="158">
        <v>14679</v>
      </c>
      <c r="I149" s="159">
        <f>IFERROR(H149/G149-1,"-")</f>
        <v>-0.28517165814463108</v>
      </c>
      <c r="J149" s="160">
        <f t="shared" ref="J149:J160" si="60">IFERROR(H149/D149-1,"-")</f>
        <v>-0.40674130056985813</v>
      </c>
      <c r="K149" s="158">
        <f t="shared" ref="K149:K159" si="61">H149-G149</f>
        <v>-5856</v>
      </c>
      <c r="L149" s="158">
        <f t="shared" ref="L149:L160" si="62">H149-D149</f>
        <v>-10064</v>
      </c>
      <c r="M149" s="159">
        <f>H149/H$8</f>
        <v>5.0031067046537861E-3</v>
      </c>
      <c r="N149" s="79"/>
    </row>
    <row r="150" spans="1:14" x14ac:dyDescent="0.25">
      <c r="A150" s="161" t="s">
        <v>103</v>
      </c>
      <c r="B150" s="162" t="s">
        <v>103</v>
      </c>
      <c r="C150" s="163">
        <v>8557</v>
      </c>
      <c r="D150" s="163">
        <v>12647</v>
      </c>
      <c r="E150" s="163">
        <v>3687</v>
      </c>
      <c r="F150" s="163">
        <v>15069</v>
      </c>
      <c r="G150" s="163">
        <v>15996</v>
      </c>
      <c r="H150" s="163">
        <v>9408</v>
      </c>
      <c r="I150" s="164">
        <f>IFERROR(H150/G150-1,"-")</f>
        <v>-0.41185296324081022</v>
      </c>
      <c r="J150" s="165">
        <f t="shared" si="60"/>
        <v>-0.25610816794496716</v>
      </c>
      <c r="K150" s="163">
        <f t="shared" si="61"/>
        <v>-6588</v>
      </c>
      <c r="L150" s="163">
        <f t="shared" si="62"/>
        <v>-3239</v>
      </c>
      <c r="M150" s="164">
        <f>H150/H$8</f>
        <v>3.2065691039841145E-3</v>
      </c>
      <c r="N150" s="79"/>
    </row>
    <row r="151" spans="1:14" x14ac:dyDescent="0.25">
      <c r="A151" s="161" t="s">
        <v>100</v>
      </c>
      <c r="B151" s="162" t="s">
        <v>100</v>
      </c>
      <c r="C151" s="163">
        <v>12857</v>
      </c>
      <c r="D151" s="163">
        <v>12096</v>
      </c>
      <c r="E151" s="163">
        <v>654</v>
      </c>
      <c r="F151" s="163">
        <v>7256</v>
      </c>
      <c r="G151" s="163">
        <v>4539</v>
      </c>
      <c r="H151" s="163">
        <v>5271</v>
      </c>
      <c r="I151" s="164">
        <f>IFERROR(H151/G151-1,"-")</f>
        <v>0.16126900198281557</v>
      </c>
      <c r="J151" s="165">
        <f t="shared" si="60"/>
        <v>-0.56423611111111116</v>
      </c>
      <c r="K151" s="163">
        <f t="shared" si="61"/>
        <v>732</v>
      </c>
      <c r="L151" s="163">
        <f t="shared" si="62"/>
        <v>-6825</v>
      </c>
      <c r="M151" s="164">
        <f>H151/H$8</f>
        <v>1.7965376006696713E-3</v>
      </c>
      <c r="N151" s="79"/>
    </row>
    <row r="152" spans="1:14" x14ac:dyDescent="0.25">
      <c r="A152" s="161"/>
      <c r="B152" s="157" t="s">
        <v>107</v>
      </c>
      <c r="C152" s="158">
        <v>44354</v>
      </c>
      <c r="D152" s="158">
        <v>42707</v>
      </c>
      <c r="E152" s="158">
        <v>4860</v>
      </c>
      <c r="F152" s="158">
        <v>44729</v>
      </c>
      <c r="G152" s="158">
        <v>48742</v>
      </c>
      <c r="H152" s="158">
        <v>43233</v>
      </c>
      <c r="I152" s="159">
        <f>IFERROR(H152/G152-1,"-")</f>
        <v>-0.11302367568011162</v>
      </c>
      <c r="J152" s="160">
        <f t="shared" si="60"/>
        <v>1.2316482075537927E-2</v>
      </c>
      <c r="K152" s="158">
        <f t="shared" si="61"/>
        <v>-5509</v>
      </c>
      <c r="L152" s="158">
        <f t="shared" si="62"/>
        <v>526</v>
      </c>
      <c r="M152" s="159">
        <f>H152/H$8</f>
        <v>1.4735289335942306E-2</v>
      </c>
      <c r="N152" s="79"/>
    </row>
    <row r="153" spans="1:14" s="56" customFormat="1" x14ac:dyDescent="0.25">
      <c r="A153" s="161"/>
      <c r="B153" s="162" t="s">
        <v>110</v>
      </c>
      <c r="C153" s="163">
        <v>13475</v>
      </c>
      <c r="D153" s="163">
        <v>11188</v>
      </c>
      <c r="E153" s="163">
        <v>1172</v>
      </c>
      <c r="F153" s="163">
        <v>16435</v>
      </c>
      <c r="G153" s="163">
        <v>16781</v>
      </c>
      <c r="H153" s="163">
        <v>8810</v>
      </c>
      <c r="I153" s="164">
        <f t="shared" ref="I153:I160" si="63">IFERROR(H153/G153-1,"-")</f>
        <v>-0.47500148978010848</v>
      </c>
      <c r="J153" s="165">
        <f t="shared" si="60"/>
        <v>-0.21254915981408651</v>
      </c>
      <c r="K153" s="163">
        <f t="shared" si="61"/>
        <v>-7971</v>
      </c>
      <c r="L153" s="163">
        <f t="shared" si="62"/>
        <v>-2378</v>
      </c>
      <c r="M153" s="164">
        <f t="shared" ref="M153:M160" si="64">H153/H$8</f>
        <v>3.0027501919749201E-3</v>
      </c>
      <c r="N153" s="166"/>
    </row>
    <row r="154" spans="1:14" s="56" customFormat="1" x14ac:dyDescent="0.25">
      <c r="A154" s="161"/>
      <c r="B154" s="162" t="s">
        <v>113</v>
      </c>
      <c r="C154" s="163">
        <v>14634</v>
      </c>
      <c r="D154" s="163">
        <v>15707</v>
      </c>
      <c r="E154" s="163">
        <v>1924</v>
      </c>
      <c r="F154" s="163">
        <v>12087</v>
      </c>
      <c r="G154" s="163">
        <v>12106</v>
      </c>
      <c r="H154" s="163">
        <v>11872</v>
      </c>
      <c r="I154" s="164">
        <f t="shared" si="63"/>
        <v>-1.9329258219064949E-2</v>
      </c>
      <c r="J154" s="165">
        <f t="shared" si="60"/>
        <v>-0.24415865537658366</v>
      </c>
      <c r="K154" s="163">
        <f t="shared" si="61"/>
        <v>-234</v>
      </c>
      <c r="L154" s="163">
        <f t="shared" si="62"/>
        <v>-3835</v>
      </c>
      <c r="M154" s="164">
        <f t="shared" si="64"/>
        <v>4.0463848216942397E-3</v>
      </c>
      <c r="N154" s="166"/>
    </row>
    <row r="155" spans="1:14" x14ac:dyDescent="0.25">
      <c r="A155" s="161"/>
      <c r="B155" s="162" t="s">
        <v>116</v>
      </c>
      <c r="C155" s="163">
        <v>4832</v>
      </c>
      <c r="D155" s="163">
        <v>3363</v>
      </c>
      <c r="E155" s="163">
        <v>708</v>
      </c>
      <c r="F155" s="163">
        <v>5916</v>
      </c>
      <c r="G155" s="163">
        <v>6319</v>
      </c>
      <c r="H155" s="163">
        <v>10132</v>
      </c>
      <c r="I155" s="164">
        <f t="shared" si="63"/>
        <v>0.60341826238328844</v>
      </c>
      <c r="J155" s="165">
        <f t="shared" si="60"/>
        <v>2.0127862027951235</v>
      </c>
      <c r="K155" s="163">
        <f t="shared" si="61"/>
        <v>3813</v>
      </c>
      <c r="L155" s="163">
        <f t="shared" si="62"/>
        <v>6769</v>
      </c>
      <c r="M155" s="164">
        <f t="shared" si="64"/>
        <v>3.4533331379216674E-3</v>
      </c>
      <c r="N155" s="79"/>
    </row>
    <row r="156" spans="1:14" x14ac:dyDescent="0.25">
      <c r="A156" s="161"/>
      <c r="B156" s="162" t="s">
        <v>123</v>
      </c>
      <c r="C156" s="163">
        <v>678</v>
      </c>
      <c r="D156" s="163">
        <v>824</v>
      </c>
      <c r="E156" s="163">
        <v>39</v>
      </c>
      <c r="F156" s="163">
        <v>1552</v>
      </c>
      <c r="G156" s="163">
        <v>1272</v>
      </c>
      <c r="H156" s="163">
        <v>1178</v>
      </c>
      <c r="I156" s="164">
        <f t="shared" si="63"/>
        <v>-7.3899371069182429E-2</v>
      </c>
      <c r="J156" s="165">
        <f t="shared" si="60"/>
        <v>0.42961165048543681</v>
      </c>
      <c r="K156" s="163">
        <f t="shared" si="61"/>
        <v>-94</v>
      </c>
      <c r="L156" s="163">
        <f t="shared" si="62"/>
        <v>354</v>
      </c>
      <c r="M156" s="164">
        <f t="shared" si="64"/>
        <v>4.0150280660005176E-4</v>
      </c>
      <c r="N156" s="79"/>
    </row>
    <row r="157" spans="1:14" x14ac:dyDescent="0.25">
      <c r="A157" s="161"/>
      <c r="B157" s="162" t="s">
        <v>119</v>
      </c>
      <c r="C157" s="163">
        <v>1709</v>
      </c>
      <c r="D157" s="163">
        <v>2812</v>
      </c>
      <c r="E157" s="163">
        <v>84</v>
      </c>
      <c r="F157" s="163">
        <v>1815</v>
      </c>
      <c r="G157" s="163">
        <v>1323</v>
      </c>
      <c r="H157" s="163">
        <v>1611</v>
      </c>
      <c r="I157" s="164">
        <f t="shared" si="63"/>
        <v>0.21768707482993199</v>
      </c>
      <c r="J157" s="165">
        <f t="shared" si="60"/>
        <v>-0.42709815078236135</v>
      </c>
      <c r="K157" s="163">
        <f t="shared" si="61"/>
        <v>288</v>
      </c>
      <c r="L157" s="163">
        <f t="shared" si="62"/>
        <v>-1201</v>
      </c>
      <c r="M157" s="164">
        <f t="shared" si="64"/>
        <v>5.4908405894115732E-4</v>
      </c>
      <c r="N157" s="79"/>
    </row>
    <row r="158" spans="1:14" x14ac:dyDescent="0.25">
      <c r="A158" s="161"/>
      <c r="B158" s="162" t="s">
        <v>128</v>
      </c>
      <c r="C158" s="163">
        <v>386</v>
      </c>
      <c r="D158" s="163">
        <v>275</v>
      </c>
      <c r="E158" s="163">
        <v>19</v>
      </c>
      <c r="F158" s="163">
        <v>354</v>
      </c>
      <c r="G158" s="163">
        <v>730</v>
      </c>
      <c r="H158" s="163">
        <v>750</v>
      </c>
      <c r="I158" s="164">
        <f t="shared" si="63"/>
        <v>2.7397260273972712E-2</v>
      </c>
      <c r="J158" s="165">
        <f t="shared" si="60"/>
        <v>1.7272727272727271</v>
      </c>
      <c r="K158" s="163">
        <f t="shared" si="61"/>
        <v>20</v>
      </c>
      <c r="L158" s="163">
        <f t="shared" si="62"/>
        <v>475</v>
      </c>
      <c r="M158" s="164">
        <f t="shared" si="64"/>
        <v>2.5562572576403973E-4</v>
      </c>
      <c r="N158" s="79"/>
    </row>
    <row r="159" spans="1:14" x14ac:dyDescent="0.25">
      <c r="A159" s="161" t="s">
        <v>143</v>
      </c>
      <c r="B159" s="162" t="s">
        <v>131</v>
      </c>
      <c r="C159" s="163">
        <v>885</v>
      </c>
      <c r="D159" s="163">
        <v>996</v>
      </c>
      <c r="E159" s="163">
        <v>8</v>
      </c>
      <c r="F159" s="163">
        <v>532</v>
      </c>
      <c r="G159" s="163">
        <v>1191</v>
      </c>
      <c r="H159" s="163">
        <v>866</v>
      </c>
      <c r="I159" s="164">
        <f t="shared" si="63"/>
        <v>-0.27287993282955503</v>
      </c>
      <c r="J159" s="165">
        <f t="shared" si="60"/>
        <v>-0.13052208835341361</v>
      </c>
      <c r="K159" s="163">
        <f t="shared" si="61"/>
        <v>-325</v>
      </c>
      <c r="L159" s="163">
        <f t="shared" si="62"/>
        <v>-130</v>
      </c>
      <c r="M159" s="164">
        <f t="shared" si="64"/>
        <v>2.9516250468221119E-4</v>
      </c>
      <c r="N159" s="79"/>
    </row>
    <row r="160" spans="1:14" x14ac:dyDescent="0.25">
      <c r="A160" s="161" t="s">
        <v>144</v>
      </c>
      <c r="B160" s="168" t="s">
        <v>144</v>
      </c>
      <c r="C160" s="169">
        <f t="shared" ref="C160:H160" si="65">C152-SUM(C153:C159)</f>
        <v>7755</v>
      </c>
      <c r="D160" s="169">
        <f t="shared" si="65"/>
        <v>7542</v>
      </c>
      <c r="E160" s="169">
        <f t="shared" si="65"/>
        <v>906</v>
      </c>
      <c r="F160" s="169">
        <f t="shared" si="65"/>
        <v>6038</v>
      </c>
      <c r="G160" s="169">
        <f t="shared" si="65"/>
        <v>9020</v>
      </c>
      <c r="H160" s="169">
        <f t="shared" si="65"/>
        <v>8014</v>
      </c>
      <c r="I160" s="170">
        <f t="shared" si="63"/>
        <v>-0.11152993348115303</v>
      </c>
      <c r="J160" s="171">
        <f t="shared" si="60"/>
        <v>6.2582869265446872E-2</v>
      </c>
      <c r="K160" s="169">
        <f>H160-G160</f>
        <v>-1006</v>
      </c>
      <c r="L160" s="169">
        <f t="shared" si="62"/>
        <v>472</v>
      </c>
      <c r="M160" s="170">
        <f t="shared" si="64"/>
        <v>2.731446088364019E-3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1468-ED39-42E7-BC84-AE8666414CD3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254</v>
      </c>
      <c r="D6" s="172" t="s">
        <v>255</v>
      </c>
      <c r="E6" s="172" t="s">
        <v>256</v>
      </c>
      <c r="F6" s="172" t="s">
        <v>257</v>
      </c>
      <c r="G6" s="172" t="s">
        <v>258</v>
      </c>
      <c r="H6" s="172" t="s">
        <v>259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34510831</v>
      </c>
      <c r="D8" s="176">
        <v>34034766</v>
      </c>
      <c r="E8" s="176">
        <v>10242762</v>
      </c>
      <c r="F8" s="176">
        <v>31405937</v>
      </c>
      <c r="G8" s="176">
        <v>34509923</v>
      </c>
      <c r="H8" s="176">
        <v>36076748</v>
      </c>
      <c r="I8" s="177">
        <f>IFERROR(H8/G8-1,"-")</f>
        <v>4.540215867766495E-2</v>
      </c>
      <c r="J8" s="177">
        <f>IFERROR(H8/D8-1,"-")</f>
        <v>5.9996945476281427E-2</v>
      </c>
      <c r="K8" s="176">
        <f>H8-G8</f>
        <v>1566825</v>
      </c>
      <c r="L8" s="176">
        <f>H8-D8</f>
        <v>2041982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1666315</v>
      </c>
      <c r="F9" s="158">
        <v>4154268</v>
      </c>
      <c r="G9" s="158">
        <v>4256196</v>
      </c>
      <c r="H9" s="158">
        <v>4222474</v>
      </c>
      <c r="I9" s="159">
        <f>IFERROR(H9/G9-1,"-")</f>
        <v>-7.9230373789177522E-3</v>
      </c>
      <c r="J9" s="160">
        <f t="shared" ref="J9:J20" si="0">IFERROR(H9/D9-1,"-")</f>
        <v>-8.4842801141672419E-2</v>
      </c>
      <c r="K9" s="158">
        <f t="shared" ref="K9:K19" si="1">H9-G9</f>
        <v>-33722</v>
      </c>
      <c r="L9" s="158">
        <f t="shared" ref="L9:L20" si="2">H9-D9</f>
        <v>-391459</v>
      </c>
      <c r="M9" s="159">
        <f>H9/H$8</f>
        <v>0.11704142513066865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1214668</v>
      </c>
      <c r="G10" s="163">
        <v>1317693</v>
      </c>
      <c r="H10" s="163">
        <v>1326202</v>
      </c>
      <c r="I10" s="164">
        <f>IFERROR(H10/G10-1,"-")</f>
        <v>6.4574980666969317E-3</v>
      </c>
      <c r="J10" s="165">
        <f t="shared" si="0"/>
        <v>1.9188723310890499E-2</v>
      </c>
      <c r="K10" s="163">
        <f t="shared" si="1"/>
        <v>8509</v>
      </c>
      <c r="L10" s="163">
        <f t="shared" si="2"/>
        <v>24969</v>
      </c>
      <c r="M10" s="164">
        <f>H10/H$8</f>
        <v>3.676057498308883E-2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1101523</v>
      </c>
      <c r="F11" s="163">
        <v>2939600</v>
      </c>
      <c r="G11" s="163">
        <v>2938503</v>
      </c>
      <c r="H11" s="163">
        <v>2896272</v>
      </c>
      <c r="I11" s="164">
        <f>IFERROR(H11/G11-1,"-")</f>
        <v>-1.4371603500149543E-2</v>
      </c>
      <c r="J11" s="165">
        <f t="shared" si="0"/>
        <v>-0.12570652337972044</v>
      </c>
      <c r="K11" s="163">
        <f t="shared" si="1"/>
        <v>-42231</v>
      </c>
      <c r="L11" s="163">
        <f t="shared" si="2"/>
        <v>-416428</v>
      </c>
      <c r="M11" s="164">
        <f>H11/H$8</f>
        <v>8.0280850147579824E-2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8576447</v>
      </c>
      <c r="F12" s="158">
        <v>27251669</v>
      </c>
      <c r="G12" s="158">
        <v>30253727</v>
      </c>
      <c r="H12" s="158">
        <v>31854274</v>
      </c>
      <c r="I12" s="159">
        <f>IFERROR(H12/G12-1,"-")</f>
        <v>5.2904126489936365E-2</v>
      </c>
      <c r="J12" s="160">
        <f t="shared" si="0"/>
        <v>8.271149222729357E-2</v>
      </c>
      <c r="K12" s="158">
        <f t="shared" si="1"/>
        <v>1600547</v>
      </c>
      <c r="L12" s="158">
        <f t="shared" si="2"/>
        <v>2433441</v>
      </c>
      <c r="M12" s="159">
        <f>H12/H$8</f>
        <v>0.88295857486933138</v>
      </c>
      <c r="N12" s="79"/>
    </row>
    <row r="13" spans="1:14" s="56" customFormat="1" x14ac:dyDescent="0.25">
      <c r="A13" s="161"/>
      <c r="B13" s="162" t="s">
        <v>110</v>
      </c>
      <c r="C13" s="163">
        <v>12789312</v>
      </c>
      <c r="D13" s="163">
        <v>13160030</v>
      </c>
      <c r="E13" s="163">
        <v>3390676</v>
      </c>
      <c r="F13" s="163">
        <v>12657617</v>
      </c>
      <c r="G13" s="163">
        <v>13883101</v>
      </c>
      <c r="H13" s="163">
        <v>14673664</v>
      </c>
      <c r="I13" s="164">
        <f t="shared" ref="I13:I20" si="3">IFERROR(H13/G13-1,"-")</f>
        <v>5.6944266270194221E-2</v>
      </c>
      <c r="J13" s="165">
        <f t="shared" si="0"/>
        <v>0.11501751895702372</v>
      </c>
      <c r="K13" s="163">
        <f t="shared" si="1"/>
        <v>790563</v>
      </c>
      <c r="L13" s="163">
        <f t="shared" si="2"/>
        <v>1513634</v>
      </c>
      <c r="M13" s="164">
        <f t="shared" ref="M13:M20" si="4">H13/H$8</f>
        <v>0.40673466466545155</v>
      </c>
      <c r="N13" s="166"/>
    </row>
    <row r="14" spans="1:14" s="56" customFormat="1" x14ac:dyDescent="0.25">
      <c r="A14" s="161"/>
      <c r="B14" s="162" t="s">
        <v>113</v>
      </c>
      <c r="C14" s="163">
        <v>5171883</v>
      </c>
      <c r="D14" s="163">
        <v>4424103</v>
      </c>
      <c r="E14" s="163">
        <v>1278287</v>
      </c>
      <c r="F14" s="163">
        <v>3169256</v>
      </c>
      <c r="G14" s="163">
        <v>3598054</v>
      </c>
      <c r="H14" s="163">
        <v>3756774</v>
      </c>
      <c r="I14" s="164">
        <f t="shared" si="3"/>
        <v>4.4112734272470533E-2</v>
      </c>
      <c r="J14" s="165">
        <f t="shared" si="0"/>
        <v>-0.1508393904933949</v>
      </c>
      <c r="K14" s="163">
        <f t="shared" si="1"/>
        <v>158720</v>
      </c>
      <c r="L14" s="163">
        <f t="shared" si="2"/>
        <v>-667329</v>
      </c>
      <c r="M14" s="164">
        <f t="shared" si="4"/>
        <v>0.10413283370219512</v>
      </c>
      <c r="N14" s="166"/>
    </row>
    <row r="15" spans="1:14" x14ac:dyDescent="0.25">
      <c r="A15" s="16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1288352</v>
      </c>
      <c r="G15" s="163">
        <v>1520450</v>
      </c>
      <c r="H15" s="163">
        <v>1590542</v>
      </c>
      <c r="I15" s="164">
        <f t="shared" si="3"/>
        <v>4.6099510013482892E-2</v>
      </c>
      <c r="J15" s="165">
        <f t="shared" si="0"/>
        <v>0.34697863014069852</v>
      </c>
      <c r="K15" s="163">
        <f t="shared" si="1"/>
        <v>70092</v>
      </c>
      <c r="L15" s="163">
        <f t="shared" si="2"/>
        <v>409720</v>
      </c>
      <c r="M15" s="164">
        <f t="shared" si="4"/>
        <v>4.408773207607293E-2</v>
      </c>
      <c r="N15" s="79"/>
    </row>
    <row r="16" spans="1:14" x14ac:dyDescent="0.25">
      <c r="A16" s="161"/>
      <c r="B16" s="162" t="s">
        <v>123</v>
      </c>
      <c r="C16" s="163">
        <v>1190551</v>
      </c>
      <c r="D16" s="163">
        <v>1116998</v>
      </c>
      <c r="E16" s="163">
        <v>302671</v>
      </c>
      <c r="F16" s="163">
        <v>1287744</v>
      </c>
      <c r="G16" s="163">
        <v>1318357</v>
      </c>
      <c r="H16" s="163">
        <v>1375692</v>
      </c>
      <c r="I16" s="164">
        <f t="shared" si="3"/>
        <v>4.3489737605216128E-2</v>
      </c>
      <c r="J16" s="165">
        <f t="shared" si="0"/>
        <v>0.23159754986132475</v>
      </c>
      <c r="K16" s="163">
        <f t="shared" si="1"/>
        <v>57335</v>
      </c>
      <c r="L16" s="163">
        <f t="shared" si="2"/>
        <v>258694</v>
      </c>
      <c r="M16" s="164">
        <f t="shared" si="4"/>
        <v>3.8132372685032473E-2</v>
      </c>
      <c r="N16" s="79"/>
    </row>
    <row r="17" spans="1:14" x14ac:dyDescent="0.25">
      <c r="A17" s="161"/>
      <c r="B17" s="162" t="s">
        <v>119</v>
      </c>
      <c r="C17" s="163">
        <v>1113956</v>
      </c>
      <c r="D17" s="163">
        <v>1084813</v>
      </c>
      <c r="E17" s="163">
        <v>443709</v>
      </c>
      <c r="F17" s="163">
        <v>1124652</v>
      </c>
      <c r="G17" s="163">
        <v>1172687</v>
      </c>
      <c r="H17" s="163">
        <v>1202962</v>
      </c>
      <c r="I17" s="164">
        <f t="shared" si="3"/>
        <v>2.5816778049044586E-2</v>
      </c>
      <c r="J17" s="165">
        <f t="shared" si="0"/>
        <v>0.1089118585415183</v>
      </c>
      <c r="K17" s="163">
        <f t="shared" si="1"/>
        <v>30275</v>
      </c>
      <c r="L17" s="163">
        <f t="shared" si="2"/>
        <v>118149</v>
      </c>
      <c r="M17" s="164">
        <f t="shared" si="4"/>
        <v>3.3344524290271398E-2</v>
      </c>
      <c r="N17" s="79"/>
    </row>
    <row r="18" spans="1:14" x14ac:dyDescent="0.25">
      <c r="A18" s="161"/>
      <c r="B18" s="162" t="s">
        <v>128</v>
      </c>
      <c r="C18" s="163">
        <v>561907</v>
      </c>
      <c r="D18" s="163">
        <v>594834</v>
      </c>
      <c r="E18" s="163">
        <v>241428</v>
      </c>
      <c r="F18" s="163">
        <v>491173</v>
      </c>
      <c r="G18" s="163">
        <v>523681</v>
      </c>
      <c r="H18" s="163">
        <v>511763</v>
      </c>
      <c r="I18" s="164">
        <f t="shared" si="3"/>
        <v>-2.2758129471949551E-2</v>
      </c>
      <c r="J18" s="165">
        <f t="shared" si="0"/>
        <v>-0.13965408836751092</v>
      </c>
      <c r="K18" s="163">
        <f t="shared" si="1"/>
        <v>-11918</v>
      </c>
      <c r="L18" s="163">
        <f t="shared" si="2"/>
        <v>-83071</v>
      </c>
      <c r="M18" s="164">
        <f t="shared" si="4"/>
        <v>1.4185397198217533E-2</v>
      </c>
      <c r="N18" s="79"/>
    </row>
    <row r="19" spans="1:14" x14ac:dyDescent="0.25">
      <c r="A19" s="161" t="s">
        <v>143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432862</v>
      </c>
      <c r="G19" s="163">
        <v>543249</v>
      </c>
      <c r="H19" s="163">
        <v>528059</v>
      </c>
      <c r="I19" s="164">
        <f t="shared" si="3"/>
        <v>-2.796139523496588E-2</v>
      </c>
      <c r="J19" s="165">
        <f t="shared" si="0"/>
        <v>-0.37684506417306662</v>
      </c>
      <c r="K19" s="163">
        <f t="shared" si="1"/>
        <v>-15190</v>
      </c>
      <c r="L19" s="163">
        <f t="shared" si="2"/>
        <v>-319337</v>
      </c>
      <c r="M19" s="164">
        <f t="shared" si="4"/>
        <v>1.463710088281793E-2</v>
      </c>
      <c r="N19" s="79"/>
    </row>
    <row r="20" spans="1:14" x14ac:dyDescent="0.25">
      <c r="A20" s="161" t="s">
        <v>144</v>
      </c>
      <c r="B20" s="168" t="s">
        <v>144</v>
      </c>
      <c r="C20" s="169">
        <f t="shared" ref="C20:H20" si="5">C12-SUM(C13:C19)</f>
        <v>6949173</v>
      </c>
      <c r="D20" s="169">
        <f t="shared" si="5"/>
        <v>7011837</v>
      </c>
      <c r="E20" s="169">
        <f t="shared" si="5"/>
        <v>2168238</v>
      </c>
      <c r="F20" s="169">
        <f t="shared" si="5"/>
        <v>6800013</v>
      </c>
      <c r="G20" s="169">
        <f t="shared" si="5"/>
        <v>7694148</v>
      </c>
      <c r="H20" s="169">
        <f t="shared" si="5"/>
        <v>8214818</v>
      </c>
      <c r="I20" s="170">
        <f t="shared" si="3"/>
        <v>6.7670910411393281E-2</v>
      </c>
      <c r="J20" s="171">
        <f t="shared" si="0"/>
        <v>0.17156431331760857</v>
      </c>
      <c r="K20" s="169">
        <f>H20-G20</f>
        <v>520670</v>
      </c>
      <c r="L20" s="169">
        <f t="shared" si="2"/>
        <v>1202981</v>
      </c>
      <c r="M20" s="170">
        <f t="shared" si="4"/>
        <v>0.22770394936927241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12780955</v>
      </c>
      <c r="D22" s="176">
        <v>13105945</v>
      </c>
      <c r="E22" s="176">
        <v>3719501</v>
      </c>
      <c r="F22" s="176">
        <v>12632387</v>
      </c>
      <c r="G22" s="176">
        <v>13590517</v>
      </c>
      <c r="H22" s="176">
        <v>13839613</v>
      </c>
      <c r="I22" s="177">
        <f>IFERROR(H22/G22-1,"-")</f>
        <v>1.8328662551983843E-2</v>
      </c>
      <c r="J22" s="177">
        <f>IFERROR(H22/D22-1,"-")</f>
        <v>5.5979786272565724E-2</v>
      </c>
      <c r="K22" s="176">
        <f>H22-G22</f>
        <v>249096</v>
      </c>
      <c r="L22" s="176">
        <f>H22-D22</f>
        <v>733668</v>
      </c>
      <c r="M22" s="177">
        <f>H22/H$8</f>
        <v>0.38361586803777326</v>
      </c>
      <c r="N22" s="79"/>
    </row>
    <row r="23" spans="1:14" x14ac:dyDescent="0.25">
      <c r="A23" s="161" t="s">
        <v>96</v>
      </c>
      <c r="B23" s="157" t="s">
        <v>97</v>
      </c>
      <c r="C23" s="158">
        <v>881685</v>
      </c>
      <c r="D23" s="158">
        <v>1013579</v>
      </c>
      <c r="E23" s="158">
        <v>368684</v>
      </c>
      <c r="F23" s="158">
        <v>924124</v>
      </c>
      <c r="G23" s="158">
        <v>817242</v>
      </c>
      <c r="H23" s="158">
        <v>742610</v>
      </c>
      <c r="I23" s="159">
        <f>IFERROR(H23/G23-1,"-")</f>
        <v>-9.132178718176498E-2</v>
      </c>
      <c r="J23" s="160">
        <f t="shared" ref="J23:J34" si="6">IFERROR(H23/D23-1,"-")</f>
        <v>-0.26733880634859242</v>
      </c>
      <c r="K23" s="158">
        <f t="shared" ref="K23:K33" si="7">H23-G23</f>
        <v>-74632</v>
      </c>
      <c r="L23" s="158">
        <f t="shared" ref="L23:L34" si="8">H23-D23</f>
        <v>-270969</v>
      </c>
      <c r="M23" s="159">
        <f>H23/H$8</f>
        <v>2.0584172387156402E-2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171857</v>
      </c>
      <c r="F24" s="163">
        <v>286571</v>
      </c>
      <c r="G24" s="163">
        <v>256506</v>
      </c>
      <c r="H24" s="163">
        <v>219209</v>
      </c>
      <c r="I24" s="164">
        <f>IFERROR(H24/G24-1,"-")</f>
        <v>-0.14540400614410576</v>
      </c>
      <c r="J24" s="165">
        <f t="shared" si="6"/>
        <v>-0.46449754734311788</v>
      </c>
      <c r="K24" s="163">
        <f t="shared" si="7"/>
        <v>-37297</v>
      </c>
      <c r="L24" s="163">
        <f t="shared" si="8"/>
        <v>-190143</v>
      </c>
      <c r="M24" s="164">
        <f>H24/H$8</f>
        <v>6.0761851373078305E-3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196827</v>
      </c>
      <c r="F25" s="163">
        <v>637553</v>
      </c>
      <c r="G25" s="163">
        <v>560736</v>
      </c>
      <c r="H25" s="163">
        <v>523401</v>
      </c>
      <c r="I25" s="164">
        <f>IFERROR(H25/G25-1,"-")</f>
        <v>-6.6582134908406143E-2</v>
      </c>
      <c r="J25" s="165">
        <f t="shared" si="6"/>
        <v>-0.13376760720722514</v>
      </c>
      <c r="K25" s="163">
        <f t="shared" si="7"/>
        <v>-37335</v>
      </c>
      <c r="L25" s="163">
        <f t="shared" si="8"/>
        <v>-80826</v>
      </c>
      <c r="M25" s="164">
        <f>H25/H$8</f>
        <v>1.4507987249848572E-2</v>
      </c>
      <c r="N25" s="79"/>
    </row>
    <row r="26" spans="1:14" x14ac:dyDescent="0.25">
      <c r="A26" s="161"/>
      <c r="B26" s="157" t="s">
        <v>107</v>
      </c>
      <c r="C26" s="158">
        <v>11899270</v>
      </c>
      <c r="D26" s="158">
        <v>12092366</v>
      </c>
      <c r="E26" s="158">
        <v>3350817</v>
      </c>
      <c r="F26" s="158">
        <v>11708263</v>
      </c>
      <c r="G26" s="158">
        <v>12773275</v>
      </c>
      <c r="H26" s="158">
        <v>13097003</v>
      </c>
      <c r="I26" s="159">
        <f>IFERROR(H26/G26-1,"-")</f>
        <v>2.5344165846268973E-2</v>
      </c>
      <c r="J26" s="160">
        <f t="shared" si="6"/>
        <v>8.3080267335606584E-2</v>
      </c>
      <c r="K26" s="158">
        <f t="shared" si="7"/>
        <v>323728</v>
      </c>
      <c r="L26" s="158">
        <f t="shared" si="8"/>
        <v>1004637</v>
      </c>
      <c r="M26" s="159">
        <f>H26/H$8</f>
        <v>0.36303169565061683</v>
      </c>
      <c r="N26" s="79"/>
    </row>
    <row r="27" spans="1:14" s="56" customFormat="1" x14ac:dyDescent="0.25">
      <c r="A27" s="161"/>
      <c r="B27" s="162" t="s">
        <v>110</v>
      </c>
      <c r="C27" s="163">
        <v>5384111</v>
      </c>
      <c r="D27" s="163">
        <v>5650065</v>
      </c>
      <c r="E27" s="163">
        <v>1431730</v>
      </c>
      <c r="F27" s="163">
        <v>5839663</v>
      </c>
      <c r="G27" s="163">
        <v>6456134</v>
      </c>
      <c r="H27" s="163">
        <v>6689570</v>
      </c>
      <c r="I27" s="164">
        <f t="shared" ref="I27:I34" si="9">IFERROR(H27/G27-1,"-")</f>
        <v>3.6157242089460917E-2</v>
      </c>
      <c r="J27" s="165">
        <f t="shared" si="6"/>
        <v>0.18398106924433622</v>
      </c>
      <c r="K27" s="163">
        <f t="shared" si="7"/>
        <v>233436</v>
      </c>
      <c r="L27" s="163">
        <f t="shared" si="8"/>
        <v>1039505</v>
      </c>
      <c r="M27" s="164">
        <f t="shared" ref="M27:M34" si="10">H27/H$8</f>
        <v>0.1854260810869095</v>
      </c>
      <c r="N27" s="166"/>
    </row>
    <row r="28" spans="1:14" s="56" customFormat="1" x14ac:dyDescent="0.25">
      <c r="A28" s="161"/>
      <c r="B28" s="162" t="s">
        <v>113</v>
      </c>
      <c r="C28" s="163">
        <v>1974764</v>
      </c>
      <c r="D28" s="163">
        <v>1813831</v>
      </c>
      <c r="E28" s="163">
        <v>473917</v>
      </c>
      <c r="F28" s="163">
        <v>1420539</v>
      </c>
      <c r="G28" s="163">
        <v>1496214</v>
      </c>
      <c r="H28" s="163">
        <v>1483358</v>
      </c>
      <c r="I28" s="164">
        <f t="shared" si="9"/>
        <v>-8.5923537675760553E-3</v>
      </c>
      <c r="J28" s="165">
        <f t="shared" si="6"/>
        <v>-0.18219613624422559</v>
      </c>
      <c r="K28" s="163">
        <f t="shared" si="7"/>
        <v>-12856</v>
      </c>
      <c r="L28" s="163">
        <f t="shared" si="8"/>
        <v>-330473</v>
      </c>
      <c r="M28" s="164">
        <f t="shared" si="10"/>
        <v>4.111673258354661E-2</v>
      </c>
      <c r="N28" s="166"/>
    </row>
    <row r="29" spans="1:14" x14ac:dyDescent="0.25">
      <c r="A29" s="161"/>
      <c r="B29" s="162" t="s">
        <v>116</v>
      </c>
      <c r="C29" s="163">
        <v>402743</v>
      </c>
      <c r="D29" s="163">
        <v>428540</v>
      </c>
      <c r="E29" s="163">
        <v>167803</v>
      </c>
      <c r="F29" s="163">
        <v>466813</v>
      </c>
      <c r="G29" s="163">
        <v>535409</v>
      </c>
      <c r="H29" s="163">
        <v>462244</v>
      </c>
      <c r="I29" s="164">
        <f t="shared" si="9"/>
        <v>-0.13665254039435271</v>
      </c>
      <c r="J29" s="165">
        <f t="shared" si="6"/>
        <v>7.8648434218509422E-2</v>
      </c>
      <c r="K29" s="163">
        <f t="shared" si="7"/>
        <v>-73165</v>
      </c>
      <c r="L29" s="163">
        <f t="shared" si="8"/>
        <v>33704</v>
      </c>
      <c r="M29" s="164">
        <f t="shared" si="10"/>
        <v>1.281279565441985E-2</v>
      </c>
      <c r="N29" s="79"/>
    </row>
    <row r="30" spans="1:14" x14ac:dyDescent="0.25">
      <c r="A30" s="161"/>
      <c r="B30" s="162" t="s">
        <v>123</v>
      </c>
      <c r="C30" s="163">
        <v>530274</v>
      </c>
      <c r="D30" s="163">
        <v>502164</v>
      </c>
      <c r="E30" s="163">
        <v>128807</v>
      </c>
      <c r="F30" s="163">
        <v>583899</v>
      </c>
      <c r="G30" s="163">
        <v>553235</v>
      </c>
      <c r="H30" s="163">
        <v>562616</v>
      </c>
      <c r="I30" s="164">
        <f t="shared" si="9"/>
        <v>1.695662783446461E-2</v>
      </c>
      <c r="J30" s="165">
        <f t="shared" si="6"/>
        <v>0.12038298245194801</v>
      </c>
      <c r="K30" s="163">
        <f t="shared" si="7"/>
        <v>9381</v>
      </c>
      <c r="L30" s="163">
        <f t="shared" si="8"/>
        <v>60452</v>
      </c>
      <c r="M30" s="164">
        <f t="shared" si="10"/>
        <v>1.5594975467300988E-2</v>
      </c>
      <c r="N30" s="79"/>
    </row>
    <row r="31" spans="1:14" x14ac:dyDescent="0.25">
      <c r="A31" s="161"/>
      <c r="B31" s="162" t="s">
        <v>119</v>
      </c>
      <c r="C31" s="163">
        <v>589767</v>
      </c>
      <c r="D31" s="163">
        <v>566275</v>
      </c>
      <c r="E31" s="163">
        <v>224222</v>
      </c>
      <c r="F31" s="163">
        <v>639629</v>
      </c>
      <c r="G31" s="163">
        <v>619738</v>
      </c>
      <c r="H31" s="163">
        <v>632422</v>
      </c>
      <c r="I31" s="164">
        <f t="shared" si="9"/>
        <v>2.0466713353062049E-2</v>
      </c>
      <c r="J31" s="165">
        <f t="shared" si="6"/>
        <v>0.11681073683281085</v>
      </c>
      <c r="K31" s="163">
        <f t="shared" si="7"/>
        <v>12684</v>
      </c>
      <c r="L31" s="163">
        <f t="shared" si="8"/>
        <v>66147</v>
      </c>
      <c r="M31" s="164">
        <f t="shared" si="10"/>
        <v>1.7529905966025539E-2</v>
      </c>
      <c r="N31" s="79"/>
    </row>
    <row r="32" spans="1:14" x14ac:dyDescent="0.25">
      <c r="A32" s="161"/>
      <c r="B32" s="162" t="s">
        <v>128</v>
      </c>
      <c r="C32" s="163">
        <v>208902</v>
      </c>
      <c r="D32" s="163">
        <v>242464</v>
      </c>
      <c r="E32" s="163">
        <v>94786</v>
      </c>
      <c r="F32" s="163">
        <v>177706</v>
      </c>
      <c r="G32" s="163">
        <v>184473</v>
      </c>
      <c r="H32" s="163">
        <v>184792</v>
      </c>
      <c r="I32" s="164">
        <f t="shared" si="9"/>
        <v>1.7292503509998003E-3</v>
      </c>
      <c r="J32" s="165">
        <f t="shared" si="6"/>
        <v>-0.23785799128942853</v>
      </c>
      <c r="K32" s="163">
        <f t="shared" si="7"/>
        <v>319</v>
      </c>
      <c r="L32" s="163">
        <f t="shared" si="8"/>
        <v>-57672</v>
      </c>
      <c r="M32" s="164">
        <f t="shared" si="10"/>
        <v>5.122191168671855E-3</v>
      </c>
      <c r="N32" s="79"/>
    </row>
    <row r="33" spans="1:14" x14ac:dyDescent="0.25">
      <c r="A33" s="161" t="s">
        <v>143</v>
      </c>
      <c r="B33" s="162" t="s">
        <v>131</v>
      </c>
      <c r="C33" s="163">
        <v>290446</v>
      </c>
      <c r="D33" s="163">
        <v>276453</v>
      </c>
      <c r="E33" s="163">
        <v>106541</v>
      </c>
      <c r="F33" s="163">
        <v>147837</v>
      </c>
      <c r="G33" s="163">
        <v>187545</v>
      </c>
      <c r="H33" s="163">
        <v>166807</v>
      </c>
      <c r="I33" s="164">
        <f t="shared" si="9"/>
        <v>-0.11057612839585163</v>
      </c>
      <c r="J33" s="165">
        <f t="shared" si="6"/>
        <v>-0.3966171464950643</v>
      </c>
      <c r="K33" s="163">
        <f t="shared" si="7"/>
        <v>-20738</v>
      </c>
      <c r="L33" s="163">
        <f t="shared" si="8"/>
        <v>-109646</v>
      </c>
      <c r="M33" s="164">
        <f t="shared" si="10"/>
        <v>4.6236706257448707E-3</v>
      </c>
      <c r="N33" s="79"/>
    </row>
    <row r="34" spans="1:14" x14ac:dyDescent="0.25">
      <c r="A34" s="161" t="s">
        <v>144</v>
      </c>
      <c r="B34" s="168" t="s">
        <v>144</v>
      </c>
      <c r="C34" s="169">
        <f t="shared" ref="C34:H34" si="11">C26-SUM(C27:C33)</f>
        <v>2518263</v>
      </c>
      <c r="D34" s="169">
        <f t="shared" si="11"/>
        <v>2612574</v>
      </c>
      <c r="E34" s="169">
        <f t="shared" si="11"/>
        <v>723011</v>
      </c>
      <c r="F34" s="169">
        <f t="shared" si="11"/>
        <v>2432177</v>
      </c>
      <c r="G34" s="169">
        <f t="shared" si="11"/>
        <v>2740527</v>
      </c>
      <c r="H34" s="169">
        <f t="shared" si="11"/>
        <v>2915194</v>
      </c>
      <c r="I34" s="170">
        <f t="shared" si="9"/>
        <v>6.3734821806170849E-2</v>
      </c>
      <c r="J34" s="171">
        <f t="shared" si="6"/>
        <v>0.11583212571203716</v>
      </c>
      <c r="K34" s="169">
        <f>H34-G34</f>
        <v>174667</v>
      </c>
      <c r="L34" s="169">
        <f t="shared" si="8"/>
        <v>302620</v>
      </c>
      <c r="M34" s="170">
        <f t="shared" si="10"/>
        <v>8.0805343097997639E-2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10182826</v>
      </c>
      <c r="D36" s="176">
        <v>10093577</v>
      </c>
      <c r="E36" s="176">
        <v>2735482</v>
      </c>
      <c r="F36" s="176">
        <v>8865243</v>
      </c>
      <c r="G36" s="176">
        <v>9739308</v>
      </c>
      <c r="H36" s="176">
        <v>10014981</v>
      </c>
      <c r="I36" s="177">
        <f>IFERROR(H36/G36-1,"-")</f>
        <v>2.8305193757092395E-2</v>
      </c>
      <c r="J36" s="177">
        <f>IFERROR(H36/D36-1,"-")</f>
        <v>-7.7867340785134909E-3</v>
      </c>
      <c r="K36" s="176">
        <f>H36-G36</f>
        <v>275673</v>
      </c>
      <c r="L36" s="176">
        <f>H36-D36</f>
        <v>-78596</v>
      </c>
      <c r="M36" s="177">
        <f>H36/H$8</f>
        <v>0.2776020998344973</v>
      </c>
      <c r="N36" s="79"/>
    </row>
    <row r="37" spans="1:14" x14ac:dyDescent="0.25">
      <c r="A37" s="161" t="s">
        <v>96</v>
      </c>
      <c r="B37" s="157" t="s">
        <v>97</v>
      </c>
      <c r="C37" s="158">
        <v>676860</v>
      </c>
      <c r="D37" s="158">
        <v>614530</v>
      </c>
      <c r="E37" s="158">
        <v>222488</v>
      </c>
      <c r="F37" s="158">
        <v>513218</v>
      </c>
      <c r="G37" s="158">
        <v>576863</v>
      </c>
      <c r="H37" s="158">
        <v>551747</v>
      </c>
      <c r="I37" s="159">
        <f>IFERROR(H37/G37-1,"-")</f>
        <v>-4.3538933854312067E-2</v>
      </c>
      <c r="J37" s="160">
        <f t="shared" ref="J37:J48" si="12">IFERROR(H37/D37-1,"-")</f>
        <v>-0.10216425560997833</v>
      </c>
      <c r="K37" s="158">
        <f t="shared" ref="K37:K47" si="13">H37-G37</f>
        <v>-25116</v>
      </c>
      <c r="L37" s="158">
        <f t="shared" ref="L37:L48" si="14">H37-D37</f>
        <v>-62783</v>
      </c>
      <c r="M37" s="159">
        <f>H37/H$8</f>
        <v>1.529370108414428E-2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87809</v>
      </c>
      <c r="F38" s="163">
        <v>155108</v>
      </c>
      <c r="G38" s="163">
        <v>218201</v>
      </c>
      <c r="H38" s="163">
        <v>239030</v>
      </c>
      <c r="I38" s="164">
        <f>IFERROR(H38/G38-1,"-")</f>
        <v>9.5457857663347134E-2</v>
      </c>
      <c r="J38" s="165">
        <f t="shared" si="12"/>
        <v>0.13530252727471348</v>
      </c>
      <c r="K38" s="163">
        <f t="shared" si="13"/>
        <v>20829</v>
      </c>
      <c r="L38" s="163">
        <f t="shared" si="14"/>
        <v>28487</v>
      </c>
      <c r="M38" s="164">
        <f>H38/H$8</f>
        <v>6.6255971852008395E-3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134679</v>
      </c>
      <c r="F39" s="163">
        <v>358110</v>
      </c>
      <c r="G39" s="163">
        <v>358662</v>
      </c>
      <c r="H39" s="163">
        <v>312717</v>
      </c>
      <c r="I39" s="164">
        <f>IFERROR(H39/G39-1,"-")</f>
        <v>-0.1281011091222376</v>
      </c>
      <c r="J39" s="165">
        <f t="shared" si="12"/>
        <v>-0.22592311138724763</v>
      </c>
      <c r="K39" s="163">
        <f t="shared" si="13"/>
        <v>-45945</v>
      </c>
      <c r="L39" s="163">
        <f t="shared" si="14"/>
        <v>-91270</v>
      </c>
      <c r="M39" s="164">
        <f>H39/H$8</f>
        <v>8.6681038989434422E-3</v>
      </c>
      <c r="N39" s="79"/>
    </row>
    <row r="40" spans="1:14" x14ac:dyDescent="0.25">
      <c r="A40" s="161"/>
      <c r="B40" s="157" t="s">
        <v>107</v>
      </c>
      <c r="C40" s="158">
        <v>9505966</v>
      </c>
      <c r="D40" s="158">
        <v>9479047</v>
      </c>
      <c r="E40" s="158">
        <v>2512994</v>
      </c>
      <c r="F40" s="158">
        <v>8352025</v>
      </c>
      <c r="G40" s="158">
        <v>9162445</v>
      </c>
      <c r="H40" s="158">
        <v>9463234</v>
      </c>
      <c r="I40" s="159">
        <f>IFERROR(H40/G40-1,"-")</f>
        <v>3.2828464454629724E-2</v>
      </c>
      <c r="J40" s="160">
        <f t="shared" si="12"/>
        <v>-1.6682056751063934E-3</v>
      </c>
      <c r="K40" s="158">
        <f t="shared" si="13"/>
        <v>300789</v>
      </c>
      <c r="L40" s="158">
        <f t="shared" si="14"/>
        <v>-15813</v>
      </c>
      <c r="M40" s="159">
        <f>H40/H$8</f>
        <v>0.262308398750353</v>
      </c>
      <c r="N40" s="79"/>
    </row>
    <row r="41" spans="1:14" s="56" customFormat="1" x14ac:dyDescent="0.25">
      <c r="A41" s="161"/>
      <c r="B41" s="162" t="s">
        <v>110</v>
      </c>
      <c r="C41" s="163">
        <v>4765036</v>
      </c>
      <c r="D41" s="163">
        <v>5094935</v>
      </c>
      <c r="E41" s="163">
        <v>1123413</v>
      </c>
      <c r="F41" s="163">
        <v>4256430</v>
      </c>
      <c r="G41" s="163">
        <v>4628153</v>
      </c>
      <c r="H41" s="163">
        <v>4858902</v>
      </c>
      <c r="I41" s="164">
        <f t="shared" ref="I41:I48" si="15">IFERROR(H41/G41-1,"-")</f>
        <v>4.9857686208731655E-2</v>
      </c>
      <c r="J41" s="165">
        <f t="shared" si="12"/>
        <v>-4.6326989451288436E-2</v>
      </c>
      <c r="K41" s="163">
        <f t="shared" si="13"/>
        <v>230749</v>
      </c>
      <c r="L41" s="163">
        <f t="shared" si="14"/>
        <v>-236033</v>
      </c>
      <c r="M41" s="164">
        <f t="shared" ref="M41:M48" si="16">H41/H$8</f>
        <v>0.13468237214728998</v>
      </c>
      <c r="N41" s="166"/>
    </row>
    <row r="42" spans="1:14" s="56" customFormat="1" x14ac:dyDescent="0.25">
      <c r="A42" s="161"/>
      <c r="B42" s="162" t="s">
        <v>113</v>
      </c>
      <c r="C42" s="163">
        <v>637223</v>
      </c>
      <c r="D42" s="163">
        <v>470924</v>
      </c>
      <c r="E42" s="163">
        <v>132792</v>
      </c>
      <c r="F42" s="163">
        <v>311196</v>
      </c>
      <c r="G42" s="163">
        <v>358380</v>
      </c>
      <c r="H42" s="163">
        <v>358116</v>
      </c>
      <c r="I42" s="164">
        <f t="shared" si="15"/>
        <v>-7.3664825046038107E-4</v>
      </c>
      <c r="J42" s="165">
        <f t="shared" si="12"/>
        <v>-0.23954608386915932</v>
      </c>
      <c r="K42" s="163">
        <f t="shared" si="13"/>
        <v>-264</v>
      </c>
      <c r="L42" s="163">
        <f t="shared" si="14"/>
        <v>-112808</v>
      </c>
      <c r="M42" s="164">
        <f t="shared" si="16"/>
        <v>9.9265044620984125E-3</v>
      </c>
      <c r="N42" s="166"/>
    </row>
    <row r="43" spans="1:14" x14ac:dyDescent="0.25">
      <c r="A43" s="161"/>
      <c r="B43" s="162" t="s">
        <v>116</v>
      </c>
      <c r="C43" s="163">
        <v>179800</v>
      </c>
      <c r="D43" s="163">
        <v>178407</v>
      </c>
      <c r="E43" s="163">
        <v>66140</v>
      </c>
      <c r="F43" s="163">
        <v>198903</v>
      </c>
      <c r="G43" s="163">
        <v>247793</v>
      </c>
      <c r="H43" s="163">
        <v>245648</v>
      </c>
      <c r="I43" s="164">
        <f t="shared" si="15"/>
        <v>-8.6564188657468621E-3</v>
      </c>
      <c r="J43" s="165">
        <f t="shared" si="12"/>
        <v>0.37689664643203469</v>
      </c>
      <c r="K43" s="163">
        <f t="shared" si="13"/>
        <v>-2145</v>
      </c>
      <c r="L43" s="163">
        <f t="shared" si="14"/>
        <v>67241</v>
      </c>
      <c r="M43" s="164">
        <f t="shared" si="16"/>
        <v>6.8090394400293509E-3</v>
      </c>
      <c r="N43" s="79"/>
    </row>
    <row r="44" spans="1:14" x14ac:dyDescent="0.25">
      <c r="A44" s="161"/>
      <c r="B44" s="162" t="s">
        <v>123</v>
      </c>
      <c r="C44" s="163">
        <v>472273</v>
      </c>
      <c r="D44" s="163">
        <v>451476</v>
      </c>
      <c r="E44" s="163">
        <v>111688</v>
      </c>
      <c r="F44" s="163">
        <v>477050</v>
      </c>
      <c r="G44" s="163">
        <v>501096</v>
      </c>
      <c r="H44" s="163">
        <v>499671</v>
      </c>
      <c r="I44" s="164">
        <f t="shared" si="15"/>
        <v>-2.8437664639111571E-3</v>
      </c>
      <c r="J44" s="165">
        <f t="shared" si="12"/>
        <v>0.10674986045769885</v>
      </c>
      <c r="K44" s="163">
        <f t="shared" si="13"/>
        <v>-1425</v>
      </c>
      <c r="L44" s="163">
        <f t="shared" si="14"/>
        <v>48195</v>
      </c>
      <c r="M44" s="164">
        <f t="shared" si="16"/>
        <v>1.3850222863768098E-2</v>
      </c>
      <c r="N44" s="79"/>
    </row>
    <row r="45" spans="1:14" x14ac:dyDescent="0.25">
      <c r="A45" s="161"/>
      <c r="B45" s="162" t="s">
        <v>119</v>
      </c>
      <c r="C45" s="163">
        <v>354256</v>
      </c>
      <c r="D45" s="163">
        <v>353625</v>
      </c>
      <c r="E45" s="163">
        <v>124783</v>
      </c>
      <c r="F45" s="163">
        <v>318686</v>
      </c>
      <c r="G45" s="163">
        <v>374932</v>
      </c>
      <c r="H45" s="163">
        <v>372782</v>
      </c>
      <c r="I45" s="164">
        <f t="shared" si="15"/>
        <v>-5.7343731663341835E-3</v>
      </c>
      <c r="J45" s="165">
        <f t="shared" si="12"/>
        <v>5.417320607988696E-2</v>
      </c>
      <c r="K45" s="163">
        <f t="shared" si="13"/>
        <v>-2150</v>
      </c>
      <c r="L45" s="163">
        <f t="shared" si="14"/>
        <v>19157</v>
      </c>
      <c r="M45" s="164">
        <f t="shared" si="16"/>
        <v>1.0333026690764921E-2</v>
      </c>
      <c r="N45" s="79"/>
    </row>
    <row r="46" spans="1:14" x14ac:dyDescent="0.25">
      <c r="A46" s="161"/>
      <c r="B46" s="162" t="s">
        <v>128</v>
      </c>
      <c r="C46" s="163">
        <v>243705</v>
      </c>
      <c r="D46" s="163">
        <v>227686</v>
      </c>
      <c r="E46" s="163">
        <v>86530</v>
      </c>
      <c r="F46" s="163">
        <v>185692</v>
      </c>
      <c r="G46" s="163">
        <v>188339</v>
      </c>
      <c r="H46" s="163">
        <v>187108</v>
      </c>
      <c r="I46" s="164">
        <f t="shared" si="15"/>
        <v>-6.5360865248301758E-3</v>
      </c>
      <c r="J46" s="165">
        <f t="shared" si="12"/>
        <v>-0.17821912634066217</v>
      </c>
      <c r="K46" s="163">
        <f t="shared" si="13"/>
        <v>-1231</v>
      </c>
      <c r="L46" s="163">
        <f t="shared" si="14"/>
        <v>-40578</v>
      </c>
      <c r="M46" s="164">
        <f t="shared" si="16"/>
        <v>5.1863876422564474E-3</v>
      </c>
      <c r="N46" s="79"/>
    </row>
    <row r="47" spans="1:14" x14ac:dyDescent="0.25">
      <c r="A47" s="161" t="s">
        <v>143</v>
      </c>
      <c r="B47" s="162" t="s">
        <v>131</v>
      </c>
      <c r="C47" s="163">
        <v>418610</v>
      </c>
      <c r="D47" s="163">
        <v>366669</v>
      </c>
      <c r="E47" s="163">
        <v>149965</v>
      </c>
      <c r="F47" s="163">
        <v>188228</v>
      </c>
      <c r="G47" s="163">
        <v>224522</v>
      </c>
      <c r="H47" s="163">
        <v>217369</v>
      </c>
      <c r="I47" s="164">
        <f t="shared" si="15"/>
        <v>-3.1858793347645187E-2</v>
      </c>
      <c r="J47" s="165">
        <f t="shared" si="12"/>
        <v>-0.40717922704128251</v>
      </c>
      <c r="K47" s="163">
        <f t="shared" si="13"/>
        <v>-7153</v>
      </c>
      <c r="L47" s="163">
        <f t="shared" si="14"/>
        <v>-149300</v>
      </c>
      <c r="M47" s="164">
        <f t="shared" si="16"/>
        <v>6.0251827576033182E-3</v>
      </c>
      <c r="N47" s="79"/>
    </row>
    <row r="48" spans="1:14" x14ac:dyDescent="0.25">
      <c r="A48" s="161" t="s">
        <v>144</v>
      </c>
      <c r="B48" s="168" t="s">
        <v>144</v>
      </c>
      <c r="C48" s="169">
        <f t="shared" ref="C48:H48" si="17">C40-SUM(C41:C47)</f>
        <v>2435063</v>
      </c>
      <c r="D48" s="169">
        <f t="shared" si="17"/>
        <v>2335325</v>
      </c>
      <c r="E48" s="169">
        <f t="shared" si="17"/>
        <v>717683</v>
      </c>
      <c r="F48" s="169">
        <f t="shared" si="17"/>
        <v>2415840</v>
      </c>
      <c r="G48" s="169">
        <f t="shared" si="17"/>
        <v>2639230</v>
      </c>
      <c r="H48" s="169">
        <f t="shared" si="17"/>
        <v>2723638</v>
      </c>
      <c r="I48" s="170">
        <f t="shared" si="15"/>
        <v>3.1982055372210771E-2</v>
      </c>
      <c r="J48" s="171">
        <f t="shared" si="12"/>
        <v>0.1662779270551209</v>
      </c>
      <c r="K48" s="169">
        <f>H48-G48</f>
        <v>84408</v>
      </c>
      <c r="L48" s="169">
        <f t="shared" si="14"/>
        <v>388313</v>
      </c>
      <c r="M48" s="170">
        <f t="shared" si="16"/>
        <v>7.5495662746542458E-2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241605</v>
      </c>
      <c r="D50" s="176">
        <v>234787</v>
      </c>
      <c r="E50" s="176">
        <v>64896</v>
      </c>
      <c r="F50" s="176">
        <v>168339</v>
      </c>
      <c r="G50" s="176">
        <v>182035</v>
      </c>
      <c r="H50" s="176">
        <v>194642</v>
      </c>
      <c r="I50" s="177">
        <f>IFERROR(H50/G50-1,"-")</f>
        <v>6.925591232455286E-2</v>
      </c>
      <c r="J50" s="177">
        <f>IFERROR(H50/D50-1,"-")</f>
        <v>-0.17098476491458214</v>
      </c>
      <c r="K50" s="176">
        <f>H50-G50</f>
        <v>12607</v>
      </c>
      <c r="L50" s="176">
        <f>H50-D50</f>
        <v>-40145</v>
      </c>
      <c r="M50" s="177">
        <f>H50/H$8</f>
        <v>5.3952202121987274E-3</v>
      </c>
      <c r="N50" s="79"/>
    </row>
    <row r="51" spans="1:14" x14ac:dyDescent="0.25">
      <c r="A51" s="161" t="s">
        <v>96</v>
      </c>
      <c r="B51" s="157" t="s">
        <v>97</v>
      </c>
      <c r="C51" s="158">
        <v>33536</v>
      </c>
      <c r="D51" s="158">
        <v>30969</v>
      </c>
      <c r="E51" s="158">
        <v>6928</v>
      </c>
      <c r="F51" s="158">
        <v>21218</v>
      </c>
      <c r="G51" s="158">
        <v>40235</v>
      </c>
      <c r="H51" s="158">
        <v>25819</v>
      </c>
      <c r="I51" s="159">
        <f>IFERROR(H51/G51-1,"-")</f>
        <v>-0.35829501677643838</v>
      </c>
      <c r="J51" s="160">
        <f t="shared" ref="J51:J62" si="18">IFERROR(H51/D51-1,"-")</f>
        <v>-0.16629532758565013</v>
      </c>
      <c r="K51" s="158">
        <f t="shared" ref="K51:K61" si="19">H51-G51</f>
        <v>-14416</v>
      </c>
      <c r="L51" s="158">
        <f t="shared" ref="L51:L62" si="20">H51-D51</f>
        <v>-5150</v>
      </c>
      <c r="M51" s="159">
        <f>H51/H$8</f>
        <v>7.1566871825586942E-4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4981</v>
      </c>
      <c r="F52" s="163">
        <v>6990</v>
      </c>
      <c r="G52" s="163">
        <v>25164</v>
      </c>
      <c r="H52" s="163">
        <v>14324</v>
      </c>
      <c r="I52" s="164">
        <f>IFERROR(H52/G52-1,"-")</f>
        <v>-0.43077412176124619</v>
      </c>
      <c r="J52" s="165">
        <f t="shared" si="18"/>
        <v>0.10516163876244122</v>
      </c>
      <c r="K52" s="163">
        <f t="shared" si="19"/>
        <v>-10840</v>
      </c>
      <c r="L52" s="163">
        <f t="shared" si="20"/>
        <v>1363</v>
      </c>
      <c r="M52" s="164">
        <f>H52/H$8</f>
        <v>3.9704243852577842E-4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14228</v>
      </c>
      <c r="G53" s="163">
        <v>15071</v>
      </c>
      <c r="H53" s="163">
        <v>11495</v>
      </c>
      <c r="I53" s="164">
        <f>IFERROR(H53/G53-1,"-")</f>
        <v>-0.23727688939021963</v>
      </c>
      <c r="J53" s="165">
        <f t="shared" si="18"/>
        <v>-0.36167258996001772</v>
      </c>
      <c r="K53" s="163">
        <f t="shared" si="19"/>
        <v>-3576</v>
      </c>
      <c r="L53" s="163">
        <f t="shared" si="20"/>
        <v>-6513</v>
      </c>
      <c r="M53" s="164">
        <f>H53/H$8</f>
        <v>3.1862627973009095E-4</v>
      </c>
      <c r="N53" s="79"/>
    </row>
    <row r="54" spans="1:14" x14ac:dyDescent="0.25">
      <c r="A54" s="161"/>
      <c r="B54" s="157" t="s">
        <v>107</v>
      </c>
      <c r="C54" s="158">
        <v>208069</v>
      </c>
      <c r="D54" s="158">
        <v>203818</v>
      </c>
      <c r="E54" s="158">
        <v>57968</v>
      </c>
      <c r="F54" s="158">
        <v>147121</v>
      </c>
      <c r="G54" s="158">
        <v>141800</v>
      </c>
      <c r="H54" s="158">
        <v>168823</v>
      </c>
      <c r="I54" s="159">
        <f>IFERROR(H54/G54-1,"-")</f>
        <v>0.19057122708039498</v>
      </c>
      <c r="J54" s="160">
        <f t="shared" si="18"/>
        <v>-0.17169729857029314</v>
      </c>
      <c r="K54" s="158">
        <f t="shared" si="19"/>
        <v>27023</v>
      </c>
      <c r="L54" s="158">
        <f t="shared" si="20"/>
        <v>-34995</v>
      </c>
      <c r="M54" s="159">
        <f>H54/H$8</f>
        <v>4.6795514939428576E-3</v>
      </c>
      <c r="N54" s="79"/>
    </row>
    <row r="55" spans="1:14" s="56" customFormat="1" x14ac:dyDescent="0.25">
      <c r="A55" s="161"/>
      <c r="B55" s="162" t="s">
        <v>110</v>
      </c>
      <c r="C55" s="163">
        <v>68012</v>
      </c>
      <c r="D55" s="163">
        <v>67733</v>
      </c>
      <c r="E55" s="163">
        <v>19732</v>
      </c>
      <c r="F55" s="163">
        <v>65122</v>
      </c>
      <c r="G55" s="163">
        <v>55484</v>
      </c>
      <c r="H55" s="163">
        <v>69733</v>
      </c>
      <c r="I55" s="164">
        <f t="shared" ref="I55:I62" si="21">IFERROR(H55/G55-1,"-")</f>
        <v>0.25681277485401188</v>
      </c>
      <c r="J55" s="165">
        <f t="shared" si="18"/>
        <v>2.9527704368623953E-2</v>
      </c>
      <c r="K55" s="163">
        <f t="shared" si="19"/>
        <v>14249</v>
      </c>
      <c r="L55" s="163">
        <f t="shared" si="20"/>
        <v>2000</v>
      </c>
      <c r="M55" s="164">
        <f t="shared" ref="M55:M62" si="22">H55/H$8</f>
        <v>1.9329070347471452E-3</v>
      </c>
      <c r="N55" s="166"/>
    </row>
    <row r="56" spans="1:14" s="56" customFormat="1" x14ac:dyDescent="0.25">
      <c r="A56" s="161"/>
      <c r="B56" s="162" t="s">
        <v>113</v>
      </c>
      <c r="C56" s="163">
        <v>80523</v>
      </c>
      <c r="D56" s="163">
        <v>69940</v>
      </c>
      <c r="E56" s="163">
        <v>18588</v>
      </c>
      <c r="F56" s="163">
        <v>34084</v>
      </c>
      <c r="G56" s="163">
        <v>34465</v>
      </c>
      <c r="H56" s="163">
        <v>39071</v>
      </c>
      <c r="I56" s="164">
        <f t="shared" si="21"/>
        <v>0.13364282605541855</v>
      </c>
      <c r="J56" s="165">
        <f t="shared" si="18"/>
        <v>-0.44136402630826421</v>
      </c>
      <c r="K56" s="163">
        <f t="shared" si="19"/>
        <v>4606</v>
      </c>
      <c r="L56" s="163">
        <f t="shared" si="20"/>
        <v>-30869</v>
      </c>
      <c r="M56" s="164">
        <f t="shared" si="22"/>
        <v>1.0829967268668451E-3</v>
      </c>
      <c r="N56" s="166"/>
    </row>
    <row r="57" spans="1:14" x14ac:dyDescent="0.25">
      <c r="A57" s="161"/>
      <c r="B57" s="162" t="s">
        <v>116</v>
      </c>
      <c r="C57" s="163">
        <v>4813</v>
      </c>
      <c r="D57" s="163">
        <v>6792</v>
      </c>
      <c r="E57" s="163">
        <v>1474</v>
      </c>
      <c r="F57" s="163">
        <v>6397</v>
      </c>
      <c r="G57" s="163">
        <v>6784</v>
      </c>
      <c r="H57" s="163">
        <v>6674</v>
      </c>
      <c r="I57" s="164">
        <f t="shared" si="21"/>
        <v>-1.6214622641509413E-2</v>
      </c>
      <c r="J57" s="165">
        <f t="shared" si="18"/>
        <v>-1.7373380447585407E-2</v>
      </c>
      <c r="K57" s="163">
        <f t="shared" si="19"/>
        <v>-110</v>
      </c>
      <c r="L57" s="163">
        <f t="shared" si="20"/>
        <v>-118</v>
      </c>
      <c r="M57" s="164">
        <f t="shared" si="22"/>
        <v>1.849945011673447E-4</v>
      </c>
      <c r="N57" s="79"/>
    </row>
    <row r="58" spans="1:14" x14ac:dyDescent="0.25">
      <c r="A58" s="161"/>
      <c r="B58" s="162" t="s">
        <v>123</v>
      </c>
      <c r="C58" s="163">
        <v>3199</v>
      </c>
      <c r="D58" s="163">
        <v>3713</v>
      </c>
      <c r="E58" s="163">
        <v>975</v>
      </c>
      <c r="F58" s="163">
        <v>3053</v>
      </c>
      <c r="G58" s="163">
        <v>2811</v>
      </c>
      <c r="H58" s="163">
        <v>4837</v>
      </c>
      <c r="I58" s="164">
        <f t="shared" si="21"/>
        <v>0.72073995019565995</v>
      </c>
      <c r="J58" s="165">
        <f t="shared" si="18"/>
        <v>0.30272017236735804</v>
      </c>
      <c r="K58" s="163">
        <f t="shared" si="19"/>
        <v>2026</v>
      </c>
      <c r="L58" s="163">
        <f t="shared" si="20"/>
        <v>1124</v>
      </c>
      <c r="M58" s="164">
        <f t="shared" si="22"/>
        <v>1.3407527751669858E-4</v>
      </c>
      <c r="N58" s="79"/>
    </row>
    <row r="59" spans="1:14" x14ac:dyDescent="0.25">
      <c r="A59" s="161"/>
      <c r="B59" s="162" t="s">
        <v>119</v>
      </c>
      <c r="C59" s="163">
        <v>3208</v>
      </c>
      <c r="D59" s="163">
        <v>4285</v>
      </c>
      <c r="E59" s="163">
        <v>1083</v>
      </c>
      <c r="F59" s="163">
        <v>2254</v>
      </c>
      <c r="G59" s="163">
        <v>2628</v>
      </c>
      <c r="H59" s="163">
        <v>3308</v>
      </c>
      <c r="I59" s="164">
        <f t="shared" si="21"/>
        <v>0.25875190258751912</v>
      </c>
      <c r="J59" s="165">
        <f t="shared" si="18"/>
        <v>-0.22800466744457415</v>
      </c>
      <c r="K59" s="163">
        <f t="shared" si="19"/>
        <v>680</v>
      </c>
      <c r="L59" s="163">
        <f t="shared" si="20"/>
        <v>-977</v>
      </c>
      <c r="M59" s="164">
        <f t="shared" si="22"/>
        <v>9.1693408729633829E-5</v>
      </c>
      <c r="N59" s="79"/>
    </row>
    <row r="60" spans="1:14" x14ac:dyDescent="0.25">
      <c r="A60" s="161"/>
      <c r="B60" s="162" t="s">
        <v>128</v>
      </c>
      <c r="C60" s="163">
        <v>1979</v>
      </c>
      <c r="D60" s="163">
        <v>1783</v>
      </c>
      <c r="E60" s="163">
        <v>713</v>
      </c>
      <c r="F60" s="163">
        <v>554</v>
      </c>
      <c r="G60" s="163">
        <v>804</v>
      </c>
      <c r="H60" s="163">
        <v>636</v>
      </c>
      <c r="I60" s="164">
        <f t="shared" si="21"/>
        <v>-0.20895522388059706</v>
      </c>
      <c r="J60" s="165">
        <f t="shared" si="18"/>
        <v>-0.64329781267526642</v>
      </c>
      <c r="K60" s="163">
        <f t="shared" si="19"/>
        <v>-168</v>
      </c>
      <c r="L60" s="163">
        <f t="shared" si="20"/>
        <v>-1147</v>
      </c>
      <c r="M60" s="164">
        <f t="shared" si="22"/>
        <v>1.7629083419603121E-5</v>
      </c>
      <c r="N60" s="79"/>
    </row>
    <row r="61" spans="1:14" x14ac:dyDescent="0.25">
      <c r="A61" s="161" t="s">
        <v>143</v>
      </c>
      <c r="B61" s="162" t="s">
        <v>131</v>
      </c>
      <c r="C61" s="163">
        <v>2762</v>
      </c>
      <c r="D61" s="163">
        <v>3475</v>
      </c>
      <c r="E61" s="163">
        <v>1528</v>
      </c>
      <c r="F61" s="163">
        <v>418</v>
      </c>
      <c r="G61" s="163">
        <v>635</v>
      </c>
      <c r="H61" s="163">
        <v>633</v>
      </c>
      <c r="I61" s="164">
        <f t="shared" si="21"/>
        <v>-3.1496062992125706E-3</v>
      </c>
      <c r="J61" s="165">
        <f t="shared" si="18"/>
        <v>-0.81784172661870502</v>
      </c>
      <c r="K61" s="163">
        <f t="shared" si="19"/>
        <v>-2</v>
      </c>
      <c r="L61" s="163">
        <f t="shared" si="20"/>
        <v>-2842</v>
      </c>
      <c r="M61" s="164">
        <f t="shared" si="22"/>
        <v>1.7545927365737068E-5</v>
      </c>
      <c r="N61" s="79"/>
    </row>
    <row r="62" spans="1:14" x14ac:dyDescent="0.25">
      <c r="A62" s="161" t="s">
        <v>144</v>
      </c>
      <c r="B62" s="168" t="s">
        <v>144</v>
      </c>
      <c r="C62" s="169">
        <f t="shared" ref="C62:H62" si="23">C54-SUM(C55:C61)</f>
        <v>43573</v>
      </c>
      <c r="D62" s="169">
        <f t="shared" si="23"/>
        <v>46097</v>
      </c>
      <c r="E62" s="169">
        <f t="shared" si="23"/>
        <v>13875</v>
      </c>
      <c r="F62" s="169">
        <f t="shared" si="23"/>
        <v>35239</v>
      </c>
      <c r="G62" s="169">
        <f t="shared" si="23"/>
        <v>38189</v>
      </c>
      <c r="H62" s="169">
        <f t="shared" si="23"/>
        <v>43931</v>
      </c>
      <c r="I62" s="170">
        <f t="shared" si="21"/>
        <v>0.15035743276859836</v>
      </c>
      <c r="J62" s="171">
        <f t="shared" si="18"/>
        <v>-4.6987873397401181E-2</v>
      </c>
      <c r="K62" s="169">
        <f>H62-G62</f>
        <v>5742</v>
      </c>
      <c r="L62" s="169">
        <f t="shared" si="20"/>
        <v>-2166</v>
      </c>
      <c r="M62" s="170">
        <f t="shared" si="22"/>
        <v>1.2177095341298501E-3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886765</v>
      </c>
      <c r="D64" s="176">
        <v>834528</v>
      </c>
      <c r="E64" s="176">
        <v>287353</v>
      </c>
      <c r="F64" s="176">
        <v>1014697</v>
      </c>
      <c r="G64" s="176">
        <v>1034949</v>
      </c>
      <c r="H64" s="176">
        <v>1361415</v>
      </c>
      <c r="I64" s="177">
        <f>IFERROR(H64/G64-1,"-")</f>
        <v>0.31544163045715301</v>
      </c>
      <c r="J64" s="177">
        <f>IFERROR(H64/D64-1,"-")</f>
        <v>0.63135928333141611</v>
      </c>
      <c r="K64" s="176">
        <f>H64-G64</f>
        <v>326466</v>
      </c>
      <c r="L64" s="176">
        <f>H64-D64</f>
        <v>526887</v>
      </c>
      <c r="M64" s="177">
        <f>H64/H$8</f>
        <v>3.7736633024683934E-2</v>
      </c>
      <c r="N64" s="79"/>
    </row>
    <row r="65" spans="1:14" x14ac:dyDescent="0.25">
      <c r="A65" s="161" t="s">
        <v>96</v>
      </c>
      <c r="B65" s="157" t="s">
        <v>97</v>
      </c>
      <c r="C65" s="158">
        <v>145700</v>
      </c>
      <c r="D65" s="158">
        <v>158439</v>
      </c>
      <c r="E65" s="158">
        <v>79457</v>
      </c>
      <c r="F65" s="158">
        <v>119256</v>
      </c>
      <c r="G65" s="158">
        <v>173467</v>
      </c>
      <c r="H65" s="158">
        <v>256345</v>
      </c>
      <c r="I65" s="159">
        <f>IFERROR(H65/G65-1,"-")</f>
        <v>0.47777387053445319</v>
      </c>
      <c r="J65" s="160">
        <f t="shared" ref="J65:J76" si="24">IFERROR(H65/D65-1,"-")</f>
        <v>0.61794128970771078</v>
      </c>
      <c r="K65" s="158">
        <f t="shared" ref="K65:K75" si="25">H65-G65</f>
        <v>82878</v>
      </c>
      <c r="L65" s="158">
        <f t="shared" ref="L65:L76" si="26">H65-D65</f>
        <v>97906</v>
      </c>
      <c r="M65" s="159">
        <f>H65/H$8</f>
        <v>7.1055462094310714E-3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21784</v>
      </c>
      <c r="F66" s="163">
        <v>72718</v>
      </c>
      <c r="G66" s="163">
        <v>91538</v>
      </c>
      <c r="H66" s="163">
        <v>124261</v>
      </c>
      <c r="I66" s="164">
        <f>IFERROR(H66/G66-1,"-")</f>
        <v>0.35747995368043872</v>
      </c>
      <c r="J66" s="165">
        <f t="shared" si="24"/>
        <v>0.82758265678315102</v>
      </c>
      <c r="K66" s="163">
        <f t="shared" si="25"/>
        <v>32723</v>
      </c>
      <c r="L66" s="163">
        <f t="shared" si="26"/>
        <v>56269</v>
      </c>
      <c r="M66" s="164">
        <f>H66/H$8</f>
        <v>3.4443514698165147E-3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57673</v>
      </c>
      <c r="F67" s="163">
        <v>46538</v>
      </c>
      <c r="G67" s="163">
        <v>81929</v>
      </c>
      <c r="H67" s="163">
        <v>132084</v>
      </c>
      <c r="I67" s="164">
        <f>IFERROR(H67/G67-1,"-")</f>
        <v>0.61217639663611179</v>
      </c>
      <c r="J67" s="165">
        <f t="shared" si="24"/>
        <v>0.46034694351388117</v>
      </c>
      <c r="K67" s="163">
        <f t="shared" si="25"/>
        <v>50155</v>
      </c>
      <c r="L67" s="163">
        <f t="shared" si="26"/>
        <v>41637</v>
      </c>
      <c r="M67" s="164">
        <f>H67/H$8</f>
        <v>3.6611947396145571E-3</v>
      </c>
      <c r="N67" s="79"/>
    </row>
    <row r="68" spans="1:14" x14ac:dyDescent="0.25">
      <c r="A68" s="161"/>
      <c r="B68" s="157" t="s">
        <v>107</v>
      </c>
      <c r="C68" s="158">
        <v>741065</v>
      </c>
      <c r="D68" s="158">
        <v>676089</v>
      </c>
      <c r="E68" s="158">
        <v>207896</v>
      </c>
      <c r="F68" s="158">
        <v>895441</v>
      </c>
      <c r="G68" s="158">
        <v>861482</v>
      </c>
      <c r="H68" s="158">
        <v>1105070</v>
      </c>
      <c r="I68" s="159">
        <f>IFERROR(H68/G68-1,"-")</f>
        <v>0.28275460195337798</v>
      </c>
      <c r="J68" s="160">
        <f t="shared" si="24"/>
        <v>0.63450374137132837</v>
      </c>
      <c r="K68" s="158">
        <f t="shared" si="25"/>
        <v>243588</v>
      </c>
      <c r="L68" s="158">
        <f t="shared" si="26"/>
        <v>428981</v>
      </c>
      <c r="M68" s="159">
        <f>H68/H$8</f>
        <v>3.063108681525286E-2</v>
      </c>
      <c r="N68" s="79"/>
    </row>
    <row r="69" spans="1:14" s="56" customFormat="1" x14ac:dyDescent="0.25">
      <c r="A69" s="161"/>
      <c r="B69" s="162" t="s">
        <v>110</v>
      </c>
      <c r="C69" s="163">
        <v>336435</v>
      </c>
      <c r="D69" s="163">
        <v>286315</v>
      </c>
      <c r="E69" s="163">
        <v>92532</v>
      </c>
      <c r="F69" s="163">
        <v>399420</v>
      </c>
      <c r="G69" s="163">
        <v>324780</v>
      </c>
      <c r="H69" s="163">
        <v>454766</v>
      </c>
      <c r="I69" s="164">
        <f t="shared" ref="I69:I76" si="27">IFERROR(H69/G69-1,"-")</f>
        <v>0.40022784654227483</v>
      </c>
      <c r="J69" s="165">
        <f t="shared" si="24"/>
        <v>0.58834151197108087</v>
      </c>
      <c r="K69" s="163">
        <f t="shared" si="25"/>
        <v>129986</v>
      </c>
      <c r="L69" s="163">
        <f t="shared" si="26"/>
        <v>168451</v>
      </c>
      <c r="M69" s="164">
        <f t="shared" ref="M69:M76" si="28">H69/H$8</f>
        <v>1.2605515330816403E-2</v>
      </c>
      <c r="N69" s="166"/>
    </row>
    <row r="70" spans="1:14" s="56" customFormat="1" x14ac:dyDescent="0.25">
      <c r="A70" s="161"/>
      <c r="B70" s="162" t="s">
        <v>113</v>
      </c>
      <c r="C70" s="163">
        <v>118837</v>
      </c>
      <c r="D70" s="163">
        <v>94492</v>
      </c>
      <c r="E70" s="163">
        <v>26880</v>
      </c>
      <c r="F70" s="163">
        <v>56705</v>
      </c>
      <c r="G70" s="163">
        <v>85292</v>
      </c>
      <c r="H70" s="163">
        <v>78559</v>
      </c>
      <c r="I70" s="164">
        <f t="shared" si="27"/>
        <v>-7.8940580593725107E-2</v>
      </c>
      <c r="J70" s="165">
        <f t="shared" si="24"/>
        <v>-0.16861744909621978</v>
      </c>
      <c r="K70" s="163">
        <f t="shared" si="25"/>
        <v>-6733</v>
      </c>
      <c r="L70" s="163">
        <f t="shared" si="26"/>
        <v>-15933</v>
      </c>
      <c r="M70" s="164">
        <f t="shared" si="28"/>
        <v>2.1775521452210714E-3</v>
      </c>
      <c r="N70" s="166"/>
    </row>
    <row r="71" spans="1:14" x14ac:dyDescent="0.25">
      <c r="A71" s="161"/>
      <c r="B71" s="162" t="s">
        <v>116</v>
      </c>
      <c r="C71" s="163">
        <v>45738</v>
      </c>
      <c r="D71" s="163">
        <v>75234</v>
      </c>
      <c r="E71" s="163">
        <v>21367</v>
      </c>
      <c r="F71" s="163">
        <v>126795</v>
      </c>
      <c r="G71" s="163">
        <v>108706</v>
      </c>
      <c r="H71" s="163">
        <v>131979</v>
      </c>
      <c r="I71" s="164">
        <f t="shared" si="27"/>
        <v>0.21409121851599733</v>
      </c>
      <c r="J71" s="165">
        <f t="shared" si="24"/>
        <v>0.75424675013956466</v>
      </c>
      <c r="K71" s="163">
        <f t="shared" si="25"/>
        <v>23273</v>
      </c>
      <c r="L71" s="163">
        <f t="shared" si="26"/>
        <v>56745</v>
      </c>
      <c r="M71" s="164">
        <f t="shared" si="28"/>
        <v>3.6582842777292453E-3</v>
      </c>
      <c r="N71" s="79"/>
    </row>
    <row r="72" spans="1:14" x14ac:dyDescent="0.25">
      <c r="A72" s="161"/>
      <c r="B72" s="162" t="s">
        <v>123</v>
      </c>
      <c r="C72" s="163">
        <v>18146</v>
      </c>
      <c r="D72" s="163">
        <v>11792</v>
      </c>
      <c r="E72" s="163">
        <v>3603</v>
      </c>
      <c r="F72" s="163">
        <v>25157</v>
      </c>
      <c r="G72" s="163">
        <v>26613</v>
      </c>
      <c r="H72" s="163">
        <v>47499</v>
      </c>
      <c r="I72" s="164">
        <f t="shared" si="27"/>
        <v>0.7848044188930221</v>
      </c>
      <c r="J72" s="165">
        <f t="shared" si="24"/>
        <v>3.0280698778833104</v>
      </c>
      <c r="K72" s="163">
        <f t="shared" si="25"/>
        <v>20886</v>
      </c>
      <c r="L72" s="163">
        <f t="shared" si="26"/>
        <v>35707</v>
      </c>
      <c r="M72" s="164">
        <f t="shared" si="28"/>
        <v>1.3166098008612083E-3</v>
      </c>
      <c r="N72" s="79"/>
    </row>
    <row r="73" spans="1:14" x14ac:dyDescent="0.25">
      <c r="A73" s="161"/>
      <c r="B73" s="162" t="s">
        <v>119</v>
      </c>
      <c r="C73" s="163">
        <v>19067</v>
      </c>
      <c r="D73" s="163">
        <v>17507</v>
      </c>
      <c r="E73" s="163">
        <v>8309</v>
      </c>
      <c r="F73" s="163">
        <v>22926</v>
      </c>
      <c r="G73" s="163">
        <v>17467</v>
      </c>
      <c r="H73" s="163">
        <v>27574</v>
      </c>
      <c r="I73" s="164">
        <f t="shared" si="27"/>
        <v>0.5786339955344364</v>
      </c>
      <c r="J73" s="165">
        <f t="shared" si="24"/>
        <v>0.57502713200434119</v>
      </c>
      <c r="K73" s="163">
        <f t="shared" si="25"/>
        <v>10107</v>
      </c>
      <c r="L73" s="163">
        <f t="shared" si="26"/>
        <v>10067</v>
      </c>
      <c r="M73" s="164">
        <f t="shared" si="28"/>
        <v>7.6431500976751005E-4</v>
      </c>
      <c r="N73" s="79"/>
    </row>
    <row r="74" spans="1:14" x14ac:dyDescent="0.25">
      <c r="A74" s="161"/>
      <c r="B74" s="162" t="s">
        <v>128</v>
      </c>
      <c r="C74" s="163">
        <v>9817</v>
      </c>
      <c r="D74" s="163">
        <v>15819</v>
      </c>
      <c r="E74" s="163">
        <v>5538</v>
      </c>
      <c r="F74" s="163">
        <v>20957</v>
      </c>
      <c r="G74" s="163">
        <v>26801</v>
      </c>
      <c r="H74" s="163">
        <v>24320</v>
      </c>
      <c r="I74" s="164">
        <f t="shared" si="27"/>
        <v>-9.2571172717435868E-2</v>
      </c>
      <c r="J74" s="165">
        <f t="shared" si="24"/>
        <v>0.53739174410518986</v>
      </c>
      <c r="K74" s="163">
        <f t="shared" si="25"/>
        <v>-2481</v>
      </c>
      <c r="L74" s="163">
        <f t="shared" si="26"/>
        <v>8501</v>
      </c>
      <c r="M74" s="164">
        <f t="shared" si="28"/>
        <v>6.7411841000746518E-4</v>
      </c>
      <c r="N74" s="79"/>
    </row>
    <row r="75" spans="1:14" x14ac:dyDescent="0.25">
      <c r="A75" s="161" t="s">
        <v>143</v>
      </c>
      <c r="B75" s="162" t="s">
        <v>131</v>
      </c>
      <c r="C75" s="163">
        <v>13718</v>
      </c>
      <c r="D75" s="163">
        <v>12733</v>
      </c>
      <c r="E75" s="163">
        <v>5011</v>
      </c>
      <c r="F75" s="163">
        <v>6100</v>
      </c>
      <c r="G75" s="163">
        <v>7680</v>
      </c>
      <c r="H75" s="163">
        <v>21506</v>
      </c>
      <c r="I75" s="164">
        <f t="shared" si="27"/>
        <v>1.8002604166666667</v>
      </c>
      <c r="J75" s="165">
        <f t="shared" si="24"/>
        <v>0.68899709416476873</v>
      </c>
      <c r="K75" s="163">
        <f t="shared" si="25"/>
        <v>13826</v>
      </c>
      <c r="L75" s="163">
        <f t="shared" si="26"/>
        <v>8773</v>
      </c>
      <c r="M75" s="164">
        <f t="shared" si="28"/>
        <v>5.9611803148110795E-4</v>
      </c>
      <c r="N75" s="79"/>
    </row>
    <row r="76" spans="1:14" x14ac:dyDescent="0.25">
      <c r="A76" s="161" t="s">
        <v>144</v>
      </c>
      <c r="B76" s="168" t="s">
        <v>144</v>
      </c>
      <c r="C76" s="169">
        <f t="shared" ref="C76:H76" si="29">C68-SUM(C69:C75)</f>
        <v>179307</v>
      </c>
      <c r="D76" s="169">
        <f t="shared" si="29"/>
        <v>162197</v>
      </c>
      <c r="E76" s="169">
        <f t="shared" si="29"/>
        <v>44656</v>
      </c>
      <c r="F76" s="169">
        <f t="shared" si="29"/>
        <v>237381</v>
      </c>
      <c r="G76" s="169">
        <f t="shared" si="29"/>
        <v>264143</v>
      </c>
      <c r="H76" s="169">
        <f t="shared" si="29"/>
        <v>318867</v>
      </c>
      <c r="I76" s="170">
        <f t="shared" si="27"/>
        <v>0.20717565863944909</v>
      </c>
      <c r="J76" s="171">
        <f t="shared" si="24"/>
        <v>0.96592415396092401</v>
      </c>
      <c r="K76" s="169">
        <f>H76-G76</f>
        <v>54724</v>
      </c>
      <c r="L76" s="169">
        <f t="shared" si="26"/>
        <v>156670</v>
      </c>
      <c r="M76" s="170">
        <f t="shared" si="28"/>
        <v>8.8385738093688486E-3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5815260</v>
      </c>
      <c r="D78" s="176">
        <v>5492551</v>
      </c>
      <c r="E78" s="176">
        <v>1476435</v>
      </c>
      <c r="F78" s="176">
        <v>4352393</v>
      </c>
      <c r="G78" s="176">
        <v>5123327</v>
      </c>
      <c r="H78" s="176">
        <v>5751799</v>
      </c>
      <c r="I78" s="177">
        <f>IFERROR(H78/G78-1,"-")</f>
        <v>0.12266872678632468</v>
      </c>
      <c r="J78" s="177">
        <f>IFERROR(H78/D78-1,"-")</f>
        <v>4.7199925863228298E-2</v>
      </c>
      <c r="K78" s="176">
        <f>H78-G78</f>
        <v>628472</v>
      </c>
      <c r="L78" s="176">
        <f>H78-D78</f>
        <v>259248</v>
      </c>
      <c r="M78" s="177">
        <f>H78/H$8</f>
        <v>0.15943230249023554</v>
      </c>
      <c r="N78" s="79"/>
    </row>
    <row r="79" spans="1:14" x14ac:dyDescent="0.25">
      <c r="A79" s="161" t="s">
        <v>96</v>
      </c>
      <c r="B79" s="157" t="s">
        <v>97</v>
      </c>
      <c r="C79" s="158">
        <v>1923687</v>
      </c>
      <c r="D79" s="158">
        <v>1871426</v>
      </c>
      <c r="E79" s="158">
        <v>435854</v>
      </c>
      <c r="F79" s="158">
        <v>1656388</v>
      </c>
      <c r="G79" s="158">
        <v>1641108</v>
      </c>
      <c r="H79" s="158">
        <v>1680399</v>
      </c>
      <c r="I79" s="159">
        <f>IFERROR(H79/G79-1,"-")</f>
        <v>2.3941751548344214E-2</v>
      </c>
      <c r="J79" s="160">
        <f t="shared" ref="J79:J90" si="30">IFERROR(H79/D79-1,"-")</f>
        <v>-0.10207563643980577</v>
      </c>
      <c r="K79" s="158">
        <f t="shared" ref="K79:K89" si="31">H79-G79</f>
        <v>39291</v>
      </c>
      <c r="L79" s="158">
        <f t="shared" ref="L79:L90" si="32">H79-D79</f>
        <v>-191027</v>
      </c>
      <c r="M79" s="159">
        <f>H79/H$8</f>
        <v>4.6578449920153558E-2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63575</v>
      </c>
      <c r="F80" s="163">
        <v>247663</v>
      </c>
      <c r="G80" s="163">
        <v>255714</v>
      </c>
      <c r="H80" s="163">
        <v>287334</v>
      </c>
      <c r="I80" s="164">
        <f>IFERROR(H80/G80-1,"-")</f>
        <v>0.1236537694455524</v>
      </c>
      <c r="J80" s="165">
        <f t="shared" si="30"/>
        <v>0.38116113402359186</v>
      </c>
      <c r="K80" s="163">
        <f t="shared" si="31"/>
        <v>31620</v>
      </c>
      <c r="L80" s="163">
        <f t="shared" si="32"/>
        <v>79296</v>
      </c>
      <c r="M80" s="164">
        <f>H80/H$8</f>
        <v>7.9645205271827724E-3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372279</v>
      </c>
      <c r="F81" s="163">
        <v>1408725</v>
      </c>
      <c r="G81" s="163">
        <v>1385394</v>
      </c>
      <c r="H81" s="163">
        <v>1393065</v>
      </c>
      <c r="I81" s="164">
        <f>IFERROR(H81/G81-1,"-")</f>
        <v>5.5370529971978666E-3</v>
      </c>
      <c r="J81" s="165">
        <f t="shared" si="30"/>
        <v>-0.16251349655041403</v>
      </c>
      <c r="K81" s="163">
        <f t="shared" si="31"/>
        <v>7671</v>
      </c>
      <c r="L81" s="163">
        <f t="shared" si="32"/>
        <v>-270323</v>
      </c>
      <c r="M81" s="164">
        <f>H81/H$8</f>
        <v>3.8613929392970786E-2</v>
      </c>
      <c r="N81" s="79"/>
    </row>
    <row r="82" spans="1:14" x14ac:dyDescent="0.25">
      <c r="A82" s="161"/>
      <c r="B82" s="157" t="s">
        <v>107</v>
      </c>
      <c r="C82" s="158">
        <v>3891573</v>
      </c>
      <c r="D82" s="158">
        <v>3621125</v>
      </c>
      <c r="E82" s="158">
        <v>1040581</v>
      </c>
      <c r="F82" s="158">
        <v>2696005</v>
      </c>
      <c r="G82" s="158">
        <v>3482219</v>
      </c>
      <c r="H82" s="158">
        <v>4071400</v>
      </c>
      <c r="I82" s="159">
        <f>IFERROR(H82/G82-1,"-")</f>
        <v>0.16919699766154861</v>
      </c>
      <c r="J82" s="160">
        <f t="shared" si="30"/>
        <v>0.12434671545445131</v>
      </c>
      <c r="K82" s="158">
        <f t="shared" si="31"/>
        <v>589181</v>
      </c>
      <c r="L82" s="158">
        <f t="shared" si="32"/>
        <v>450275</v>
      </c>
      <c r="M82" s="159">
        <f>H82/H$8</f>
        <v>0.11285385257008199</v>
      </c>
      <c r="N82" s="79"/>
    </row>
    <row r="83" spans="1:14" s="56" customFormat="1" x14ac:dyDescent="0.25">
      <c r="A83" s="161"/>
      <c r="B83" s="162" t="s">
        <v>110</v>
      </c>
      <c r="C83" s="163">
        <v>522391</v>
      </c>
      <c r="D83" s="163">
        <v>574884</v>
      </c>
      <c r="E83" s="163">
        <v>154382</v>
      </c>
      <c r="F83" s="163">
        <v>504044</v>
      </c>
      <c r="G83" s="163">
        <v>666541</v>
      </c>
      <c r="H83" s="163">
        <v>786563</v>
      </c>
      <c r="I83" s="164">
        <f t="shared" ref="I83:I90" si="33">IFERROR(H83/G83-1,"-")</f>
        <v>0.18006694261868361</v>
      </c>
      <c r="J83" s="165">
        <f t="shared" si="30"/>
        <v>0.36821167400727806</v>
      </c>
      <c r="K83" s="163">
        <f t="shared" si="31"/>
        <v>120022</v>
      </c>
      <c r="L83" s="163">
        <f t="shared" si="32"/>
        <v>211679</v>
      </c>
      <c r="M83" s="164">
        <f t="shared" ref="M83:M90" si="34">H83/H$8</f>
        <v>2.1802491732347939E-2</v>
      </c>
      <c r="N83" s="166"/>
    </row>
    <row r="84" spans="1:14" s="56" customFormat="1" x14ac:dyDescent="0.25">
      <c r="A84" s="161"/>
      <c r="B84" s="162" t="s">
        <v>113</v>
      </c>
      <c r="C84" s="163">
        <v>1872405</v>
      </c>
      <c r="D84" s="163">
        <v>1562789</v>
      </c>
      <c r="E84" s="163">
        <v>432945</v>
      </c>
      <c r="F84" s="163">
        <v>1014024</v>
      </c>
      <c r="G84" s="163">
        <v>1210830</v>
      </c>
      <c r="H84" s="163">
        <v>1374516</v>
      </c>
      <c r="I84" s="164">
        <f t="shared" si="33"/>
        <v>0.13518495577413847</v>
      </c>
      <c r="J84" s="165">
        <f t="shared" si="30"/>
        <v>-0.1204724374179752</v>
      </c>
      <c r="K84" s="163">
        <f t="shared" si="31"/>
        <v>163686</v>
      </c>
      <c r="L84" s="163">
        <f t="shared" si="32"/>
        <v>-188273</v>
      </c>
      <c r="M84" s="164">
        <f t="shared" si="34"/>
        <v>3.8099775511916983E-2</v>
      </c>
      <c r="N84" s="166"/>
    </row>
    <row r="85" spans="1:14" x14ac:dyDescent="0.25">
      <c r="A85" s="161"/>
      <c r="B85" s="162" t="s">
        <v>116</v>
      </c>
      <c r="C85" s="163">
        <v>154431</v>
      </c>
      <c r="D85" s="163">
        <v>173660</v>
      </c>
      <c r="E85" s="163">
        <v>48183</v>
      </c>
      <c r="F85" s="163">
        <v>179405</v>
      </c>
      <c r="G85" s="163">
        <v>275311</v>
      </c>
      <c r="H85" s="163">
        <v>384207</v>
      </c>
      <c r="I85" s="164">
        <f t="shared" si="33"/>
        <v>0.3955381368706663</v>
      </c>
      <c r="J85" s="165">
        <f t="shared" si="30"/>
        <v>1.2124093055395599</v>
      </c>
      <c r="K85" s="163">
        <f t="shared" si="31"/>
        <v>108896</v>
      </c>
      <c r="L85" s="163">
        <f t="shared" si="32"/>
        <v>210547</v>
      </c>
      <c r="M85" s="164">
        <f t="shared" si="34"/>
        <v>1.0649712662571472E-2</v>
      </c>
      <c r="N85" s="79"/>
    </row>
    <row r="86" spans="1:14" x14ac:dyDescent="0.25">
      <c r="A86" s="161"/>
      <c r="B86" s="162" t="s">
        <v>123</v>
      </c>
      <c r="C86" s="163">
        <v>97884</v>
      </c>
      <c r="D86" s="163">
        <v>75235</v>
      </c>
      <c r="E86" s="163">
        <v>13900</v>
      </c>
      <c r="F86" s="163">
        <v>75513</v>
      </c>
      <c r="G86" s="163">
        <v>90350</v>
      </c>
      <c r="H86" s="163">
        <v>134266</v>
      </c>
      <c r="I86" s="164">
        <f t="shared" si="33"/>
        <v>0.48606530160486994</v>
      </c>
      <c r="J86" s="165">
        <f t="shared" si="30"/>
        <v>0.78462151923971546</v>
      </c>
      <c r="K86" s="163">
        <f t="shared" si="31"/>
        <v>43916</v>
      </c>
      <c r="L86" s="163">
        <f t="shared" si="32"/>
        <v>59031</v>
      </c>
      <c r="M86" s="164">
        <f t="shared" si="34"/>
        <v>3.7216769094597993E-3</v>
      </c>
      <c r="N86" s="79"/>
    </row>
    <row r="87" spans="1:14" x14ac:dyDescent="0.25">
      <c r="A87" s="161"/>
      <c r="B87" s="162" t="s">
        <v>119</v>
      </c>
      <c r="C87" s="163">
        <v>56194</v>
      </c>
      <c r="D87" s="163">
        <v>46816</v>
      </c>
      <c r="E87" s="163">
        <v>14741</v>
      </c>
      <c r="F87" s="163">
        <v>33738</v>
      </c>
      <c r="G87" s="163">
        <v>45567</v>
      </c>
      <c r="H87" s="163">
        <v>58820</v>
      </c>
      <c r="I87" s="164">
        <f t="shared" si="33"/>
        <v>0.29084644589286102</v>
      </c>
      <c r="J87" s="165">
        <f t="shared" si="30"/>
        <v>0.25640806561859186</v>
      </c>
      <c r="K87" s="163">
        <f t="shared" si="31"/>
        <v>13253</v>
      </c>
      <c r="L87" s="163">
        <f t="shared" si="32"/>
        <v>12004</v>
      </c>
      <c r="M87" s="164">
        <f t="shared" si="34"/>
        <v>1.6304130294670684E-3</v>
      </c>
      <c r="N87" s="79"/>
    </row>
    <row r="88" spans="1:14" x14ac:dyDescent="0.25">
      <c r="A88" s="161"/>
      <c r="B88" s="162" t="s">
        <v>128</v>
      </c>
      <c r="C88" s="163">
        <v>69026</v>
      </c>
      <c r="D88" s="163">
        <v>74813</v>
      </c>
      <c r="E88" s="163">
        <v>30454</v>
      </c>
      <c r="F88" s="163">
        <v>63463</v>
      </c>
      <c r="G88" s="163">
        <v>74935</v>
      </c>
      <c r="H88" s="163">
        <v>68632</v>
      </c>
      <c r="I88" s="164">
        <f t="shared" si="33"/>
        <v>-8.4112897844798806E-2</v>
      </c>
      <c r="J88" s="165">
        <f t="shared" si="30"/>
        <v>-8.2619330864956653E-2</v>
      </c>
      <c r="K88" s="163">
        <f t="shared" si="31"/>
        <v>-6303</v>
      </c>
      <c r="L88" s="163">
        <f t="shared" si="32"/>
        <v>-6181</v>
      </c>
      <c r="M88" s="164">
        <f t="shared" si="34"/>
        <v>1.9023887629783039E-3</v>
      </c>
      <c r="N88" s="79"/>
    </row>
    <row r="89" spans="1:14" x14ac:dyDescent="0.25">
      <c r="A89" s="161" t="s">
        <v>143</v>
      </c>
      <c r="B89" s="162" t="s">
        <v>131</v>
      </c>
      <c r="C89" s="163">
        <v>123411</v>
      </c>
      <c r="D89" s="163">
        <v>112745</v>
      </c>
      <c r="E89" s="163">
        <v>50000</v>
      </c>
      <c r="F89" s="163">
        <v>59972</v>
      </c>
      <c r="G89" s="163">
        <v>81697</v>
      </c>
      <c r="H89" s="163">
        <v>79675</v>
      </c>
      <c r="I89" s="164">
        <f t="shared" si="33"/>
        <v>-2.4749990819736389E-2</v>
      </c>
      <c r="J89" s="165">
        <f t="shared" si="30"/>
        <v>-0.29331677679719725</v>
      </c>
      <c r="K89" s="163">
        <f t="shared" si="31"/>
        <v>-2022</v>
      </c>
      <c r="L89" s="163">
        <f t="shared" si="32"/>
        <v>-33070</v>
      </c>
      <c r="M89" s="164">
        <f t="shared" si="34"/>
        <v>2.2084861972592432E-3</v>
      </c>
      <c r="N89" s="79"/>
    </row>
    <row r="90" spans="1:14" x14ac:dyDescent="0.25">
      <c r="A90" s="161" t="s">
        <v>144</v>
      </c>
      <c r="B90" s="168" t="s">
        <v>144</v>
      </c>
      <c r="C90" s="169">
        <f t="shared" ref="C90:H90" si="35">C82-SUM(C83:C89)</f>
        <v>995831</v>
      </c>
      <c r="D90" s="169">
        <f t="shared" si="35"/>
        <v>1000183</v>
      </c>
      <c r="E90" s="169">
        <f t="shared" si="35"/>
        <v>295976</v>
      </c>
      <c r="F90" s="169">
        <f t="shared" si="35"/>
        <v>765846</v>
      </c>
      <c r="G90" s="169">
        <f t="shared" si="35"/>
        <v>1036988</v>
      </c>
      <c r="H90" s="169">
        <f t="shared" si="35"/>
        <v>1184721</v>
      </c>
      <c r="I90" s="170">
        <f t="shared" si="33"/>
        <v>0.14246355791966736</v>
      </c>
      <c r="J90" s="171">
        <f t="shared" si="30"/>
        <v>0.1845042357248623</v>
      </c>
      <c r="K90" s="169">
        <f>H90-G90</f>
        <v>147733</v>
      </c>
      <c r="L90" s="169">
        <f t="shared" si="32"/>
        <v>184538</v>
      </c>
      <c r="M90" s="170">
        <f t="shared" si="34"/>
        <v>3.2838907764081174E-2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138985</v>
      </c>
      <c r="D92" s="176">
        <v>136126</v>
      </c>
      <c r="E92" s="176">
        <v>55574</v>
      </c>
      <c r="F92" s="176">
        <v>137757</v>
      </c>
      <c r="G92" s="176">
        <v>148334</v>
      </c>
      <c r="H92" s="176">
        <v>152300</v>
      </c>
      <c r="I92" s="177">
        <f>IFERROR(H92/G92-1,"-")</f>
        <v>2.6736958485579887E-2</v>
      </c>
      <c r="J92" s="177">
        <f>IFERROR(H92/D92-1,"-")</f>
        <v>0.11881639069685446</v>
      </c>
      <c r="K92" s="176">
        <f>H92-G92</f>
        <v>3966</v>
      </c>
      <c r="L92" s="176">
        <f>H92-D92</f>
        <v>16174</v>
      </c>
      <c r="M92" s="177">
        <f>H92/H$8</f>
        <v>4.2215556679332626E-3</v>
      </c>
      <c r="N92" s="79"/>
    </row>
    <row r="93" spans="1:14" x14ac:dyDescent="0.25">
      <c r="A93" s="161" t="s">
        <v>96</v>
      </c>
      <c r="B93" s="157" t="s">
        <v>97</v>
      </c>
      <c r="C93" s="158">
        <v>71206</v>
      </c>
      <c r="D93" s="158">
        <v>72932</v>
      </c>
      <c r="E93" s="158">
        <v>29167</v>
      </c>
      <c r="F93" s="158">
        <v>70951</v>
      </c>
      <c r="G93" s="158">
        <v>72432</v>
      </c>
      <c r="H93" s="158">
        <v>71061</v>
      </c>
      <c r="I93" s="159">
        <f>IFERROR(H93/G93-1,"-")</f>
        <v>-1.8928098078197508E-2</v>
      </c>
      <c r="J93" s="160">
        <f t="shared" ref="J93:J104" si="36">IFERROR(H93/D93-1,"-")</f>
        <v>-2.5654033894586759E-2</v>
      </c>
      <c r="K93" s="158">
        <f t="shared" ref="K93:K103" si="37">H93-G93</f>
        <v>-1371</v>
      </c>
      <c r="L93" s="158">
        <f t="shared" ref="L93:L104" si="38">H93-D93</f>
        <v>-1871</v>
      </c>
      <c r="M93" s="159">
        <f>H93/H$8</f>
        <v>1.9697174479251845E-3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14077</v>
      </c>
      <c r="F94" s="163">
        <v>30228</v>
      </c>
      <c r="G94" s="163">
        <v>19606</v>
      </c>
      <c r="H94" s="163">
        <v>21646</v>
      </c>
      <c r="I94" s="164">
        <f>IFERROR(H94/G94-1,"-")</f>
        <v>0.10404978067938386</v>
      </c>
      <c r="J94" s="165">
        <f t="shared" si="36"/>
        <v>-0.34412023149410664</v>
      </c>
      <c r="K94" s="163">
        <f t="shared" si="37"/>
        <v>2040</v>
      </c>
      <c r="L94" s="163">
        <f t="shared" si="38"/>
        <v>-11357</v>
      </c>
      <c r="M94" s="164">
        <f>H94/H$8</f>
        <v>5.9999864732819042E-4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15090</v>
      </c>
      <c r="F95" s="163">
        <v>40723</v>
      </c>
      <c r="G95" s="163">
        <v>52826</v>
      </c>
      <c r="H95" s="163">
        <v>49415</v>
      </c>
      <c r="I95" s="164">
        <f>IFERROR(H95/G95-1,"-")</f>
        <v>-6.4570476659220888E-2</v>
      </c>
      <c r="J95" s="165">
        <f t="shared" si="36"/>
        <v>0.23757168974930498</v>
      </c>
      <c r="K95" s="163">
        <f t="shared" si="37"/>
        <v>-3411</v>
      </c>
      <c r="L95" s="163">
        <f t="shared" si="38"/>
        <v>9486</v>
      </c>
      <c r="M95" s="164">
        <f>H95/H$8</f>
        <v>1.3697188005969939E-3</v>
      </c>
      <c r="N95" s="79"/>
    </row>
    <row r="96" spans="1:14" x14ac:dyDescent="0.25">
      <c r="A96" s="161"/>
      <c r="B96" s="157" t="s">
        <v>107</v>
      </c>
      <c r="C96" s="158">
        <v>67779</v>
      </c>
      <c r="D96" s="158">
        <v>63194</v>
      </c>
      <c r="E96" s="158">
        <v>26407</v>
      </c>
      <c r="F96" s="158">
        <v>66806</v>
      </c>
      <c r="G96" s="158">
        <v>75902</v>
      </c>
      <c r="H96" s="158">
        <v>81239</v>
      </c>
      <c r="I96" s="159">
        <f>IFERROR(H96/G96-1,"-")</f>
        <v>7.0314352717978368E-2</v>
      </c>
      <c r="J96" s="160">
        <f t="shared" si="36"/>
        <v>0.2855492610057917</v>
      </c>
      <c r="K96" s="158">
        <f t="shared" si="37"/>
        <v>5337</v>
      </c>
      <c r="L96" s="158">
        <f t="shared" si="38"/>
        <v>18045</v>
      </c>
      <c r="M96" s="159">
        <f>H96/H$8</f>
        <v>2.2518382200080785E-3</v>
      </c>
      <c r="N96" s="79"/>
    </row>
    <row r="97" spans="1:14" s="56" customFormat="1" x14ac:dyDescent="0.25">
      <c r="A97" s="161"/>
      <c r="B97" s="162" t="s">
        <v>110</v>
      </c>
      <c r="C97" s="163">
        <v>7133</v>
      </c>
      <c r="D97" s="163">
        <v>8082</v>
      </c>
      <c r="E97" s="163">
        <v>4981</v>
      </c>
      <c r="F97" s="163">
        <v>9249</v>
      </c>
      <c r="G97" s="163">
        <v>11177</v>
      </c>
      <c r="H97" s="163">
        <v>12296</v>
      </c>
      <c r="I97" s="164">
        <f t="shared" ref="I97:I104" si="39">IFERROR(H97/G97-1,"-")</f>
        <v>0.10011631028003931</v>
      </c>
      <c r="J97" s="165">
        <f t="shared" si="36"/>
        <v>0.52140559267508046</v>
      </c>
      <c r="K97" s="163">
        <f t="shared" si="37"/>
        <v>1119</v>
      </c>
      <c r="L97" s="163">
        <f t="shared" si="38"/>
        <v>4214</v>
      </c>
      <c r="M97" s="164">
        <f t="shared" ref="M97:M104" si="40">H97/H$8</f>
        <v>3.4082894611232699E-4</v>
      </c>
      <c r="N97" s="166"/>
    </row>
    <row r="98" spans="1:14" s="56" customFormat="1" x14ac:dyDescent="0.25">
      <c r="A98" s="161"/>
      <c r="B98" s="162" t="s">
        <v>113</v>
      </c>
      <c r="C98" s="163">
        <v>25629</v>
      </c>
      <c r="D98" s="163">
        <v>21366</v>
      </c>
      <c r="E98" s="163">
        <v>7377</v>
      </c>
      <c r="F98" s="163">
        <v>21050</v>
      </c>
      <c r="G98" s="163">
        <v>22639</v>
      </c>
      <c r="H98" s="163">
        <v>25055</v>
      </c>
      <c r="I98" s="164">
        <f t="shared" si="39"/>
        <v>0.10671849463315519</v>
      </c>
      <c r="J98" s="165">
        <f t="shared" si="36"/>
        <v>0.17265749321351676</v>
      </c>
      <c r="K98" s="163">
        <f t="shared" si="37"/>
        <v>2416</v>
      </c>
      <c r="L98" s="163">
        <f t="shared" si="38"/>
        <v>3689</v>
      </c>
      <c r="M98" s="164">
        <f t="shared" si="40"/>
        <v>6.9449164320464806E-4</v>
      </c>
      <c r="N98" s="166"/>
    </row>
    <row r="99" spans="1:14" x14ac:dyDescent="0.25">
      <c r="A99" s="161"/>
      <c r="B99" s="162" t="s">
        <v>116</v>
      </c>
      <c r="C99" s="163">
        <v>8499</v>
      </c>
      <c r="D99" s="163">
        <v>8657</v>
      </c>
      <c r="E99" s="163">
        <v>4526</v>
      </c>
      <c r="F99" s="163">
        <v>7881</v>
      </c>
      <c r="G99" s="163">
        <v>8902</v>
      </c>
      <c r="H99" s="163">
        <v>9750</v>
      </c>
      <c r="I99" s="164">
        <f t="shared" si="39"/>
        <v>9.5259492248932931E-2</v>
      </c>
      <c r="J99" s="165">
        <f t="shared" si="36"/>
        <v>0.12625620884833078</v>
      </c>
      <c r="K99" s="163">
        <f t="shared" si="37"/>
        <v>848</v>
      </c>
      <c r="L99" s="163">
        <f t="shared" si="38"/>
        <v>1093</v>
      </c>
      <c r="M99" s="164">
        <f t="shared" si="40"/>
        <v>2.7025717506467048E-4</v>
      </c>
      <c r="N99" s="79"/>
    </row>
    <row r="100" spans="1:14" x14ac:dyDescent="0.25">
      <c r="A100" s="161"/>
      <c r="B100" s="162" t="s">
        <v>123</v>
      </c>
      <c r="C100" s="163">
        <v>2168</v>
      </c>
      <c r="D100" s="163">
        <v>2390</v>
      </c>
      <c r="E100" s="163">
        <v>907</v>
      </c>
      <c r="F100" s="163">
        <v>4981</v>
      </c>
      <c r="G100" s="163">
        <v>3623</v>
      </c>
      <c r="H100" s="163">
        <v>3800</v>
      </c>
      <c r="I100" s="164">
        <f t="shared" si="39"/>
        <v>4.8854540436102711E-2</v>
      </c>
      <c r="J100" s="165">
        <f t="shared" si="36"/>
        <v>0.58995815899581583</v>
      </c>
      <c r="K100" s="163">
        <f t="shared" si="37"/>
        <v>177</v>
      </c>
      <c r="L100" s="163">
        <f t="shared" si="38"/>
        <v>1410</v>
      </c>
      <c r="M100" s="164">
        <f t="shared" si="40"/>
        <v>1.0533100156366643E-4</v>
      </c>
      <c r="N100" s="79"/>
    </row>
    <row r="101" spans="1:14" x14ac:dyDescent="0.25">
      <c r="A101" s="161"/>
      <c r="B101" s="162" t="s">
        <v>119</v>
      </c>
      <c r="C101" s="163">
        <v>1567</v>
      </c>
      <c r="D101" s="163">
        <v>1298</v>
      </c>
      <c r="E101" s="163">
        <v>735</v>
      </c>
      <c r="F101" s="163">
        <v>1892</v>
      </c>
      <c r="G101" s="163">
        <v>1812</v>
      </c>
      <c r="H101" s="163">
        <v>2358</v>
      </c>
      <c r="I101" s="164">
        <f t="shared" si="39"/>
        <v>0.30132450331125837</v>
      </c>
      <c r="J101" s="165">
        <f t="shared" si="36"/>
        <v>0.81664098613251146</v>
      </c>
      <c r="K101" s="163">
        <f t="shared" si="37"/>
        <v>546</v>
      </c>
      <c r="L101" s="163">
        <f t="shared" si="38"/>
        <v>1060</v>
      </c>
      <c r="M101" s="164">
        <f t="shared" si="40"/>
        <v>6.5360658338717225E-5</v>
      </c>
      <c r="N101" s="79"/>
    </row>
    <row r="102" spans="1:14" x14ac:dyDescent="0.25">
      <c r="A102" s="161"/>
      <c r="B102" s="162" t="s">
        <v>128</v>
      </c>
      <c r="C102" s="163">
        <v>439</v>
      </c>
      <c r="D102" s="163">
        <v>444</v>
      </c>
      <c r="E102" s="163">
        <v>588</v>
      </c>
      <c r="F102" s="163">
        <v>817</v>
      </c>
      <c r="G102" s="163">
        <v>420</v>
      </c>
      <c r="H102" s="163">
        <v>782</v>
      </c>
      <c r="I102" s="164">
        <f t="shared" si="39"/>
        <v>0.86190476190476195</v>
      </c>
      <c r="J102" s="165">
        <f t="shared" si="36"/>
        <v>0.76126126126126126</v>
      </c>
      <c r="K102" s="163">
        <f t="shared" si="37"/>
        <v>362</v>
      </c>
      <c r="L102" s="163">
        <f t="shared" si="38"/>
        <v>338</v>
      </c>
      <c r="M102" s="164">
        <f t="shared" si="40"/>
        <v>2.1676011374417671E-5</v>
      </c>
      <c r="N102" s="79"/>
    </row>
    <row r="103" spans="1:14" x14ac:dyDescent="0.25">
      <c r="A103" s="161" t="s">
        <v>143</v>
      </c>
      <c r="B103" s="162" t="s">
        <v>131</v>
      </c>
      <c r="C103" s="163">
        <v>1158</v>
      </c>
      <c r="D103" s="163">
        <v>699</v>
      </c>
      <c r="E103" s="163">
        <v>255</v>
      </c>
      <c r="F103" s="163">
        <v>385</v>
      </c>
      <c r="G103" s="163">
        <v>950</v>
      </c>
      <c r="H103" s="163">
        <v>1244</v>
      </c>
      <c r="I103" s="164">
        <f t="shared" si="39"/>
        <v>0.30947368421052635</v>
      </c>
      <c r="J103" s="165">
        <f t="shared" si="36"/>
        <v>0.7796852646638055</v>
      </c>
      <c r="K103" s="163">
        <f t="shared" si="37"/>
        <v>294</v>
      </c>
      <c r="L103" s="163">
        <f t="shared" si="38"/>
        <v>545</v>
      </c>
      <c r="M103" s="164">
        <f t="shared" si="40"/>
        <v>3.4482043669789748E-5</v>
      </c>
      <c r="N103" s="79"/>
    </row>
    <row r="104" spans="1:14" x14ac:dyDescent="0.25">
      <c r="A104" s="161" t="s">
        <v>144</v>
      </c>
      <c r="B104" s="168" t="s">
        <v>144</v>
      </c>
      <c r="C104" s="169">
        <f t="shared" ref="C104:H104" si="41">C96-SUM(C97:C103)</f>
        <v>21186</v>
      </c>
      <c r="D104" s="169">
        <f t="shared" si="41"/>
        <v>20258</v>
      </c>
      <c r="E104" s="169">
        <f t="shared" si="41"/>
        <v>7038</v>
      </c>
      <c r="F104" s="169">
        <f t="shared" si="41"/>
        <v>20551</v>
      </c>
      <c r="G104" s="169">
        <f t="shared" si="41"/>
        <v>26379</v>
      </c>
      <c r="H104" s="169">
        <f t="shared" si="41"/>
        <v>25954</v>
      </c>
      <c r="I104" s="170">
        <f t="shared" si="39"/>
        <v>-1.6111300655824667E-2</v>
      </c>
      <c r="J104" s="171">
        <f t="shared" si="36"/>
        <v>0.28117286997729285</v>
      </c>
      <c r="K104" s="169">
        <f>H104-G104</f>
        <v>-425</v>
      </c>
      <c r="L104" s="169">
        <f t="shared" si="38"/>
        <v>5696</v>
      </c>
      <c r="M104" s="170">
        <f t="shared" si="40"/>
        <v>7.1941074067984176E-4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1066591</v>
      </c>
      <c r="D106" s="176">
        <v>1055815</v>
      </c>
      <c r="E106" s="176">
        <v>434663</v>
      </c>
      <c r="F106" s="176">
        <v>1316064</v>
      </c>
      <c r="G106" s="176">
        <v>1447168</v>
      </c>
      <c r="H106" s="176">
        <v>1453294</v>
      </c>
      <c r="I106" s="177">
        <f>IFERROR(H106/G106-1,"-")</f>
        <v>4.2330952591544957E-3</v>
      </c>
      <c r="J106" s="177">
        <f>IFERROR(H106/D106-1,"-")</f>
        <v>0.37646652112349233</v>
      </c>
      <c r="K106" s="176">
        <f>H106-G106</f>
        <v>6126</v>
      </c>
      <c r="L106" s="176">
        <f>H106-D106</f>
        <v>397479</v>
      </c>
      <c r="M106" s="177">
        <f>H106/H$8</f>
        <v>4.0283398049070274E-2</v>
      </c>
      <c r="N106" s="79"/>
    </row>
    <row r="107" spans="1:14" x14ac:dyDescent="0.25">
      <c r="A107" s="161" t="s">
        <v>96</v>
      </c>
      <c r="B107" s="157" t="s">
        <v>97</v>
      </c>
      <c r="C107" s="158">
        <v>150928</v>
      </c>
      <c r="D107" s="158">
        <v>162637</v>
      </c>
      <c r="E107" s="158">
        <v>124658</v>
      </c>
      <c r="F107" s="158">
        <v>220579</v>
      </c>
      <c r="G107" s="158">
        <v>219096</v>
      </c>
      <c r="H107" s="158">
        <v>207819</v>
      </c>
      <c r="I107" s="159">
        <f>IFERROR(H107/G107-1,"-")</f>
        <v>-5.1470588235294157E-2</v>
      </c>
      <c r="J107" s="160">
        <f t="shared" ref="J107:J118" si="42">IFERROR(H107/D107-1,"-")</f>
        <v>0.27780886268192351</v>
      </c>
      <c r="K107" s="158">
        <f t="shared" ref="K107:K117" si="43">H107-G107</f>
        <v>-11277</v>
      </c>
      <c r="L107" s="158">
        <f t="shared" ref="L107:L118" si="44">H107-D107</f>
        <v>45182</v>
      </c>
      <c r="M107" s="159">
        <f>H107/H$8</f>
        <v>5.7604693194630513E-3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16504</v>
      </c>
      <c r="F108" s="163">
        <v>75504</v>
      </c>
      <c r="G108" s="163">
        <v>57419</v>
      </c>
      <c r="H108" s="163">
        <v>59079</v>
      </c>
      <c r="I108" s="164">
        <f>IFERROR(H108/G108-1,"-")</f>
        <v>2.8910291018652279E-2</v>
      </c>
      <c r="J108" s="165">
        <f t="shared" si="42"/>
        <v>0.39274853249722996</v>
      </c>
      <c r="K108" s="163">
        <f t="shared" si="43"/>
        <v>1660</v>
      </c>
      <c r="L108" s="163">
        <f t="shared" si="44"/>
        <v>16660</v>
      </c>
      <c r="M108" s="164">
        <f>H108/H$8</f>
        <v>1.6375921687841709E-3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108154</v>
      </c>
      <c r="F109" s="163">
        <v>145075</v>
      </c>
      <c r="G109" s="163">
        <v>161677</v>
      </c>
      <c r="H109" s="163">
        <v>148740</v>
      </c>
      <c r="I109" s="164">
        <f>IFERROR(H109/G109-1,"-")</f>
        <v>-8.0017565887541164E-2</v>
      </c>
      <c r="J109" s="165">
        <f t="shared" si="42"/>
        <v>0.23725232494302029</v>
      </c>
      <c r="K109" s="163">
        <f t="shared" si="43"/>
        <v>-12937</v>
      </c>
      <c r="L109" s="163">
        <f t="shared" si="44"/>
        <v>28522</v>
      </c>
      <c r="M109" s="164">
        <f>H109/H$8</f>
        <v>4.1228771506788804E-3</v>
      </c>
      <c r="N109" s="79"/>
    </row>
    <row r="110" spans="1:14" x14ac:dyDescent="0.25">
      <c r="A110" s="161"/>
      <c r="B110" s="157" t="s">
        <v>107</v>
      </c>
      <c r="C110" s="158">
        <v>915663</v>
      </c>
      <c r="D110" s="158">
        <v>893178</v>
      </c>
      <c r="E110" s="158">
        <v>310005</v>
      </c>
      <c r="F110" s="158">
        <v>1095485</v>
      </c>
      <c r="G110" s="158">
        <v>1228072</v>
      </c>
      <c r="H110" s="158">
        <v>1245475</v>
      </c>
      <c r="I110" s="159">
        <f>IFERROR(H110/G110-1,"-")</f>
        <v>1.4170993231667151E-2</v>
      </c>
      <c r="J110" s="160">
        <f t="shared" si="42"/>
        <v>0.39443089731274172</v>
      </c>
      <c r="K110" s="158">
        <f t="shared" si="43"/>
        <v>17403</v>
      </c>
      <c r="L110" s="158">
        <f t="shared" si="44"/>
        <v>352297</v>
      </c>
      <c r="M110" s="159">
        <f>H110/H$8</f>
        <v>3.4522928729607223E-2</v>
      </c>
      <c r="N110" s="79"/>
    </row>
    <row r="111" spans="1:14" s="56" customFormat="1" x14ac:dyDescent="0.25">
      <c r="A111" s="161"/>
      <c r="B111" s="162" t="s">
        <v>110</v>
      </c>
      <c r="C111" s="163">
        <v>501490</v>
      </c>
      <c r="D111" s="163">
        <v>476582</v>
      </c>
      <c r="E111" s="163">
        <v>176124</v>
      </c>
      <c r="F111" s="163">
        <v>673877</v>
      </c>
      <c r="G111" s="163">
        <v>775590</v>
      </c>
      <c r="H111" s="163">
        <v>761721</v>
      </c>
      <c r="I111" s="164">
        <f t="shared" ref="I111:I118" si="45">IFERROR(H111/G111-1,"-")</f>
        <v>-1.7881870575948589E-2</v>
      </c>
      <c r="J111" s="165">
        <f t="shared" si="42"/>
        <v>0.59829997775828714</v>
      </c>
      <c r="K111" s="163">
        <f t="shared" si="43"/>
        <v>-13869</v>
      </c>
      <c r="L111" s="163">
        <f t="shared" si="44"/>
        <v>285139</v>
      </c>
      <c r="M111" s="164">
        <f t="shared" ref="M111:M118" si="46">H111/H$8</f>
        <v>2.111390416896778E-2</v>
      </c>
      <c r="N111" s="166"/>
    </row>
    <row r="112" spans="1:14" s="56" customFormat="1" x14ac:dyDescent="0.25">
      <c r="A112" s="161"/>
      <c r="B112" s="162" t="s">
        <v>113</v>
      </c>
      <c r="C112" s="163">
        <v>114306</v>
      </c>
      <c r="D112" s="163">
        <v>91753</v>
      </c>
      <c r="E112" s="163">
        <v>22421</v>
      </c>
      <c r="F112" s="163">
        <v>45927</v>
      </c>
      <c r="G112" s="163">
        <v>60304</v>
      </c>
      <c r="H112" s="163">
        <v>60756</v>
      </c>
      <c r="I112" s="164">
        <f t="shared" si="45"/>
        <v>7.4953568585831576E-3</v>
      </c>
      <c r="J112" s="165">
        <f t="shared" si="42"/>
        <v>-0.3378309156103888</v>
      </c>
      <c r="K112" s="163">
        <f t="shared" si="43"/>
        <v>452</v>
      </c>
      <c r="L112" s="163">
        <f t="shared" si="44"/>
        <v>-30997</v>
      </c>
      <c r="M112" s="164">
        <f t="shared" si="46"/>
        <v>1.6840764028952942E-3</v>
      </c>
      <c r="N112" s="166"/>
    </row>
    <row r="113" spans="1:14" x14ac:dyDescent="0.25">
      <c r="A113" s="161"/>
      <c r="B113" s="162" t="s">
        <v>116</v>
      </c>
      <c r="C113" s="163">
        <v>102904</v>
      </c>
      <c r="D113" s="163">
        <v>92528</v>
      </c>
      <c r="E113" s="163">
        <v>13826</v>
      </c>
      <c r="F113" s="163">
        <v>65652</v>
      </c>
      <c r="G113" s="163">
        <v>76293</v>
      </c>
      <c r="H113" s="163">
        <v>85229</v>
      </c>
      <c r="I113" s="164">
        <f t="shared" si="45"/>
        <v>0.1171273904552188</v>
      </c>
      <c r="J113" s="165">
        <f t="shared" si="42"/>
        <v>-7.8884229638595871E-2</v>
      </c>
      <c r="K113" s="163">
        <f t="shared" si="43"/>
        <v>8936</v>
      </c>
      <c r="L113" s="163">
        <f t="shared" si="44"/>
        <v>-7299</v>
      </c>
      <c r="M113" s="164">
        <f t="shared" si="46"/>
        <v>2.362435771649928E-3</v>
      </c>
      <c r="N113" s="79"/>
    </row>
    <row r="114" spans="1:14" x14ac:dyDescent="0.25">
      <c r="A114" s="161"/>
      <c r="B114" s="162" t="s">
        <v>123</v>
      </c>
      <c r="C114" s="163">
        <v>16800</v>
      </c>
      <c r="D114" s="163">
        <v>18644</v>
      </c>
      <c r="E114" s="163">
        <v>8828</v>
      </c>
      <c r="F114" s="163">
        <v>41263</v>
      </c>
      <c r="G114" s="163">
        <v>42135</v>
      </c>
      <c r="H114" s="163">
        <v>41377</v>
      </c>
      <c r="I114" s="164">
        <f t="shared" si="45"/>
        <v>-1.7989794707487849E-2</v>
      </c>
      <c r="J114" s="165">
        <f t="shared" si="42"/>
        <v>1.2193198884359577</v>
      </c>
      <c r="K114" s="163">
        <f t="shared" si="43"/>
        <v>-758</v>
      </c>
      <c r="L114" s="163">
        <f t="shared" si="44"/>
        <v>22733</v>
      </c>
      <c r="M114" s="164">
        <f t="shared" si="46"/>
        <v>1.1469160136052174E-3</v>
      </c>
      <c r="N114" s="79"/>
    </row>
    <row r="115" spans="1:14" x14ac:dyDescent="0.25">
      <c r="A115" s="161"/>
      <c r="B115" s="162" t="s">
        <v>119</v>
      </c>
      <c r="C115" s="163">
        <v>28295</v>
      </c>
      <c r="D115" s="163">
        <v>29965</v>
      </c>
      <c r="E115" s="163">
        <v>19692</v>
      </c>
      <c r="F115" s="163">
        <v>41249</v>
      </c>
      <c r="G115" s="163">
        <v>42266</v>
      </c>
      <c r="H115" s="163">
        <v>33197</v>
      </c>
      <c r="I115" s="164">
        <f t="shared" si="45"/>
        <v>-0.21456963043581134</v>
      </c>
      <c r="J115" s="165">
        <f t="shared" si="42"/>
        <v>0.10785916903053572</v>
      </c>
      <c r="K115" s="163">
        <f t="shared" si="43"/>
        <v>-9069</v>
      </c>
      <c r="L115" s="163">
        <f t="shared" si="44"/>
        <v>3232</v>
      </c>
      <c r="M115" s="164">
        <f t="shared" si="46"/>
        <v>9.2017717339711437E-4</v>
      </c>
      <c r="N115" s="79"/>
    </row>
    <row r="116" spans="1:14" x14ac:dyDescent="0.25">
      <c r="A116" s="16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11983</v>
      </c>
      <c r="G116" s="163">
        <v>11780</v>
      </c>
      <c r="H116" s="163">
        <v>11633</v>
      </c>
      <c r="I116" s="164">
        <f t="shared" si="45"/>
        <v>-1.2478777589134071E-2</v>
      </c>
      <c r="J116" s="165">
        <f t="shared" si="42"/>
        <v>0.97504244482173186</v>
      </c>
      <c r="K116" s="163">
        <f t="shared" si="43"/>
        <v>-147</v>
      </c>
      <c r="L116" s="163">
        <f t="shared" si="44"/>
        <v>5743</v>
      </c>
      <c r="M116" s="164">
        <f t="shared" si="46"/>
        <v>3.2245145820792941E-4</v>
      </c>
      <c r="N116" s="79"/>
    </row>
    <row r="117" spans="1:14" x14ac:dyDescent="0.25">
      <c r="A117" s="161" t="s">
        <v>143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7507</v>
      </c>
      <c r="G117" s="163">
        <v>7656</v>
      </c>
      <c r="H117" s="163">
        <v>10984</v>
      </c>
      <c r="I117" s="164">
        <f t="shared" si="45"/>
        <v>0.4346917450365726</v>
      </c>
      <c r="J117" s="165">
        <f t="shared" si="42"/>
        <v>-0.18516320474777448</v>
      </c>
      <c r="K117" s="163">
        <f t="shared" si="43"/>
        <v>3328</v>
      </c>
      <c r="L117" s="163">
        <f t="shared" si="44"/>
        <v>-2496</v>
      </c>
      <c r="M117" s="164">
        <f t="shared" si="46"/>
        <v>3.0446203188824001E-4</v>
      </c>
      <c r="N117" s="79"/>
    </row>
    <row r="118" spans="1:14" x14ac:dyDescent="0.25">
      <c r="A118" s="161" t="s">
        <v>144</v>
      </c>
      <c r="B118" s="168" t="s">
        <v>144</v>
      </c>
      <c r="C118" s="169">
        <f t="shared" ref="C118:H118" si="47">C110-SUM(C111:C117)</f>
        <v>134857</v>
      </c>
      <c r="D118" s="169">
        <f t="shared" si="47"/>
        <v>164336</v>
      </c>
      <c r="E118" s="169">
        <f t="shared" si="47"/>
        <v>59485</v>
      </c>
      <c r="F118" s="169">
        <f t="shared" si="47"/>
        <v>208027</v>
      </c>
      <c r="G118" s="169">
        <f t="shared" si="47"/>
        <v>212048</v>
      </c>
      <c r="H118" s="169">
        <f t="shared" si="47"/>
        <v>240578</v>
      </c>
      <c r="I118" s="170">
        <f t="shared" si="45"/>
        <v>0.13454500867728059</v>
      </c>
      <c r="J118" s="171">
        <f t="shared" si="42"/>
        <v>0.46393973322948101</v>
      </c>
      <c r="K118" s="169">
        <f>H118-G118</f>
        <v>28530</v>
      </c>
      <c r="L118" s="169">
        <f t="shared" si="44"/>
        <v>76242</v>
      </c>
      <c r="M118" s="170">
        <f t="shared" si="46"/>
        <v>6.6685057089957223E-3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535197</v>
      </c>
      <c r="D120" s="176">
        <v>503437</v>
      </c>
      <c r="E120" s="176">
        <v>193648</v>
      </c>
      <c r="F120" s="176">
        <v>543499</v>
      </c>
      <c r="G120" s="176">
        <v>576462</v>
      </c>
      <c r="H120" s="176">
        <v>584273</v>
      </c>
      <c r="I120" s="177">
        <f>IFERROR(H120/G120-1,"-")</f>
        <v>1.3549895743344642E-2</v>
      </c>
      <c r="J120" s="177">
        <f>IFERROR(H120/D120-1,"-")</f>
        <v>0.16056825382321915</v>
      </c>
      <c r="K120" s="176">
        <f>H120-G120</f>
        <v>7811</v>
      </c>
      <c r="L120" s="176">
        <f>H120-D120</f>
        <v>80836</v>
      </c>
      <c r="M120" s="177">
        <f>H120/H$8</f>
        <v>1.6195279020160019E-2</v>
      </c>
      <c r="N120" s="79"/>
    </row>
    <row r="121" spans="1:14" x14ac:dyDescent="0.25">
      <c r="A121" s="161" t="s">
        <v>96</v>
      </c>
      <c r="B121" s="157" t="s">
        <v>97</v>
      </c>
      <c r="C121" s="158">
        <v>266568</v>
      </c>
      <c r="D121" s="158">
        <v>235408</v>
      </c>
      <c r="E121" s="158">
        <v>99995</v>
      </c>
      <c r="F121" s="158">
        <v>271944</v>
      </c>
      <c r="G121" s="158">
        <v>302350</v>
      </c>
      <c r="H121" s="158">
        <v>308399</v>
      </c>
      <c r="I121" s="159">
        <f>IFERROR(H121/G121-1,"-")</f>
        <v>2.0006614850339055E-2</v>
      </c>
      <c r="J121" s="160">
        <f t="shared" ref="J121:J132" si="48">IFERROR(H121/D121-1,"-")</f>
        <v>0.31006168014680902</v>
      </c>
      <c r="K121" s="158">
        <f t="shared" ref="K121:K131" si="49">H121-G121</f>
        <v>6049</v>
      </c>
      <c r="L121" s="158">
        <f t="shared" ref="L121:L132" si="50">H121-D121</f>
        <v>72991</v>
      </c>
      <c r="M121" s="159">
        <f>H121/H$8</f>
        <v>8.5484146187455694E-3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39722</v>
      </c>
      <c r="F122" s="163">
        <v>128559</v>
      </c>
      <c r="G122" s="163">
        <v>120954</v>
      </c>
      <c r="H122" s="163">
        <v>133909</v>
      </c>
      <c r="I122" s="164">
        <f>IFERROR(H122/G122-1,"-")</f>
        <v>0.10710683400300947</v>
      </c>
      <c r="J122" s="165">
        <f t="shared" si="48"/>
        <v>0.20953654108444519</v>
      </c>
      <c r="K122" s="163">
        <f t="shared" si="49"/>
        <v>12955</v>
      </c>
      <c r="L122" s="163">
        <f t="shared" si="50"/>
        <v>23198</v>
      </c>
      <c r="M122" s="164">
        <f>H122/H$8</f>
        <v>3.7117813390497392E-3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60273</v>
      </c>
      <c r="F123" s="163">
        <v>143385</v>
      </c>
      <c r="G123" s="163">
        <v>181396</v>
      </c>
      <c r="H123" s="163">
        <v>174490</v>
      </c>
      <c r="I123" s="164">
        <f>IFERROR(H123/G123-1,"-")</f>
        <v>-3.807140179496793E-2</v>
      </c>
      <c r="J123" s="165">
        <f t="shared" si="48"/>
        <v>0.39931193212346727</v>
      </c>
      <c r="K123" s="163">
        <f t="shared" si="49"/>
        <v>-6906</v>
      </c>
      <c r="L123" s="163">
        <f t="shared" si="50"/>
        <v>49793</v>
      </c>
      <c r="M123" s="164">
        <f>H123/H$8</f>
        <v>4.8366332796958306E-3</v>
      </c>
      <c r="N123" s="79"/>
    </row>
    <row r="124" spans="1:14" x14ac:dyDescent="0.25">
      <c r="A124" s="161"/>
      <c r="B124" s="157" t="s">
        <v>107</v>
      </c>
      <c r="C124" s="158">
        <v>268629</v>
      </c>
      <c r="D124" s="158">
        <v>268029</v>
      </c>
      <c r="E124" s="158">
        <v>93653</v>
      </c>
      <c r="F124" s="158">
        <v>271555</v>
      </c>
      <c r="G124" s="158">
        <v>274112</v>
      </c>
      <c r="H124" s="158">
        <v>275874</v>
      </c>
      <c r="I124" s="159">
        <f>IFERROR(H124/G124-1,"-")</f>
        <v>6.4280294186318532E-3</v>
      </c>
      <c r="J124" s="160">
        <f t="shared" si="48"/>
        <v>2.9269220867891077E-2</v>
      </c>
      <c r="K124" s="158">
        <f t="shared" si="49"/>
        <v>1762</v>
      </c>
      <c r="L124" s="158">
        <f t="shared" si="50"/>
        <v>7845</v>
      </c>
      <c r="M124" s="159">
        <f>H124/H$8</f>
        <v>7.6468644014144509E-3</v>
      </c>
      <c r="N124" s="79"/>
    </row>
    <row r="125" spans="1:14" s="56" customFormat="1" x14ac:dyDescent="0.25">
      <c r="A125" s="161"/>
      <c r="B125" s="162" t="s">
        <v>110</v>
      </c>
      <c r="C125" s="163">
        <v>36190</v>
      </c>
      <c r="D125" s="163">
        <v>33000</v>
      </c>
      <c r="E125" s="163">
        <v>10946</v>
      </c>
      <c r="F125" s="163">
        <v>33351</v>
      </c>
      <c r="G125" s="163">
        <v>40267</v>
      </c>
      <c r="H125" s="163">
        <v>36521</v>
      </c>
      <c r="I125" s="164">
        <f t="shared" ref="I125:I132" si="51">IFERROR(H125/G125-1,"-")</f>
        <v>-9.3029031216628977E-2</v>
      </c>
      <c r="J125" s="165">
        <f t="shared" si="48"/>
        <v>0.10669696969696973</v>
      </c>
      <c r="K125" s="163">
        <f t="shared" si="49"/>
        <v>-3746</v>
      </c>
      <c r="L125" s="163">
        <f t="shared" si="50"/>
        <v>3521</v>
      </c>
      <c r="M125" s="164">
        <f t="shared" ref="M125:M132" si="52">H125/H$8</f>
        <v>1.0123140810807006E-3</v>
      </c>
      <c r="N125" s="166"/>
    </row>
    <row r="126" spans="1:14" s="56" customFormat="1" x14ac:dyDescent="0.25">
      <c r="A126" s="161"/>
      <c r="B126" s="162" t="s">
        <v>113</v>
      </c>
      <c r="C126" s="163">
        <v>35550</v>
      </c>
      <c r="D126" s="163">
        <v>30865</v>
      </c>
      <c r="E126" s="163">
        <v>11173</v>
      </c>
      <c r="F126" s="163">
        <v>34791</v>
      </c>
      <c r="G126" s="163">
        <v>43445</v>
      </c>
      <c r="H126" s="163">
        <v>42161</v>
      </c>
      <c r="I126" s="164">
        <f t="shared" si="51"/>
        <v>-2.9554609276096211E-2</v>
      </c>
      <c r="J126" s="165">
        <f t="shared" si="48"/>
        <v>0.36598088449700317</v>
      </c>
      <c r="K126" s="163">
        <f t="shared" si="49"/>
        <v>-1284</v>
      </c>
      <c r="L126" s="163">
        <f t="shared" si="50"/>
        <v>11296</v>
      </c>
      <c r="M126" s="164">
        <f t="shared" si="52"/>
        <v>1.1686474623488791E-3</v>
      </c>
      <c r="N126" s="166"/>
    </row>
    <row r="127" spans="1:14" x14ac:dyDescent="0.25">
      <c r="A127" s="161"/>
      <c r="B127" s="162" t="s">
        <v>116</v>
      </c>
      <c r="C127" s="163">
        <v>18689</v>
      </c>
      <c r="D127" s="163">
        <v>20310</v>
      </c>
      <c r="E127" s="163">
        <v>6712</v>
      </c>
      <c r="F127" s="163">
        <v>23874</v>
      </c>
      <c r="G127" s="163">
        <v>26737</v>
      </c>
      <c r="H127" s="163">
        <v>26375</v>
      </c>
      <c r="I127" s="164">
        <f t="shared" si="51"/>
        <v>-1.3539290122302372E-2</v>
      </c>
      <c r="J127" s="165">
        <f t="shared" si="48"/>
        <v>0.29862136878385037</v>
      </c>
      <c r="K127" s="163">
        <f t="shared" si="49"/>
        <v>-362</v>
      </c>
      <c r="L127" s="163">
        <f t="shared" si="50"/>
        <v>6065</v>
      </c>
      <c r="M127" s="164">
        <f t="shared" si="52"/>
        <v>7.3108030690571108E-4</v>
      </c>
      <c r="N127" s="79"/>
    </row>
    <row r="128" spans="1:14" x14ac:dyDescent="0.25">
      <c r="A128" s="161"/>
      <c r="B128" s="162" t="s">
        <v>123</v>
      </c>
      <c r="C128" s="163">
        <v>4857</v>
      </c>
      <c r="D128" s="163">
        <v>4930</v>
      </c>
      <c r="E128" s="163">
        <v>1694</v>
      </c>
      <c r="F128" s="163">
        <v>6463</v>
      </c>
      <c r="G128" s="163">
        <v>7383</v>
      </c>
      <c r="H128" s="163">
        <v>7428</v>
      </c>
      <c r="I128" s="164">
        <f t="shared" si="51"/>
        <v>6.0950832994717263E-3</v>
      </c>
      <c r="J128" s="165">
        <f t="shared" si="48"/>
        <v>0.50669371196754565</v>
      </c>
      <c r="K128" s="163">
        <f t="shared" si="49"/>
        <v>45</v>
      </c>
      <c r="L128" s="163">
        <f t="shared" si="50"/>
        <v>2498</v>
      </c>
      <c r="M128" s="164">
        <f t="shared" si="52"/>
        <v>2.0589438937234587E-4</v>
      </c>
      <c r="N128" s="79"/>
    </row>
    <row r="129" spans="1:14" x14ac:dyDescent="0.25">
      <c r="A129" s="161"/>
      <c r="B129" s="162" t="s">
        <v>119</v>
      </c>
      <c r="C129" s="163">
        <v>5017</v>
      </c>
      <c r="D129" s="163">
        <v>3923</v>
      </c>
      <c r="E129" s="163">
        <v>1808</v>
      </c>
      <c r="F129" s="163">
        <v>4851</v>
      </c>
      <c r="G129" s="163">
        <v>5958</v>
      </c>
      <c r="H129" s="163">
        <v>5916</v>
      </c>
      <c r="I129" s="164">
        <f t="shared" si="51"/>
        <v>-7.0493454179254567E-3</v>
      </c>
      <c r="J129" s="165">
        <f t="shared" si="48"/>
        <v>0.50802956920723941</v>
      </c>
      <c r="K129" s="163">
        <f t="shared" si="49"/>
        <v>-42</v>
      </c>
      <c r="L129" s="163">
        <f t="shared" si="50"/>
        <v>1993</v>
      </c>
      <c r="M129" s="164">
        <f t="shared" si="52"/>
        <v>1.6398373822385542E-4</v>
      </c>
      <c r="N129" s="79"/>
    </row>
    <row r="130" spans="1:14" x14ac:dyDescent="0.25">
      <c r="A130" s="161"/>
      <c r="B130" s="162" t="s">
        <v>128</v>
      </c>
      <c r="C130" s="163">
        <v>4529</v>
      </c>
      <c r="D130" s="163">
        <v>4303</v>
      </c>
      <c r="E130" s="163">
        <v>1667</v>
      </c>
      <c r="F130" s="163">
        <v>2747</v>
      </c>
      <c r="G130" s="163">
        <v>3505</v>
      </c>
      <c r="H130" s="163">
        <v>3870</v>
      </c>
      <c r="I130" s="164">
        <f t="shared" si="51"/>
        <v>0.10413694721825961</v>
      </c>
      <c r="J130" s="165">
        <f t="shared" si="48"/>
        <v>-0.10062746920752963</v>
      </c>
      <c r="K130" s="163">
        <f t="shared" si="49"/>
        <v>365</v>
      </c>
      <c r="L130" s="163">
        <f t="shared" si="50"/>
        <v>-433</v>
      </c>
      <c r="M130" s="164">
        <f t="shared" si="52"/>
        <v>1.0727130948720765E-4</v>
      </c>
      <c r="N130" s="79"/>
    </row>
    <row r="131" spans="1:14" x14ac:dyDescent="0.25">
      <c r="A131" s="161" t="s">
        <v>143</v>
      </c>
      <c r="B131" s="162" t="s">
        <v>131</v>
      </c>
      <c r="C131" s="163">
        <v>7923</v>
      </c>
      <c r="D131" s="163">
        <v>5879</v>
      </c>
      <c r="E131" s="163">
        <v>2114</v>
      </c>
      <c r="F131" s="163">
        <v>4022</v>
      </c>
      <c r="G131" s="163">
        <v>4912</v>
      </c>
      <c r="H131" s="163">
        <v>5417</v>
      </c>
      <c r="I131" s="164">
        <f t="shared" si="51"/>
        <v>0.10280944625407162</v>
      </c>
      <c r="J131" s="165">
        <f t="shared" si="48"/>
        <v>-7.8584793332199365E-2</v>
      </c>
      <c r="K131" s="163">
        <f t="shared" si="49"/>
        <v>505</v>
      </c>
      <c r="L131" s="163">
        <f t="shared" si="50"/>
        <v>-462</v>
      </c>
      <c r="M131" s="164">
        <f t="shared" si="52"/>
        <v>1.5015211459746872E-4</v>
      </c>
      <c r="N131" s="79"/>
    </row>
    <row r="132" spans="1:14" x14ac:dyDescent="0.25">
      <c r="A132" s="161" t="s">
        <v>144</v>
      </c>
      <c r="B132" s="168" t="s">
        <v>144</v>
      </c>
      <c r="C132" s="169">
        <f t="shared" ref="C132:H132" si="53">C124-SUM(C125:C131)</f>
        <v>155874</v>
      </c>
      <c r="D132" s="169">
        <f t="shared" si="53"/>
        <v>164819</v>
      </c>
      <c r="E132" s="169">
        <f t="shared" si="53"/>
        <v>57539</v>
      </c>
      <c r="F132" s="169">
        <f t="shared" si="53"/>
        <v>161456</v>
      </c>
      <c r="G132" s="169">
        <f t="shared" si="53"/>
        <v>141905</v>
      </c>
      <c r="H132" s="169">
        <f t="shared" si="53"/>
        <v>148186</v>
      </c>
      <c r="I132" s="170">
        <f t="shared" si="51"/>
        <v>4.4262006271801546E-2</v>
      </c>
      <c r="J132" s="171">
        <f t="shared" si="48"/>
        <v>-0.10091676323724819</v>
      </c>
      <c r="K132" s="169">
        <f>H132-G132</f>
        <v>6281</v>
      </c>
      <c r="L132" s="169">
        <f t="shared" si="50"/>
        <v>-16633</v>
      </c>
      <c r="M132" s="170">
        <f t="shared" si="52"/>
        <v>4.1075209993982828E-3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2070855</v>
      </c>
      <c r="D134" s="176">
        <v>1856756</v>
      </c>
      <c r="E134" s="176">
        <v>584304</v>
      </c>
      <c r="F134" s="176">
        <v>1753117</v>
      </c>
      <c r="G134" s="176">
        <v>1886738</v>
      </c>
      <c r="H134" s="176">
        <v>1988780</v>
      </c>
      <c r="I134" s="177">
        <f>IFERROR(H134/G134-1,"-")</f>
        <v>5.4083820859069931E-2</v>
      </c>
      <c r="J134" s="177">
        <f>IFERROR(H134/D134-1,"-")</f>
        <v>7.110465780102504E-2</v>
      </c>
      <c r="K134" s="176">
        <f>H134-G134</f>
        <v>102042</v>
      </c>
      <c r="L134" s="176">
        <f>H134-D134</f>
        <v>132024</v>
      </c>
      <c r="M134" s="177">
        <f>H134/H$8</f>
        <v>5.512636560257593E-2</v>
      </c>
      <c r="N134" s="79"/>
    </row>
    <row r="135" spans="1:14" x14ac:dyDescent="0.25">
      <c r="A135" s="161" t="s">
        <v>96</v>
      </c>
      <c r="B135" s="157" t="s">
        <v>97</v>
      </c>
      <c r="C135" s="158">
        <v>212961</v>
      </c>
      <c r="D135" s="158">
        <v>192906</v>
      </c>
      <c r="E135" s="158">
        <v>64416</v>
      </c>
      <c r="F135" s="158">
        <v>105219</v>
      </c>
      <c r="G135" s="158">
        <v>114083</v>
      </c>
      <c r="H135" s="158">
        <v>103740</v>
      </c>
      <c r="I135" s="159">
        <f>IFERROR(H135/G135-1,"-")</f>
        <v>-9.0662061832174845E-2</v>
      </c>
      <c r="J135" s="160">
        <f t="shared" ref="J135:J146" si="54">IFERROR(H135/D135-1,"-")</f>
        <v>-0.46222512519050729</v>
      </c>
      <c r="K135" s="158">
        <f t="shared" ref="K135:K145" si="55">H135-G135</f>
        <v>-10343</v>
      </c>
      <c r="L135" s="158">
        <f t="shared" ref="L135:L146" si="56">H135-D135</f>
        <v>-89166</v>
      </c>
      <c r="M135" s="159">
        <f>H135/H$8</f>
        <v>2.8755363426880938E-3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42658</v>
      </c>
      <c r="F136" s="163">
        <v>57546</v>
      </c>
      <c r="G136" s="163">
        <v>60090</v>
      </c>
      <c r="H136" s="163">
        <v>47885</v>
      </c>
      <c r="I136" s="164">
        <f>IFERROR(H136/G136-1,"-")</f>
        <v>-0.2031119986686637</v>
      </c>
      <c r="J136" s="165">
        <f t="shared" si="54"/>
        <v>-0.49503311258278149</v>
      </c>
      <c r="K136" s="163">
        <f t="shared" si="55"/>
        <v>-12205</v>
      </c>
      <c r="L136" s="163">
        <f t="shared" si="56"/>
        <v>-46943</v>
      </c>
      <c r="M136" s="164">
        <f>H136/H$8</f>
        <v>1.3273092131253072E-3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21758</v>
      </c>
      <c r="F137" s="163">
        <v>47673</v>
      </c>
      <c r="G137" s="163">
        <v>53993</v>
      </c>
      <c r="H137" s="163">
        <v>55855</v>
      </c>
      <c r="I137" s="164">
        <f>IFERROR(H137/G137-1,"-")</f>
        <v>3.4485951882651467E-2</v>
      </c>
      <c r="J137" s="165">
        <f t="shared" si="54"/>
        <v>-0.43050429250188627</v>
      </c>
      <c r="K137" s="163">
        <f t="shared" si="55"/>
        <v>1862</v>
      </c>
      <c r="L137" s="163">
        <f t="shared" si="56"/>
        <v>-42223</v>
      </c>
      <c r="M137" s="164">
        <f>H137/H$8</f>
        <v>1.5482271295627866E-3</v>
      </c>
      <c r="N137" s="79"/>
    </row>
    <row r="138" spans="1:14" x14ac:dyDescent="0.25">
      <c r="A138" s="161"/>
      <c r="B138" s="157" t="s">
        <v>107</v>
      </c>
      <c r="C138" s="158">
        <v>1857894</v>
      </c>
      <c r="D138" s="158">
        <v>1663850</v>
      </c>
      <c r="E138" s="158">
        <v>519888</v>
      </c>
      <c r="F138" s="158">
        <v>1647898</v>
      </c>
      <c r="G138" s="158">
        <v>1772655</v>
      </c>
      <c r="H138" s="158">
        <v>1885040</v>
      </c>
      <c r="I138" s="159">
        <f>IFERROR(H138/G138-1,"-")</f>
        <v>6.3399251405377832E-2</v>
      </c>
      <c r="J138" s="160">
        <f t="shared" si="54"/>
        <v>0.13293866634612495</v>
      </c>
      <c r="K138" s="158">
        <f t="shared" si="55"/>
        <v>112385</v>
      </c>
      <c r="L138" s="158">
        <f t="shared" si="56"/>
        <v>221190</v>
      </c>
      <c r="M138" s="159">
        <f>H138/H$8</f>
        <v>5.2250829259887839E-2</v>
      </c>
      <c r="N138" s="79"/>
    </row>
    <row r="139" spans="1:14" s="56" customFormat="1" x14ac:dyDescent="0.25">
      <c r="A139" s="161"/>
      <c r="B139" s="162" t="s">
        <v>110</v>
      </c>
      <c r="C139" s="163">
        <v>1012432</v>
      </c>
      <c r="D139" s="163">
        <v>847716</v>
      </c>
      <c r="E139" s="163">
        <v>223652</v>
      </c>
      <c r="F139" s="163">
        <v>740061</v>
      </c>
      <c r="G139" s="163">
        <v>745732</v>
      </c>
      <c r="H139" s="163">
        <v>857461</v>
      </c>
      <c r="I139" s="164">
        <f t="shared" ref="I139:I146" si="57">IFERROR(H139/G139-1,"-")</f>
        <v>0.1498246018676952</v>
      </c>
      <c r="J139" s="165">
        <f t="shared" si="54"/>
        <v>1.1495595222928534E-2</v>
      </c>
      <c r="K139" s="163">
        <f t="shared" si="55"/>
        <v>111729</v>
      </c>
      <c r="L139" s="163">
        <f t="shared" si="56"/>
        <v>9745</v>
      </c>
      <c r="M139" s="164">
        <f t="shared" ref="M139:M146" si="58">H139/H$8</f>
        <v>2.3767691034679732E-2</v>
      </c>
      <c r="N139" s="166"/>
    </row>
    <row r="140" spans="1:14" s="56" customFormat="1" x14ac:dyDescent="0.25">
      <c r="A140" s="161"/>
      <c r="B140" s="162" t="s">
        <v>113</v>
      </c>
      <c r="C140" s="163">
        <v>127265</v>
      </c>
      <c r="D140" s="163">
        <v>113771</v>
      </c>
      <c r="E140" s="163">
        <v>42621</v>
      </c>
      <c r="F140" s="163">
        <v>132461</v>
      </c>
      <c r="G140" s="163">
        <v>181229</v>
      </c>
      <c r="H140" s="163">
        <v>190327</v>
      </c>
      <c r="I140" s="164">
        <f t="shared" si="57"/>
        <v>5.0201678539306682E-2</v>
      </c>
      <c r="J140" s="165">
        <f t="shared" si="54"/>
        <v>0.67289555334839291</v>
      </c>
      <c r="K140" s="163">
        <f t="shared" si="55"/>
        <v>9098</v>
      </c>
      <c r="L140" s="163">
        <f t="shared" si="56"/>
        <v>76556</v>
      </c>
      <c r="M140" s="164">
        <f t="shared" si="58"/>
        <v>5.2756140880547212E-3</v>
      </c>
      <c r="N140" s="166"/>
    </row>
    <row r="141" spans="1:14" x14ac:dyDescent="0.25">
      <c r="A141" s="161"/>
      <c r="B141" s="162" t="s">
        <v>116</v>
      </c>
      <c r="C141" s="163">
        <v>159535</v>
      </c>
      <c r="D141" s="163">
        <v>132722</v>
      </c>
      <c r="E141" s="163">
        <v>41260</v>
      </c>
      <c r="F141" s="163">
        <v>171222</v>
      </c>
      <c r="G141" s="163">
        <v>162316</v>
      </c>
      <c r="H141" s="163">
        <v>166671</v>
      </c>
      <c r="I141" s="164">
        <f t="shared" si="57"/>
        <v>2.6830380245939978E-2</v>
      </c>
      <c r="J141" s="165">
        <f t="shared" si="54"/>
        <v>0.25579029851870838</v>
      </c>
      <c r="K141" s="163">
        <f t="shared" si="55"/>
        <v>4355</v>
      </c>
      <c r="L141" s="163">
        <f t="shared" si="56"/>
        <v>33949</v>
      </c>
      <c r="M141" s="164">
        <f t="shared" si="58"/>
        <v>4.6199008846362763E-3</v>
      </c>
      <c r="N141" s="79"/>
    </row>
    <row r="142" spans="1:14" x14ac:dyDescent="0.25">
      <c r="A142" s="161"/>
      <c r="B142" s="162" t="s">
        <v>123</v>
      </c>
      <c r="C142" s="163">
        <v>37533</v>
      </c>
      <c r="D142" s="163">
        <v>38846</v>
      </c>
      <c r="E142" s="163">
        <v>8075</v>
      </c>
      <c r="F142" s="163">
        <v>60881</v>
      </c>
      <c r="G142" s="163">
        <v>78552</v>
      </c>
      <c r="H142" s="163">
        <v>58930</v>
      </c>
      <c r="I142" s="164">
        <f t="shared" si="57"/>
        <v>-0.24979631327019047</v>
      </c>
      <c r="J142" s="165">
        <f t="shared" si="54"/>
        <v>0.51701590897389682</v>
      </c>
      <c r="K142" s="163">
        <f t="shared" si="55"/>
        <v>-19622</v>
      </c>
      <c r="L142" s="163">
        <f t="shared" si="56"/>
        <v>20084</v>
      </c>
      <c r="M142" s="164">
        <f t="shared" si="58"/>
        <v>1.6334620847754903E-3</v>
      </c>
      <c r="N142" s="79"/>
    </row>
    <row r="143" spans="1:14" x14ac:dyDescent="0.25">
      <c r="A143" s="161"/>
      <c r="B143" s="162" t="s">
        <v>119</v>
      </c>
      <c r="C143" s="163">
        <v>39264</v>
      </c>
      <c r="D143" s="163">
        <v>39195</v>
      </c>
      <c r="E143" s="163">
        <v>11977</v>
      </c>
      <c r="F143" s="163">
        <v>32138</v>
      </c>
      <c r="G143" s="163">
        <v>40929</v>
      </c>
      <c r="H143" s="163">
        <v>41917</v>
      </c>
      <c r="I143" s="164">
        <f t="shared" si="57"/>
        <v>2.4139363287644544E-2</v>
      </c>
      <c r="J143" s="165">
        <f t="shared" si="54"/>
        <v>6.9447633626738003E-2</v>
      </c>
      <c r="K143" s="163">
        <f t="shared" si="55"/>
        <v>988</v>
      </c>
      <c r="L143" s="163">
        <f t="shared" si="56"/>
        <v>2722</v>
      </c>
      <c r="M143" s="164">
        <f t="shared" si="58"/>
        <v>1.1618841033011068E-3</v>
      </c>
      <c r="N143" s="79"/>
    </row>
    <row r="144" spans="1:14" x14ac:dyDescent="0.25">
      <c r="A144" s="161"/>
      <c r="B144" s="162" t="s">
        <v>128</v>
      </c>
      <c r="C144" s="163">
        <v>17025</v>
      </c>
      <c r="D144" s="163">
        <v>18681</v>
      </c>
      <c r="E144" s="163">
        <v>15360</v>
      </c>
      <c r="F144" s="163">
        <v>24691</v>
      </c>
      <c r="G144" s="163">
        <v>28155</v>
      </c>
      <c r="H144" s="163">
        <v>26591</v>
      </c>
      <c r="I144" s="164">
        <f t="shared" si="57"/>
        <v>-5.554963594388207E-2</v>
      </c>
      <c r="J144" s="165">
        <f t="shared" si="54"/>
        <v>0.42342487018896202</v>
      </c>
      <c r="K144" s="163">
        <f t="shared" si="55"/>
        <v>-1564</v>
      </c>
      <c r="L144" s="163">
        <f t="shared" si="56"/>
        <v>7910</v>
      </c>
      <c r="M144" s="164">
        <f t="shared" si="58"/>
        <v>7.3706754278406693E-4</v>
      </c>
      <c r="N144" s="79"/>
    </row>
    <row r="145" spans="1:14" x14ac:dyDescent="0.25">
      <c r="A145" s="161" t="s">
        <v>143</v>
      </c>
      <c r="B145" s="162" t="s">
        <v>131</v>
      </c>
      <c r="C145" s="163">
        <v>77288</v>
      </c>
      <c r="D145" s="163">
        <v>47882</v>
      </c>
      <c r="E145" s="163">
        <v>29483</v>
      </c>
      <c r="F145" s="163">
        <v>14264</v>
      </c>
      <c r="G145" s="163">
        <v>21375</v>
      </c>
      <c r="H145" s="163">
        <v>19097</v>
      </c>
      <c r="I145" s="164">
        <f t="shared" si="57"/>
        <v>-0.10657309941520465</v>
      </c>
      <c r="J145" s="165">
        <f t="shared" si="54"/>
        <v>-0.60116536485526928</v>
      </c>
      <c r="K145" s="163">
        <f t="shared" si="55"/>
        <v>-2278</v>
      </c>
      <c r="L145" s="163">
        <f t="shared" si="56"/>
        <v>-28785</v>
      </c>
      <c r="M145" s="164">
        <f t="shared" si="58"/>
        <v>5.2934372022666785E-4</v>
      </c>
      <c r="N145" s="79"/>
    </row>
    <row r="146" spans="1:14" x14ac:dyDescent="0.25">
      <c r="A146" s="161" t="s">
        <v>144</v>
      </c>
      <c r="B146" s="168" t="s">
        <v>144</v>
      </c>
      <c r="C146" s="169">
        <f t="shared" ref="C146:H146" si="59">C138-SUM(C139:C145)</f>
        <v>387552</v>
      </c>
      <c r="D146" s="169">
        <f t="shared" si="59"/>
        <v>425037</v>
      </c>
      <c r="E146" s="169">
        <f t="shared" si="59"/>
        <v>147460</v>
      </c>
      <c r="F146" s="169">
        <f t="shared" si="59"/>
        <v>472180</v>
      </c>
      <c r="G146" s="169">
        <f t="shared" si="59"/>
        <v>514367</v>
      </c>
      <c r="H146" s="169">
        <f t="shared" si="59"/>
        <v>524046</v>
      </c>
      <c r="I146" s="170">
        <f t="shared" si="57"/>
        <v>1.881730359840339E-2</v>
      </c>
      <c r="J146" s="171">
        <f t="shared" si="54"/>
        <v>0.23294207327832628</v>
      </c>
      <c r="K146" s="169">
        <f>H146-G146</f>
        <v>9679</v>
      </c>
      <c r="L146" s="169">
        <f t="shared" si="56"/>
        <v>99009</v>
      </c>
      <c r="M146" s="170">
        <f t="shared" si="58"/>
        <v>1.4525865801429774E-2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791792</v>
      </c>
      <c r="D148" s="176">
        <v>721244</v>
      </c>
      <c r="E148" s="176">
        <v>221799</v>
      </c>
      <c r="F148" s="176">
        <v>622441</v>
      </c>
      <c r="G148" s="176">
        <v>781085</v>
      </c>
      <c r="H148" s="176">
        <v>735651</v>
      </c>
      <c r="I148" s="177">
        <f>IFERROR(H148/G148-1,"-")</f>
        <v>-5.8167805040424514E-2</v>
      </c>
      <c r="J148" s="177">
        <f>IFERROR(H148/D148-1,"-")</f>
        <v>1.9975209499143221E-2</v>
      </c>
      <c r="K148" s="176">
        <f>H148-G148</f>
        <v>-45434</v>
      </c>
      <c r="L148" s="176">
        <f>H148-D148</f>
        <v>14407</v>
      </c>
      <c r="M148" s="177">
        <f>H148/H$8</f>
        <v>2.0391278060871782E-2</v>
      </c>
      <c r="N148" s="79"/>
    </row>
    <row r="149" spans="1:14" x14ac:dyDescent="0.25">
      <c r="A149" s="161" t="s">
        <v>96</v>
      </c>
      <c r="B149" s="157" t="s">
        <v>97</v>
      </c>
      <c r="C149" s="158">
        <v>267197</v>
      </c>
      <c r="D149" s="158">
        <v>261107</v>
      </c>
      <c r="E149" s="158">
        <v>84486</v>
      </c>
      <c r="F149" s="158">
        <v>251371</v>
      </c>
      <c r="G149" s="158">
        <v>299320</v>
      </c>
      <c r="H149" s="158">
        <v>274535</v>
      </c>
      <c r="I149" s="159">
        <f>IFERROR(H149/G149-1,"-")</f>
        <v>-8.2804356541494095E-2</v>
      </c>
      <c r="J149" s="160">
        <f t="shared" ref="J149:J160" si="60">IFERROR(H149/D149-1,"-")</f>
        <v>5.14271926834593E-2</v>
      </c>
      <c r="K149" s="158">
        <f t="shared" ref="K149:K159" si="61">H149-G149</f>
        <v>-24785</v>
      </c>
      <c r="L149" s="158">
        <f t="shared" ref="L149:L160" si="62">H149-D149</f>
        <v>13428</v>
      </c>
      <c r="M149" s="159">
        <f>H149/H$8</f>
        <v>7.6097490827055697E-3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40910</v>
      </c>
      <c r="F150" s="163">
        <v>153781</v>
      </c>
      <c r="G150" s="163">
        <v>212501</v>
      </c>
      <c r="H150" s="163">
        <v>179525</v>
      </c>
      <c r="I150" s="164">
        <f>IFERROR(H150/G150-1,"-")</f>
        <v>-0.15518044620966487</v>
      </c>
      <c r="J150" s="165">
        <f t="shared" si="60"/>
        <v>0.6117375612734095</v>
      </c>
      <c r="K150" s="163">
        <f t="shared" si="61"/>
        <v>-32976</v>
      </c>
      <c r="L150" s="163">
        <f t="shared" si="62"/>
        <v>68139</v>
      </c>
      <c r="M150" s="164">
        <f>H150/H$8</f>
        <v>4.9761968567676885E-3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43576</v>
      </c>
      <c r="F151" s="163">
        <v>97590</v>
      </c>
      <c r="G151" s="163">
        <v>86819</v>
      </c>
      <c r="H151" s="163">
        <v>95010</v>
      </c>
      <c r="I151" s="164">
        <f>IFERROR(H151/G151-1,"-")</f>
        <v>9.4345707736785744E-2</v>
      </c>
      <c r="J151" s="165">
        <f t="shared" si="60"/>
        <v>-0.365419680605927</v>
      </c>
      <c r="K151" s="163">
        <f t="shared" si="61"/>
        <v>8191</v>
      </c>
      <c r="L151" s="163">
        <f t="shared" si="62"/>
        <v>-54711</v>
      </c>
      <c r="M151" s="164">
        <f>H151/H$8</f>
        <v>2.6335522259378812E-3</v>
      </c>
      <c r="N151" s="79"/>
    </row>
    <row r="152" spans="1:14" x14ac:dyDescent="0.25">
      <c r="A152" s="161"/>
      <c r="B152" s="157" t="s">
        <v>107</v>
      </c>
      <c r="C152" s="158">
        <v>524595</v>
      </c>
      <c r="D152" s="158">
        <v>460137</v>
      </c>
      <c r="E152" s="158">
        <v>137313</v>
      </c>
      <c r="F152" s="158">
        <v>371070</v>
      </c>
      <c r="G152" s="158">
        <v>481765</v>
      </c>
      <c r="H152" s="158">
        <v>461116</v>
      </c>
      <c r="I152" s="159">
        <f>IFERROR(H152/G152-1,"-")</f>
        <v>-4.2861145994416372E-2</v>
      </c>
      <c r="J152" s="160">
        <f t="shared" si="60"/>
        <v>2.1276272066796942E-3</v>
      </c>
      <c r="K152" s="158">
        <f t="shared" si="61"/>
        <v>-20649</v>
      </c>
      <c r="L152" s="158">
        <f t="shared" si="62"/>
        <v>979</v>
      </c>
      <c r="M152" s="159">
        <f>H152/H$8</f>
        <v>1.2781528978166213E-2</v>
      </c>
      <c r="N152" s="79"/>
    </row>
    <row r="153" spans="1:14" s="56" customFormat="1" x14ac:dyDescent="0.25">
      <c r="A153" s="161"/>
      <c r="B153" s="162" t="s">
        <v>110</v>
      </c>
      <c r="C153" s="163">
        <v>156082</v>
      </c>
      <c r="D153" s="163">
        <v>120718</v>
      </c>
      <c r="E153" s="163">
        <v>30243</v>
      </c>
      <c r="F153" s="163">
        <v>136400</v>
      </c>
      <c r="G153" s="163">
        <v>179243</v>
      </c>
      <c r="H153" s="163">
        <v>146131</v>
      </c>
      <c r="I153" s="164">
        <f t="shared" ref="I153:I160" si="63">IFERROR(H153/G153-1,"-")</f>
        <v>-0.18473245817130934</v>
      </c>
      <c r="J153" s="165">
        <f t="shared" si="60"/>
        <v>0.21051541609370594</v>
      </c>
      <c r="K153" s="163">
        <f t="shared" si="61"/>
        <v>-33112</v>
      </c>
      <c r="L153" s="163">
        <f t="shared" si="62"/>
        <v>25413</v>
      </c>
      <c r="M153" s="164">
        <f t="shared" ref="M153:M160" si="64">H153/H$8</f>
        <v>4.0505591025000367E-3</v>
      </c>
      <c r="N153" s="166"/>
    </row>
    <row r="154" spans="1:14" s="56" customFormat="1" x14ac:dyDescent="0.25">
      <c r="A154" s="161"/>
      <c r="B154" s="162" t="s">
        <v>113</v>
      </c>
      <c r="C154" s="163">
        <v>185381</v>
      </c>
      <c r="D154" s="163">
        <v>154372</v>
      </c>
      <c r="E154" s="163">
        <v>49123</v>
      </c>
      <c r="F154" s="163">
        <v>98479</v>
      </c>
      <c r="G154" s="163">
        <v>105256</v>
      </c>
      <c r="H154" s="163">
        <v>104855</v>
      </c>
      <c r="I154" s="164">
        <f t="shared" si="63"/>
        <v>-3.8097590636163581E-3</v>
      </c>
      <c r="J154" s="165">
        <f t="shared" si="60"/>
        <v>-0.32076412820977895</v>
      </c>
      <c r="K154" s="163">
        <f t="shared" si="61"/>
        <v>-401</v>
      </c>
      <c r="L154" s="163">
        <f t="shared" si="62"/>
        <v>-49517</v>
      </c>
      <c r="M154" s="164">
        <f t="shared" si="64"/>
        <v>2.9064426760416432E-3</v>
      </c>
      <c r="N154" s="166"/>
    </row>
    <row r="155" spans="1:14" x14ac:dyDescent="0.25">
      <c r="A155" s="161"/>
      <c r="B155" s="162" t="s">
        <v>116</v>
      </c>
      <c r="C155" s="163">
        <v>70665</v>
      </c>
      <c r="D155" s="163">
        <v>63972</v>
      </c>
      <c r="E155" s="163">
        <v>13885</v>
      </c>
      <c r="F155" s="163">
        <v>41410</v>
      </c>
      <c r="G155" s="163">
        <v>72199</v>
      </c>
      <c r="H155" s="163">
        <v>71765</v>
      </c>
      <c r="I155" s="164">
        <f t="shared" si="63"/>
        <v>-6.0111635895233606E-3</v>
      </c>
      <c r="J155" s="165">
        <f t="shared" si="60"/>
        <v>0.1218189207778404</v>
      </c>
      <c r="K155" s="163">
        <f t="shared" si="61"/>
        <v>-434</v>
      </c>
      <c r="L155" s="163">
        <f t="shared" si="62"/>
        <v>7793</v>
      </c>
      <c r="M155" s="164">
        <f t="shared" si="64"/>
        <v>1.9892314018990845E-3</v>
      </c>
      <c r="N155" s="79"/>
    </row>
    <row r="156" spans="1:14" x14ac:dyDescent="0.25">
      <c r="A156" s="161"/>
      <c r="B156" s="162" t="s">
        <v>123</v>
      </c>
      <c r="C156" s="163">
        <v>7417</v>
      </c>
      <c r="D156" s="163">
        <v>7808</v>
      </c>
      <c r="E156" s="163">
        <v>2558</v>
      </c>
      <c r="F156" s="163">
        <v>9484</v>
      </c>
      <c r="G156" s="163">
        <v>12559</v>
      </c>
      <c r="H156" s="163">
        <v>15268</v>
      </c>
      <c r="I156" s="164">
        <f t="shared" si="63"/>
        <v>0.21570188709292148</v>
      </c>
      <c r="J156" s="165">
        <f t="shared" si="60"/>
        <v>0.95543032786885251</v>
      </c>
      <c r="K156" s="163">
        <f t="shared" si="61"/>
        <v>2709</v>
      </c>
      <c r="L156" s="163">
        <f t="shared" si="62"/>
        <v>7460</v>
      </c>
      <c r="M156" s="164">
        <f t="shared" si="64"/>
        <v>4.2320887680896295E-4</v>
      </c>
      <c r="N156" s="79"/>
    </row>
    <row r="157" spans="1:14" x14ac:dyDescent="0.25">
      <c r="A157" s="161"/>
      <c r="B157" s="162" t="s">
        <v>119</v>
      </c>
      <c r="C157" s="163">
        <v>17321</v>
      </c>
      <c r="D157" s="163">
        <v>21924</v>
      </c>
      <c r="E157" s="163">
        <v>9309</v>
      </c>
      <c r="F157" s="163">
        <v>27289</v>
      </c>
      <c r="G157" s="163">
        <v>21390</v>
      </c>
      <c r="H157" s="163">
        <v>24668</v>
      </c>
      <c r="I157" s="164">
        <f t="shared" si="63"/>
        <v>0.15324918186068248</v>
      </c>
      <c r="J157" s="165">
        <f t="shared" si="60"/>
        <v>0.12515964240102173</v>
      </c>
      <c r="K157" s="163">
        <f t="shared" si="61"/>
        <v>3278</v>
      </c>
      <c r="L157" s="163">
        <f t="shared" si="62"/>
        <v>2744</v>
      </c>
      <c r="M157" s="164">
        <f t="shared" si="64"/>
        <v>6.8376451225592725E-4</v>
      </c>
      <c r="N157" s="79"/>
    </row>
    <row r="158" spans="1:14" x14ac:dyDescent="0.25">
      <c r="A158" s="161"/>
      <c r="B158" s="162" t="s">
        <v>128</v>
      </c>
      <c r="C158" s="163">
        <v>2280</v>
      </c>
      <c r="D158" s="163">
        <v>2951</v>
      </c>
      <c r="E158" s="163">
        <v>2834</v>
      </c>
      <c r="F158" s="163">
        <v>2563</v>
      </c>
      <c r="G158" s="163">
        <v>4469</v>
      </c>
      <c r="H158" s="163">
        <v>3399</v>
      </c>
      <c r="I158" s="164">
        <f t="shared" si="63"/>
        <v>-0.23942716491385097</v>
      </c>
      <c r="J158" s="165">
        <f t="shared" si="60"/>
        <v>0.1518129447644867</v>
      </c>
      <c r="K158" s="163">
        <f t="shared" si="61"/>
        <v>-1070</v>
      </c>
      <c r="L158" s="163">
        <f t="shared" si="62"/>
        <v>448</v>
      </c>
      <c r="M158" s="164">
        <f t="shared" si="64"/>
        <v>9.4215809030237421E-5</v>
      </c>
      <c r="N158" s="79"/>
    </row>
    <row r="159" spans="1:14" x14ac:dyDescent="0.25">
      <c r="A159" s="161" t="s">
        <v>143</v>
      </c>
      <c r="B159" s="162" t="s">
        <v>131</v>
      </c>
      <c r="C159" s="163">
        <v>7782</v>
      </c>
      <c r="D159" s="163">
        <v>7381</v>
      </c>
      <c r="E159" s="163">
        <v>3783</v>
      </c>
      <c r="F159" s="163">
        <v>4129</v>
      </c>
      <c r="G159" s="163">
        <v>6277</v>
      </c>
      <c r="H159" s="163">
        <v>5327</v>
      </c>
      <c r="I159" s="164">
        <f t="shared" si="63"/>
        <v>-0.15134618448303327</v>
      </c>
      <c r="J159" s="165">
        <f t="shared" si="60"/>
        <v>-0.27828207559951224</v>
      </c>
      <c r="K159" s="163">
        <f t="shared" si="61"/>
        <v>-950</v>
      </c>
      <c r="L159" s="163">
        <f t="shared" si="62"/>
        <v>-2054</v>
      </c>
      <c r="M159" s="164">
        <f t="shared" si="64"/>
        <v>1.4765743298148713E-4</v>
      </c>
      <c r="N159" s="79"/>
    </row>
    <row r="160" spans="1:14" x14ac:dyDescent="0.25">
      <c r="A160" s="161" t="s">
        <v>144</v>
      </c>
      <c r="B160" s="168" t="s">
        <v>144</v>
      </c>
      <c r="C160" s="169">
        <f t="shared" ref="C160:H160" si="65">C152-SUM(C153:C159)</f>
        <v>77667</v>
      </c>
      <c r="D160" s="169">
        <f t="shared" si="65"/>
        <v>81011</v>
      </c>
      <c r="E160" s="169">
        <f t="shared" si="65"/>
        <v>25578</v>
      </c>
      <c r="F160" s="169">
        <f t="shared" si="65"/>
        <v>51316</v>
      </c>
      <c r="G160" s="169">
        <f t="shared" si="65"/>
        <v>80372</v>
      </c>
      <c r="H160" s="169">
        <f t="shared" si="65"/>
        <v>89703</v>
      </c>
      <c r="I160" s="170">
        <f t="shared" si="63"/>
        <v>0.11609764594634941</v>
      </c>
      <c r="J160" s="171">
        <f t="shared" si="60"/>
        <v>0.10729407117551948</v>
      </c>
      <c r="K160" s="169">
        <f>H160-G160</f>
        <v>9331</v>
      </c>
      <c r="L160" s="169">
        <f t="shared" si="62"/>
        <v>8692</v>
      </c>
      <c r="M160" s="170">
        <f t="shared" si="64"/>
        <v>2.4864491666488344E-3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DD17-141D-4DA5-BE41-0F8E3E86D06A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143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144</v>
      </c>
      <c r="B20" s="168" t="s">
        <v>144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143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144</v>
      </c>
      <c r="B34" s="168" t="s">
        <v>144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143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144</v>
      </c>
      <c r="B48" s="168" t="s">
        <v>144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143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144</v>
      </c>
      <c r="B62" s="168" t="s">
        <v>144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143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144</v>
      </c>
      <c r="B76" s="168" t="s">
        <v>144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143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144</v>
      </c>
      <c r="B90" s="168" t="s">
        <v>144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143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144</v>
      </c>
      <c r="B104" s="168" t="s">
        <v>144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143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144</v>
      </c>
      <c r="B118" s="168" t="s">
        <v>144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143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144</v>
      </c>
      <c r="B132" s="168" t="s">
        <v>144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143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144</v>
      </c>
      <c r="B146" s="168" t="s">
        <v>144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143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144</v>
      </c>
      <c r="B160" s="168" t="s">
        <v>144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3AAA-B388-42D8-9A98-CF9D9BDEFDF5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1076-E46A-400F-8D86-B7C104FED050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232</v>
      </c>
      <c r="E1" t="s">
        <v>232</v>
      </c>
      <c r="G1" t="s">
        <v>232</v>
      </c>
    </row>
    <row r="4" spans="1:16" ht="48.75" customHeight="1" thickBot="1" x14ac:dyDescent="0.3">
      <c r="B4" s="270" t="s">
        <v>283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4.8966135458167335</v>
      </c>
      <c r="D9" s="185">
        <v>-0.56901638431623969</v>
      </c>
      <c r="E9" s="184">
        <v>5.5707472178060415</v>
      </c>
      <c r="F9" s="185">
        <f t="shared" ref="F9:J21" si="0">IFERROR(E9-C9,"-")</f>
        <v>0.67413367198930807</v>
      </c>
      <c r="G9" s="184">
        <v>4.9664429530201346</v>
      </c>
      <c r="H9" s="185">
        <f t="shared" si="0"/>
        <v>-0.60430426478590693</v>
      </c>
      <c r="I9" s="184">
        <v>5.4319157237612172</v>
      </c>
      <c r="J9" s="185">
        <f t="shared" si="0"/>
        <v>0.46547277074108262</v>
      </c>
      <c r="K9" s="184">
        <v>2.6000578368999423</v>
      </c>
      <c r="L9" s="185">
        <f t="shared" ref="L9:L21" si="1">IFERROR(K9-I9,"-")</f>
        <v>-2.8318578868612749</v>
      </c>
      <c r="M9" s="184">
        <v>4.758042895442359</v>
      </c>
      <c r="N9" s="185">
        <f t="shared" ref="N9:N14" si="2">IFERROR(M9-K9,"-")</f>
        <v>2.1579850585424167</v>
      </c>
      <c r="O9" s="185">
        <f t="shared" ref="O9:O14" si="3">IFERROR(M9-C9,"-")</f>
        <v>-0.13857065037437444</v>
      </c>
    </row>
    <row r="10" spans="1:16" x14ac:dyDescent="0.25">
      <c r="A10" s="1" t="s">
        <v>72</v>
      </c>
      <c r="B10" s="114" t="s">
        <v>73</v>
      </c>
      <c r="C10" s="184">
        <v>5.2589262099973553</v>
      </c>
      <c r="D10" s="185">
        <v>-0.11349266905869193</v>
      </c>
      <c r="E10" s="184">
        <v>4.3991796200345421</v>
      </c>
      <c r="F10" s="185">
        <f t="shared" si="0"/>
        <v>-0.85974658996281317</v>
      </c>
      <c r="G10" s="184">
        <v>5.9880597014925376</v>
      </c>
      <c r="H10" s="185">
        <f t="shared" si="0"/>
        <v>1.5888800814579955</v>
      </c>
      <c r="I10" s="184">
        <v>4.7389745428468988</v>
      </c>
      <c r="J10" s="185">
        <f t="shared" si="0"/>
        <v>-1.2490851586456388</v>
      </c>
      <c r="K10" s="184">
        <v>3.5846256092157733</v>
      </c>
      <c r="L10" s="185">
        <f t="shared" si="1"/>
        <v>-1.1543489336311255</v>
      </c>
      <c r="M10" s="184">
        <v>3.9109201425277718</v>
      </c>
      <c r="N10" s="185">
        <f t="shared" si="2"/>
        <v>0.32629453331199842</v>
      </c>
      <c r="O10" s="185">
        <f>IFERROR(M10-C10,"-")</f>
        <v>-1.3480060674695835</v>
      </c>
    </row>
    <row r="11" spans="1:16" x14ac:dyDescent="0.25">
      <c r="A11" s="1" t="s">
        <v>74</v>
      </c>
      <c r="B11" s="114" t="s">
        <v>75</v>
      </c>
      <c r="C11" s="184">
        <v>5.3338495575221243</v>
      </c>
      <c r="D11" s="185">
        <v>0.85765908133164803</v>
      </c>
      <c r="E11" s="184">
        <v>7.4140625</v>
      </c>
      <c r="F11" s="185">
        <f t="shared" si="0"/>
        <v>2.0802129424778757</v>
      </c>
      <c r="G11" s="184">
        <v>4.6312649164677806</v>
      </c>
      <c r="H11" s="185">
        <f t="shared" si="0"/>
        <v>-2.7827975835322194</v>
      </c>
      <c r="I11" s="184">
        <v>4.7581772435001399</v>
      </c>
      <c r="J11" s="185">
        <f t="shared" si="0"/>
        <v>0.12691232703235933</v>
      </c>
      <c r="K11" s="184">
        <v>3.7490252411245639</v>
      </c>
      <c r="L11" s="185">
        <f t="shared" si="1"/>
        <v>-1.009152002375576</v>
      </c>
      <c r="M11" s="184">
        <v>3.5477652678266804</v>
      </c>
      <c r="N11" s="185">
        <f t="shared" si="2"/>
        <v>-0.20125997329788348</v>
      </c>
      <c r="O11" s="185">
        <f t="shared" si="3"/>
        <v>-1.7860842896954439</v>
      </c>
    </row>
    <row r="12" spans="1:16" x14ac:dyDescent="0.25">
      <c r="A12" s="1" t="s">
        <v>76</v>
      </c>
      <c r="B12" s="114" t="s">
        <v>77</v>
      </c>
      <c r="C12" s="184">
        <v>4.7239632795188351</v>
      </c>
      <c r="D12" s="185">
        <v>-0.28140504735262351</v>
      </c>
      <c r="E12" s="184" t="s">
        <v>232</v>
      </c>
      <c r="F12" s="185" t="str">
        <f t="shared" si="0"/>
        <v>-</v>
      </c>
      <c r="G12" s="184">
        <v>6.0419463087248326</v>
      </c>
      <c r="H12" s="185" t="str">
        <f t="shared" si="0"/>
        <v>-</v>
      </c>
      <c r="I12" s="184">
        <v>4.0661295736824439</v>
      </c>
      <c r="J12" s="185">
        <f t="shared" si="0"/>
        <v>-1.9758167350423887</v>
      </c>
      <c r="K12" s="184">
        <v>2.946316262353998</v>
      </c>
      <c r="L12" s="185">
        <f t="shared" si="1"/>
        <v>-1.1198133113284459</v>
      </c>
      <c r="M12" s="184">
        <v>3.7641290322580647</v>
      </c>
      <c r="N12" s="185">
        <f t="shared" si="2"/>
        <v>0.81781276990406671</v>
      </c>
      <c r="O12" s="185">
        <f t="shared" si="3"/>
        <v>-0.95983424726077038</v>
      </c>
    </row>
    <row r="13" spans="1:16" x14ac:dyDescent="0.25">
      <c r="A13" s="1" t="s">
        <v>78</v>
      </c>
      <c r="B13" s="114" t="s">
        <v>79</v>
      </c>
      <c r="C13" s="184">
        <v>4.6947743467933494</v>
      </c>
      <c r="D13" s="185">
        <v>-2.9333573137025226E-2</v>
      </c>
      <c r="E13" s="184" t="s">
        <v>232</v>
      </c>
      <c r="F13" s="185" t="str">
        <f t="shared" si="0"/>
        <v>-</v>
      </c>
      <c r="G13" s="184">
        <v>3.0245901639344264</v>
      </c>
      <c r="H13" s="185" t="str">
        <f t="shared" si="0"/>
        <v>-</v>
      </c>
      <c r="I13" s="184">
        <v>4.6396321070234112</v>
      </c>
      <c r="J13" s="185">
        <f t="shared" si="0"/>
        <v>1.6150419430889849</v>
      </c>
      <c r="K13" s="184">
        <v>2.9742453613957354</v>
      </c>
      <c r="L13" s="185">
        <f t="shared" si="1"/>
        <v>-1.6653867456276759</v>
      </c>
      <c r="M13" s="184">
        <v>4.1802139037433159</v>
      </c>
      <c r="N13" s="185">
        <f t="shared" si="2"/>
        <v>1.2059685423475806</v>
      </c>
      <c r="O13" s="185">
        <f t="shared" si="3"/>
        <v>-0.51456044305003346</v>
      </c>
    </row>
    <row r="14" spans="1:16" x14ac:dyDescent="0.25">
      <c r="A14" s="1" t="s">
        <v>80</v>
      </c>
      <c r="B14" s="114" t="s">
        <v>81</v>
      </c>
      <c r="C14" s="184">
        <v>5.4250224483687521</v>
      </c>
      <c r="D14" s="185">
        <v>0.16123657284472781</v>
      </c>
      <c r="E14" s="184" t="s">
        <v>232</v>
      </c>
      <c r="F14" s="185" t="str">
        <f t="shared" si="0"/>
        <v>-</v>
      </c>
      <c r="G14" s="184">
        <v>3.618808777429467</v>
      </c>
      <c r="H14" s="185" t="str">
        <f t="shared" si="0"/>
        <v>-</v>
      </c>
      <c r="I14" s="184">
        <v>4.6825208085612369</v>
      </c>
      <c r="J14" s="185">
        <f t="shared" si="0"/>
        <v>1.0637120311317698</v>
      </c>
      <c r="K14" s="184">
        <v>3.6149350649350649</v>
      </c>
      <c r="L14" s="185">
        <f t="shared" si="1"/>
        <v>-1.067585743626172</v>
      </c>
      <c r="M14" s="184">
        <v>5.1674379469920071</v>
      </c>
      <c r="N14" s="185">
        <f t="shared" si="2"/>
        <v>1.5525028820569422</v>
      </c>
      <c r="O14" s="185">
        <f t="shared" si="3"/>
        <v>-0.25758450137674505</v>
      </c>
    </row>
    <row r="15" spans="1:16" x14ac:dyDescent="0.25">
      <c r="A15" s="1" t="s">
        <v>82</v>
      </c>
      <c r="B15" s="114" t="s">
        <v>83</v>
      </c>
      <c r="C15" s="184">
        <v>5.313264346190028</v>
      </c>
      <c r="D15" s="185">
        <v>3.6158889384907411E-6</v>
      </c>
      <c r="E15" s="184" t="s">
        <v>232</v>
      </c>
      <c r="F15" s="185" t="str">
        <f t="shared" si="0"/>
        <v>-</v>
      </c>
      <c r="G15" s="184">
        <v>4.7274211099020675</v>
      </c>
      <c r="H15" s="185" t="str">
        <f t="shared" si="0"/>
        <v>-</v>
      </c>
      <c r="I15" s="184">
        <v>4.897950469684031</v>
      </c>
      <c r="J15" s="185">
        <f t="shared" si="0"/>
        <v>0.17052935978196349</v>
      </c>
      <c r="K15" s="184">
        <v>3.7549999999999999</v>
      </c>
      <c r="L15" s="185">
        <f t="shared" si="1"/>
        <v>-1.1429504696840311</v>
      </c>
      <c r="M15" s="184">
        <v>4.9892344497607652</v>
      </c>
      <c r="N15" s="185">
        <f>IFERROR(M15-K15,"-")</f>
        <v>1.2342344497607654</v>
      </c>
      <c r="O15" s="185">
        <f>IFERROR(M15-C15,"-")</f>
        <v>-0.32402989642926272</v>
      </c>
    </row>
    <row r="16" spans="1:16" x14ac:dyDescent="0.25">
      <c r="A16" s="1" t="s">
        <v>84</v>
      </c>
      <c r="B16" s="114" t="s">
        <v>85</v>
      </c>
      <c r="C16" s="184">
        <v>4.7314709236031929</v>
      </c>
      <c r="D16" s="185">
        <v>-0.42897600377110923</v>
      </c>
      <c r="E16" s="184">
        <v>3.442654028436019</v>
      </c>
      <c r="F16" s="185">
        <f t="shared" si="0"/>
        <v>-1.2888168951671739</v>
      </c>
      <c r="G16" s="184">
        <v>4.5798791018998273</v>
      </c>
      <c r="H16" s="185">
        <f t="shared" si="0"/>
        <v>1.1372250734638083</v>
      </c>
      <c r="I16" s="184">
        <v>4.440622195632665</v>
      </c>
      <c r="J16" s="185">
        <f t="shared" si="0"/>
        <v>-0.13925690626716225</v>
      </c>
      <c r="K16" s="184">
        <v>4.0678571428571431</v>
      </c>
      <c r="L16" s="185">
        <f t="shared" si="1"/>
        <v>-0.37276505277552197</v>
      </c>
      <c r="M16" s="184">
        <v>5.2682695349572919</v>
      </c>
      <c r="N16" s="185">
        <f>IFERROR(M16-K16,"-")</f>
        <v>1.2004123921001488</v>
      </c>
      <c r="O16" s="185">
        <f>IFERROR(M16-C16,"-")</f>
        <v>0.53679861135409901</v>
      </c>
    </row>
    <row r="17" spans="1:16" x14ac:dyDescent="0.25">
      <c r="A17" s="1" t="s">
        <v>86</v>
      </c>
      <c r="B17" s="114" t="s">
        <v>87</v>
      </c>
      <c r="C17" s="184">
        <v>5.8528906697195193</v>
      </c>
      <c r="D17" s="185">
        <v>0.14310146960401227</v>
      </c>
      <c r="E17" s="184">
        <v>4.6772727272727277</v>
      </c>
      <c r="F17" s="185">
        <f t="shared" si="0"/>
        <v>-1.1756179424467916</v>
      </c>
      <c r="G17" s="184">
        <v>5.2922673656618615</v>
      </c>
      <c r="H17" s="185">
        <f t="shared" si="0"/>
        <v>0.61499463838913382</v>
      </c>
      <c r="I17" s="184">
        <v>4.3328030544066181</v>
      </c>
      <c r="J17" s="185">
        <f t="shared" si="0"/>
        <v>-0.95946431125524345</v>
      </c>
      <c r="K17" s="184">
        <v>3.6786288162828065</v>
      </c>
      <c r="L17" s="185">
        <f t="shared" si="1"/>
        <v>-0.65417423812381159</v>
      </c>
      <c r="M17" s="184">
        <v>5.6433811802232858</v>
      </c>
      <c r="N17" s="185">
        <f t="shared" ref="N17:N20" si="4">IFERROR(M17-K17,"-")</f>
        <v>1.9647523639404794</v>
      </c>
      <c r="O17" s="185">
        <f t="shared" ref="O17:O20" si="5">IFERROR(M17-C17,"-")</f>
        <v>-0.20950948949623349</v>
      </c>
    </row>
    <row r="18" spans="1:16" x14ac:dyDescent="0.25">
      <c r="A18" s="1" t="s">
        <v>88</v>
      </c>
      <c r="B18" s="114" t="s">
        <v>89</v>
      </c>
      <c r="C18" s="184">
        <v>5.3313270278016622</v>
      </c>
      <c r="D18" s="185">
        <v>0.1166048055794402</v>
      </c>
      <c r="E18" s="184">
        <v>3.9116607773851588</v>
      </c>
      <c r="F18" s="185">
        <f t="shared" si="0"/>
        <v>-1.4196662504165034</v>
      </c>
      <c r="G18" s="184">
        <v>4.5606155778894468</v>
      </c>
      <c r="H18" s="185">
        <f t="shared" si="0"/>
        <v>0.648954800504288</v>
      </c>
      <c r="I18" s="184">
        <v>4.2964484884062228</v>
      </c>
      <c r="J18" s="185">
        <f t="shared" si="0"/>
        <v>-0.26416708948322398</v>
      </c>
      <c r="K18" s="184">
        <v>4.1927966101694913</v>
      </c>
      <c r="L18" s="185">
        <f t="shared" si="1"/>
        <v>-0.1036518782367315</v>
      </c>
      <c r="M18" s="184">
        <v>4.5166666666666666</v>
      </c>
      <c r="N18" s="185">
        <f t="shared" si="4"/>
        <v>0.32387005649717526</v>
      </c>
      <c r="O18" s="185">
        <f t="shared" si="5"/>
        <v>-0.81466036113499563</v>
      </c>
    </row>
    <row r="19" spans="1:16" x14ac:dyDescent="0.25">
      <c r="A19" s="1" t="s">
        <v>90</v>
      </c>
      <c r="B19" s="114" t="s">
        <v>91</v>
      </c>
      <c r="C19" s="184">
        <v>4.9718340611353709</v>
      </c>
      <c r="D19" s="185">
        <v>-0.18371661898749014</v>
      </c>
      <c r="E19" s="184">
        <v>5.278761061946903</v>
      </c>
      <c r="F19" s="185">
        <f t="shared" si="0"/>
        <v>0.30692700081153212</v>
      </c>
      <c r="G19" s="184">
        <v>5.4918251584918254</v>
      </c>
      <c r="H19" s="185">
        <f t="shared" si="0"/>
        <v>0.21306409654492242</v>
      </c>
      <c r="I19" s="184">
        <v>4.1097560975609753</v>
      </c>
      <c r="J19" s="185">
        <f t="shared" si="0"/>
        <v>-1.3820690609308501</v>
      </c>
      <c r="K19" s="184">
        <v>4.6026110856619331</v>
      </c>
      <c r="L19" s="185">
        <f t="shared" si="1"/>
        <v>0.49285498810095785</v>
      </c>
      <c r="M19" s="184">
        <v>4.8881054567749844</v>
      </c>
      <c r="N19" s="185">
        <f t="shared" si="4"/>
        <v>0.28549437111305132</v>
      </c>
      <c r="O19" s="185">
        <f t="shared" si="5"/>
        <v>-8.3728604360386427E-2</v>
      </c>
    </row>
    <row r="20" spans="1:16" x14ac:dyDescent="0.25">
      <c r="A20" s="1" t="s">
        <v>92</v>
      </c>
      <c r="B20" s="114" t="s">
        <v>93</v>
      </c>
      <c r="C20" s="184">
        <v>6.0625861593603529</v>
      </c>
      <c r="D20" s="185">
        <v>1.0879277195190129</v>
      </c>
      <c r="E20" s="184">
        <v>6.4051172707889128</v>
      </c>
      <c r="F20" s="185">
        <f t="shared" si="0"/>
        <v>0.34253111142855985</v>
      </c>
      <c r="G20" s="184">
        <v>5.9826542960871318</v>
      </c>
      <c r="H20" s="185">
        <f t="shared" si="0"/>
        <v>-0.42246297470178096</v>
      </c>
      <c r="I20" s="184">
        <v>3.8652406417112299</v>
      </c>
      <c r="J20" s="185">
        <f t="shared" si="0"/>
        <v>-2.1174136543759019</v>
      </c>
      <c r="K20" s="184">
        <v>3.6283685360524398</v>
      </c>
      <c r="L20" s="185">
        <f t="shared" si="1"/>
        <v>-0.23687210565879013</v>
      </c>
      <c r="M20" s="184">
        <v>4.1325892857142854</v>
      </c>
      <c r="N20" s="185">
        <f t="shared" si="4"/>
        <v>0.5042207496618456</v>
      </c>
      <c r="O20" s="185">
        <f t="shared" si="5"/>
        <v>-1.9299968736460675</v>
      </c>
    </row>
    <row r="21" spans="1:16" ht="15.75" x14ac:dyDescent="0.25">
      <c r="A21" s="1" t="s">
        <v>0</v>
      </c>
      <c r="B21" s="117" t="s">
        <v>30</v>
      </c>
      <c r="C21" s="186">
        <v>5.2086919868666248</v>
      </c>
      <c r="D21" s="187">
        <v>7.1876066468615107E-2</v>
      </c>
      <c r="E21" s="186">
        <v>5.1670228765930499</v>
      </c>
      <c r="F21" s="187">
        <f t="shared" si="0"/>
        <v>-4.1669110273574894E-2</v>
      </c>
      <c r="G21" s="186">
        <v>4.8986657407866669</v>
      </c>
      <c r="H21" s="187">
        <f t="shared" si="0"/>
        <v>-0.26835713580638298</v>
      </c>
      <c r="I21" s="186">
        <v>4.4591931339567168</v>
      </c>
      <c r="J21" s="187">
        <f t="shared" si="0"/>
        <v>-0.43947260682995015</v>
      </c>
      <c r="K21" s="186">
        <v>3.5577336512527848</v>
      </c>
      <c r="L21" s="187">
        <f t="shared" si="1"/>
        <v>-0.90145948270393195</v>
      </c>
      <c r="M21" s="186">
        <v>4.4502823696184013</v>
      </c>
      <c r="N21" s="187">
        <v>0.89254871836561644</v>
      </c>
      <c r="O21" s="187">
        <v>-0.75840961724822353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284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2.1968190854870775</v>
      </c>
      <c r="D31" s="185">
        <v>-0.95557568954920713</v>
      </c>
      <c r="E31" s="184">
        <v>2.8564705882352941</v>
      </c>
      <c r="F31" s="185">
        <f t="shared" ref="F31:J43" si="6">IFERROR(E31-C31,"-")</f>
        <v>0.6596515027482166</v>
      </c>
      <c r="G31" s="184">
        <v>4.8598130841121492</v>
      </c>
      <c r="H31" s="185">
        <f t="shared" si="6"/>
        <v>2.0033424958768551</v>
      </c>
      <c r="I31" s="184">
        <v>5.8509316770186333</v>
      </c>
      <c r="J31" s="185">
        <f t="shared" si="6"/>
        <v>0.99111859290648407</v>
      </c>
      <c r="K31" s="184">
        <v>1.9327199539965498</v>
      </c>
      <c r="L31" s="185">
        <f t="shared" ref="L31:N43" si="7">IFERROR(K31-I31,"-")</f>
        <v>-3.9182117230220834</v>
      </c>
      <c r="M31" s="184">
        <v>2.4161073825503356</v>
      </c>
      <c r="N31" s="185">
        <f t="shared" si="7"/>
        <v>0.4833874285537858</v>
      </c>
      <c r="O31" s="185">
        <f t="shared" ref="O31:O36" si="8">IFERROR(M31-C31,"-")</f>
        <v>0.21928829706325814</v>
      </c>
    </row>
    <row r="32" spans="1:16" x14ac:dyDescent="0.25">
      <c r="B32" s="114" t="s">
        <v>73</v>
      </c>
      <c r="C32" s="184">
        <v>2.9192073170731709</v>
      </c>
      <c r="D32" s="185">
        <v>-1.1710401356196969</v>
      </c>
      <c r="E32" s="184">
        <v>1.9737991266375545</v>
      </c>
      <c r="F32" s="185">
        <f t="shared" si="6"/>
        <v>-0.94540819043561641</v>
      </c>
      <c r="G32" s="184">
        <v>14.6</v>
      </c>
      <c r="H32" s="185">
        <f t="shared" si="6"/>
        <v>12.626200873362444</v>
      </c>
      <c r="I32" s="184">
        <v>5.1260504201680677</v>
      </c>
      <c r="J32" s="185">
        <f t="shared" si="6"/>
        <v>-9.4739495798319311</v>
      </c>
      <c r="K32" s="184">
        <v>2.0585305105853049</v>
      </c>
      <c r="L32" s="185">
        <f t="shared" si="7"/>
        <v>-3.0675199095827628</v>
      </c>
      <c r="M32" s="184">
        <v>2.2608225108225106</v>
      </c>
      <c r="N32" s="185">
        <f t="shared" si="7"/>
        <v>0.20229200023720573</v>
      </c>
      <c r="O32" s="185">
        <f>IFERROR(M32-C32,"-")</f>
        <v>-0.65838480625066031</v>
      </c>
    </row>
    <row r="33" spans="2:16" x14ac:dyDescent="0.25">
      <c r="B33" s="114" t="s">
        <v>75</v>
      </c>
      <c r="C33" s="184">
        <v>2.8</v>
      </c>
      <c r="D33" s="185">
        <v>0.36081708449396466</v>
      </c>
      <c r="E33" s="184">
        <v>3.2791666666666668</v>
      </c>
      <c r="F33" s="185">
        <f t="shared" si="6"/>
        <v>0.47916666666666696</v>
      </c>
      <c r="G33" s="184">
        <v>4.3</v>
      </c>
      <c r="H33" s="185">
        <f t="shared" si="6"/>
        <v>1.020833333333333</v>
      </c>
      <c r="I33" s="184">
        <v>3.795744680851064</v>
      </c>
      <c r="J33" s="185">
        <f t="shared" si="6"/>
        <v>-0.50425531914893584</v>
      </c>
      <c r="K33" s="184">
        <v>2.0065316786414109</v>
      </c>
      <c r="L33" s="185">
        <f t="shared" si="7"/>
        <v>-1.7892130022096531</v>
      </c>
      <c r="M33" s="184">
        <v>2.0977835723598437</v>
      </c>
      <c r="N33" s="185">
        <f t="shared" si="7"/>
        <v>9.1251893718432786E-2</v>
      </c>
      <c r="O33" s="185">
        <f t="shared" si="8"/>
        <v>-0.70221642764015613</v>
      </c>
    </row>
    <row r="34" spans="2:16" x14ac:dyDescent="0.25">
      <c r="B34" s="114" t="s">
        <v>77</v>
      </c>
      <c r="C34" s="184">
        <v>3.1794871794871793</v>
      </c>
      <c r="D34" s="185">
        <v>0.7165857398415536</v>
      </c>
      <c r="E34" s="184" t="s">
        <v>232</v>
      </c>
      <c r="F34" s="185" t="str">
        <f>IFERROR(E34-C34,"-")</f>
        <v>-</v>
      </c>
      <c r="G34" s="184">
        <v>4.7785234899328861</v>
      </c>
      <c r="H34" s="185" t="str">
        <f>IFERROR(G34-E34,"-")</f>
        <v>-</v>
      </c>
      <c r="I34" s="184">
        <v>3.7468879668049793</v>
      </c>
      <c r="J34" s="185">
        <f>IFERROR(I34-G34,"-")</f>
        <v>-1.0316355231279069</v>
      </c>
      <c r="K34" s="184">
        <v>1.7439712673165726</v>
      </c>
      <c r="L34" s="185">
        <f>IFERROR(K34-I34,"-")</f>
        <v>-2.0029166994884067</v>
      </c>
      <c r="M34" s="184">
        <v>1.7649006622516556</v>
      </c>
      <c r="N34" s="185">
        <f>IFERROR(M34-K34,"-")</f>
        <v>2.0929394935083057E-2</v>
      </c>
      <c r="O34" s="185">
        <f t="shared" si="8"/>
        <v>-1.4145865172355236</v>
      </c>
    </row>
    <row r="35" spans="2:16" x14ac:dyDescent="0.25">
      <c r="B35" s="114" t="s">
        <v>79</v>
      </c>
      <c r="C35" s="184">
        <v>2.7881040892193307</v>
      </c>
      <c r="D35" s="185">
        <v>0.10922101766610215</v>
      </c>
      <c r="E35" s="184" t="s">
        <v>232</v>
      </c>
      <c r="F35" s="185" t="str">
        <f t="shared" si="6"/>
        <v>-</v>
      </c>
      <c r="G35" s="184">
        <v>2.4325153374233128</v>
      </c>
      <c r="H35" s="185" t="str">
        <f t="shared" si="6"/>
        <v>-</v>
      </c>
      <c r="I35" s="184">
        <v>2.865580448065173</v>
      </c>
      <c r="J35" s="185">
        <f t="shared" si="6"/>
        <v>0.43306511064186015</v>
      </c>
      <c r="K35" s="184">
        <v>1.7610921501706485</v>
      </c>
      <c r="L35" s="185">
        <f t="shared" si="7"/>
        <v>-1.1044882978945245</v>
      </c>
      <c r="M35" s="184">
        <v>2.347826086956522</v>
      </c>
      <c r="N35" s="185">
        <f t="shared" si="7"/>
        <v>0.58673393678587349</v>
      </c>
      <c r="O35" s="185">
        <f>IFERROR(M35-C35,"-")</f>
        <v>-0.44027800226280878</v>
      </c>
    </row>
    <row r="36" spans="2:16" x14ac:dyDescent="0.25">
      <c r="B36" s="114" t="s">
        <v>81</v>
      </c>
      <c r="C36" s="184">
        <v>2.8534961154273031</v>
      </c>
      <c r="D36" s="185">
        <v>6.9552786029428049E-2</v>
      </c>
      <c r="E36" s="184" t="s">
        <v>232</v>
      </c>
      <c r="F36" s="185" t="str">
        <f t="shared" si="6"/>
        <v>-</v>
      </c>
      <c r="G36" s="184">
        <v>2.8013986013986014</v>
      </c>
      <c r="H36" s="185" t="str">
        <f t="shared" si="6"/>
        <v>-</v>
      </c>
      <c r="I36" s="184">
        <v>2.5684803001876171</v>
      </c>
      <c r="J36" s="185">
        <f t="shared" si="6"/>
        <v>-0.23291830121098434</v>
      </c>
      <c r="K36" s="184">
        <v>1.8193103448275862</v>
      </c>
      <c r="L36" s="185">
        <f t="shared" si="7"/>
        <v>-0.74916995536003084</v>
      </c>
      <c r="M36" s="184">
        <v>2.9272445820433437</v>
      </c>
      <c r="N36" s="185">
        <f t="shared" si="7"/>
        <v>1.1079342372157575</v>
      </c>
      <c r="O36" s="185">
        <f t="shared" si="8"/>
        <v>7.374846661604062E-2</v>
      </c>
    </row>
    <row r="37" spans="2:16" x14ac:dyDescent="0.25">
      <c r="B37" s="114" t="s">
        <v>83</v>
      </c>
      <c r="C37" s="184">
        <v>2.5760456273764261</v>
      </c>
      <c r="D37" s="185">
        <v>-0.14290174104462672</v>
      </c>
      <c r="E37" s="184" t="s">
        <v>232</v>
      </c>
      <c r="F37" s="185" t="str">
        <f t="shared" si="6"/>
        <v>-</v>
      </c>
      <c r="G37" s="184">
        <v>3.1929181929181931</v>
      </c>
      <c r="H37" s="185" t="str">
        <f t="shared" si="6"/>
        <v>-</v>
      </c>
      <c r="I37" s="184">
        <v>2.2784090909090908</v>
      </c>
      <c r="J37" s="185">
        <f t="shared" si="6"/>
        <v>-0.91450910200910229</v>
      </c>
      <c r="K37" s="184">
        <v>1.984984984984985</v>
      </c>
      <c r="L37" s="185">
        <f t="shared" si="7"/>
        <v>-0.29342410592410584</v>
      </c>
      <c r="M37" s="184">
        <v>2.3681257014590349</v>
      </c>
      <c r="N37" s="185">
        <f t="shared" si="7"/>
        <v>0.3831407164740499</v>
      </c>
      <c r="O37" s="185">
        <f>IFERROR(M37-C37,"-")</f>
        <v>-0.20791992591739117</v>
      </c>
    </row>
    <row r="38" spans="2:16" x14ac:dyDescent="0.25">
      <c r="B38" s="114" t="s">
        <v>85</v>
      </c>
      <c r="C38" s="184">
        <v>2.6506746626686657</v>
      </c>
      <c r="D38" s="185">
        <v>-0.57797255218544574</v>
      </c>
      <c r="E38" s="184">
        <v>2.8</v>
      </c>
      <c r="F38" s="185">
        <f t="shared" si="6"/>
        <v>0.14932533733133413</v>
      </c>
      <c r="G38" s="184">
        <v>3.4298780487804876</v>
      </c>
      <c r="H38" s="185">
        <f t="shared" si="6"/>
        <v>0.62987804878048781</v>
      </c>
      <c r="I38" s="184">
        <v>2.7260273972602738</v>
      </c>
      <c r="J38" s="185">
        <f t="shared" si="6"/>
        <v>-0.70385065152021387</v>
      </c>
      <c r="K38" s="184">
        <v>2.2466926070038911</v>
      </c>
      <c r="L38" s="185">
        <f t="shared" si="7"/>
        <v>-0.4793347902563827</v>
      </c>
      <c r="M38" s="184">
        <v>3.2354740061162079</v>
      </c>
      <c r="N38" s="185">
        <f t="shared" si="7"/>
        <v>0.98878139911231688</v>
      </c>
      <c r="O38" s="185">
        <f>IFERROR(M38-C38,"-")</f>
        <v>0.58479934344754225</v>
      </c>
    </row>
    <row r="39" spans="2:16" x14ac:dyDescent="0.25">
      <c r="B39" s="114" t="s">
        <v>87</v>
      </c>
      <c r="C39" s="184">
        <v>3.9263059701492535</v>
      </c>
      <c r="D39" s="185">
        <v>0.81271570645757008</v>
      </c>
      <c r="E39" s="184">
        <v>4.181034482758621</v>
      </c>
      <c r="F39" s="185">
        <f t="shared" si="6"/>
        <v>0.25472851260936746</v>
      </c>
      <c r="G39" s="184">
        <v>3.304075235109718</v>
      </c>
      <c r="H39" s="185">
        <f t="shared" si="6"/>
        <v>-0.87695924764890298</v>
      </c>
      <c r="I39" s="184">
        <v>3.5299806576402322</v>
      </c>
      <c r="J39" s="185">
        <f t="shared" si="6"/>
        <v>0.22590542253051415</v>
      </c>
      <c r="K39" s="184">
        <v>1.8514219384793964</v>
      </c>
      <c r="L39" s="185">
        <f t="shared" si="7"/>
        <v>-1.6785587191608358</v>
      </c>
      <c r="M39" s="184">
        <v>3.154897494305239</v>
      </c>
      <c r="N39" s="185">
        <f t="shared" si="7"/>
        <v>1.3034755558258426</v>
      </c>
      <c r="O39" s="185">
        <f t="shared" ref="O39:O42" si="9">IFERROR(M39-C39,"-")</f>
        <v>-0.77140847584401451</v>
      </c>
    </row>
    <row r="40" spans="2:16" x14ac:dyDescent="0.25">
      <c r="B40" s="114" t="s">
        <v>89</v>
      </c>
      <c r="C40" s="184">
        <v>4.4864532019704431</v>
      </c>
      <c r="D40" s="185">
        <v>1.7068833094973246</v>
      </c>
      <c r="E40" s="184">
        <v>4.5913043478260871</v>
      </c>
      <c r="F40" s="185">
        <f t="shared" si="6"/>
        <v>0.10485114585564403</v>
      </c>
      <c r="G40" s="184">
        <v>3.297427652733119</v>
      </c>
      <c r="H40" s="185">
        <f t="shared" si="6"/>
        <v>-1.2938766950929681</v>
      </c>
      <c r="I40" s="184">
        <v>3.3678343949044587</v>
      </c>
      <c r="J40" s="185">
        <f t="shared" si="6"/>
        <v>7.0406742171339687E-2</v>
      </c>
      <c r="K40" s="184">
        <v>2.3424657534246576</v>
      </c>
      <c r="L40" s="185">
        <f t="shared" si="7"/>
        <v>-1.0253686414798011</v>
      </c>
      <c r="M40" s="184">
        <v>2.0477081384471467</v>
      </c>
      <c r="N40" s="185">
        <f t="shared" si="7"/>
        <v>-0.29475761497751085</v>
      </c>
      <c r="O40" s="185">
        <f t="shared" si="9"/>
        <v>-2.4387450635232963</v>
      </c>
    </row>
    <row r="41" spans="2:16" x14ac:dyDescent="0.25">
      <c r="B41" s="114" t="s">
        <v>91</v>
      </c>
      <c r="C41" s="184">
        <v>2.477401129943503</v>
      </c>
      <c r="D41" s="185">
        <v>-5.9322033898303594E-3</v>
      </c>
      <c r="E41" s="184">
        <v>5.7840909090909092</v>
      </c>
      <c r="F41" s="185">
        <f t="shared" si="6"/>
        <v>3.3066897791474061</v>
      </c>
      <c r="G41" s="184">
        <v>4.5852272727272725</v>
      </c>
      <c r="H41" s="185">
        <f t="shared" si="6"/>
        <v>-1.1988636363636367</v>
      </c>
      <c r="I41" s="184">
        <v>4.3421439060205582</v>
      </c>
      <c r="J41" s="185">
        <f t="shared" si="6"/>
        <v>-0.24308336670671427</v>
      </c>
      <c r="K41" s="184">
        <v>2.8416230366492146</v>
      </c>
      <c r="L41" s="185">
        <f t="shared" si="7"/>
        <v>-1.5005208693713437</v>
      </c>
      <c r="M41" s="184">
        <v>2.6332046332046333</v>
      </c>
      <c r="N41" s="185">
        <f t="shared" si="7"/>
        <v>-0.20841840344458129</v>
      </c>
      <c r="O41" s="185">
        <f t="shared" si="9"/>
        <v>0.15580350326113024</v>
      </c>
    </row>
    <row r="42" spans="2:16" x14ac:dyDescent="0.25">
      <c r="B42" s="114" t="s">
        <v>93</v>
      </c>
      <c r="C42" s="184">
        <v>2.3587174348697393</v>
      </c>
      <c r="D42" s="185">
        <v>-0.27764620149389696</v>
      </c>
      <c r="E42" s="184">
        <v>3</v>
      </c>
      <c r="F42" s="185">
        <f t="shared" si="6"/>
        <v>0.64128256513026072</v>
      </c>
      <c r="G42" s="184">
        <v>5.0717703349282299</v>
      </c>
      <c r="H42" s="185">
        <f t="shared" si="6"/>
        <v>2.0717703349282299</v>
      </c>
      <c r="I42" s="184">
        <v>2.382857142857143</v>
      </c>
      <c r="J42" s="185">
        <f t="shared" si="6"/>
        <v>-2.6889131920710869</v>
      </c>
      <c r="K42" s="184">
        <v>2.0287009063444108</v>
      </c>
      <c r="L42" s="185">
        <f t="shared" si="7"/>
        <v>-0.3541562365127322</v>
      </c>
      <c r="M42" s="184">
        <v>2.0945121951219514</v>
      </c>
      <c r="N42" s="185">
        <f t="shared" si="7"/>
        <v>6.5811288777540611E-2</v>
      </c>
      <c r="O42" s="185">
        <f t="shared" si="9"/>
        <v>-0.26420523974778787</v>
      </c>
    </row>
    <row r="43" spans="2:16" ht="15.75" x14ac:dyDescent="0.25">
      <c r="B43" s="117" t="s">
        <v>30</v>
      </c>
      <c r="C43" s="186">
        <v>2.9469026548672566</v>
      </c>
      <c r="D43" s="187">
        <v>7.0991498019644883E-2</v>
      </c>
      <c r="E43" s="186">
        <v>2.9713552800342025</v>
      </c>
      <c r="F43" s="187">
        <f t="shared" si="6"/>
        <v>2.4452625166945907E-2</v>
      </c>
      <c r="G43" s="186">
        <v>3.4921212121212122</v>
      </c>
      <c r="H43" s="187">
        <f t="shared" si="6"/>
        <v>0.52076593208700972</v>
      </c>
      <c r="I43" s="186">
        <v>3.1378290446613426</v>
      </c>
      <c r="J43" s="187">
        <f t="shared" si="6"/>
        <v>-0.35429216745986958</v>
      </c>
      <c r="K43" s="186">
        <v>1.9869135802469136</v>
      </c>
      <c r="L43" s="187">
        <f t="shared" si="7"/>
        <v>-1.150915464414429</v>
      </c>
      <c r="M43" s="186">
        <v>2.3357155780712864</v>
      </c>
      <c r="N43" s="187">
        <v>0.34880199782437282</v>
      </c>
      <c r="O43" s="187">
        <v>-0.61118707679597017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285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2.7004048582995952</v>
      </c>
      <c r="D53" s="185">
        <v>-0.65884447145911773</v>
      </c>
      <c r="E53" s="184">
        <v>2.5944700460829493</v>
      </c>
      <c r="F53" s="185">
        <f t="shared" ref="F53:J65" si="10">IFERROR(E53-C53,"-")</f>
        <v>-0.10593481221664591</v>
      </c>
      <c r="G53" s="184">
        <v>4.161290322580645</v>
      </c>
      <c r="H53" s="185">
        <f t="shared" si="10"/>
        <v>1.5668202764976957</v>
      </c>
      <c r="I53" s="184">
        <v>6.7439999999999998</v>
      </c>
      <c r="J53" s="185">
        <f t="shared" si="10"/>
        <v>2.5827096774193548</v>
      </c>
      <c r="K53" s="184">
        <v>2.3481781376518218</v>
      </c>
      <c r="L53" s="185">
        <f t="shared" ref="L53:N65" si="11">IFERROR(K53-I53,"-")</f>
        <v>-4.3958218623481784</v>
      </c>
      <c r="M53" s="184">
        <v>2.965299684542587</v>
      </c>
      <c r="N53" s="185">
        <f t="shared" si="11"/>
        <v>0.61712154689076515</v>
      </c>
      <c r="O53" s="185">
        <f t="shared" ref="O53:O58" si="12">IFERROR(M53-C53,"-")</f>
        <v>0.26489482624299177</v>
      </c>
    </row>
    <row r="54" spans="1:16" x14ac:dyDescent="0.25">
      <c r="A54" s="1">
        <v>2</v>
      </c>
      <c r="B54" s="114" t="s">
        <v>73</v>
      </c>
      <c r="C54" s="184">
        <v>3.477124183006536</v>
      </c>
      <c r="D54" s="185">
        <v>-0.95308176665021449</v>
      </c>
      <c r="E54" s="184">
        <v>1.9236641221374047</v>
      </c>
      <c r="F54" s="185">
        <f t="shared" si="10"/>
        <v>-1.5534600608691314</v>
      </c>
      <c r="G54" s="184">
        <v>1.3333333333333333</v>
      </c>
      <c r="H54" s="185">
        <f t="shared" si="10"/>
        <v>-0.59033078880407142</v>
      </c>
      <c r="I54" s="184">
        <v>6.0659340659340657</v>
      </c>
      <c r="J54" s="185">
        <f t="shared" si="10"/>
        <v>4.7326007326007327</v>
      </c>
      <c r="K54" s="184">
        <v>2.523076923076923</v>
      </c>
      <c r="L54" s="185">
        <f t="shared" si="11"/>
        <v>-3.5428571428571427</v>
      </c>
      <c r="M54" s="184">
        <v>2.5487364620938626</v>
      </c>
      <c r="N54" s="185">
        <f t="shared" si="11"/>
        <v>2.5659539016939625E-2</v>
      </c>
      <c r="O54" s="185">
        <f>IFERROR(M54-C54,"-")</f>
        <v>-0.92838772091267341</v>
      </c>
    </row>
    <row r="55" spans="1:16" x14ac:dyDescent="0.25">
      <c r="A55" s="1">
        <v>3</v>
      </c>
      <c r="B55" s="114" t="s">
        <v>75</v>
      </c>
      <c r="C55" s="184">
        <v>4.2638436482084687</v>
      </c>
      <c r="D55" s="185">
        <v>1.5640981011346775</v>
      </c>
      <c r="E55" s="184">
        <v>4.9245283018867925</v>
      </c>
      <c r="F55" s="185">
        <f t="shared" si="10"/>
        <v>0.66068465367832374</v>
      </c>
      <c r="G55" s="184">
        <v>2.942622950819672</v>
      </c>
      <c r="H55" s="185">
        <f t="shared" si="10"/>
        <v>-1.9819053510671205</v>
      </c>
      <c r="I55" s="184">
        <v>4.7283582089552239</v>
      </c>
      <c r="J55" s="185">
        <f t="shared" si="10"/>
        <v>1.7857352581355519</v>
      </c>
      <c r="K55" s="184">
        <v>2.3403908794788273</v>
      </c>
      <c r="L55" s="185">
        <f t="shared" si="11"/>
        <v>-2.3879673294763966</v>
      </c>
      <c r="M55" s="184">
        <v>3.0795847750865053</v>
      </c>
      <c r="N55" s="185">
        <f t="shared" si="11"/>
        <v>0.73919389560767801</v>
      </c>
      <c r="O55" s="185">
        <f t="shared" si="12"/>
        <v>-1.1842588731219634</v>
      </c>
    </row>
    <row r="56" spans="1:16" x14ac:dyDescent="0.25">
      <c r="A56" s="1">
        <v>4</v>
      </c>
      <c r="B56" s="114" t="s">
        <v>77</v>
      </c>
      <c r="C56" s="184">
        <v>3.4183006535947711</v>
      </c>
      <c r="D56" s="185">
        <v>-4.7762694821518181E-3</v>
      </c>
      <c r="E56" s="184" t="s">
        <v>232</v>
      </c>
      <c r="F56" s="185" t="str">
        <f>IFERROR(E56-C56,"-")</f>
        <v>-</v>
      </c>
      <c r="G56" s="184">
        <v>2.2380952380952381</v>
      </c>
      <c r="H56" s="185" t="str">
        <f>IFERROR(G56-E56,"-")</f>
        <v>-</v>
      </c>
      <c r="I56" s="184">
        <v>4.0331753554502372</v>
      </c>
      <c r="J56" s="185">
        <f>IFERROR(I56-G56,"-")</f>
        <v>1.7950801173549991</v>
      </c>
      <c r="K56" s="184">
        <v>2.1551362683438153</v>
      </c>
      <c r="L56" s="185">
        <f>IFERROR(K56-I56,"-")</f>
        <v>-1.8780390871064219</v>
      </c>
      <c r="M56" s="184">
        <v>2.7394957983193278</v>
      </c>
      <c r="N56" s="185">
        <f>IFERROR(M56-K56,"-")</f>
        <v>0.58435952997551244</v>
      </c>
      <c r="O56" s="185">
        <f t="shared" si="12"/>
        <v>-0.67880485527544332</v>
      </c>
    </row>
    <row r="57" spans="1:16" x14ac:dyDescent="0.25">
      <c r="A57" s="1">
        <v>5</v>
      </c>
      <c r="B57" s="114" t="s">
        <v>79</v>
      </c>
      <c r="C57" s="184">
        <v>3.625994694960212</v>
      </c>
      <c r="D57" s="185">
        <v>-7.0207836685357794E-2</v>
      </c>
      <c r="E57" s="184" t="s">
        <v>232</v>
      </c>
      <c r="F57" s="185" t="str">
        <f t="shared" si="10"/>
        <v>-</v>
      </c>
      <c r="G57" s="184">
        <v>2.3585858585858586</v>
      </c>
      <c r="H57" s="185" t="str">
        <f t="shared" si="10"/>
        <v>-</v>
      </c>
      <c r="I57" s="184">
        <v>3.9170124481327799</v>
      </c>
      <c r="J57" s="185">
        <f t="shared" si="10"/>
        <v>1.5584265895469214</v>
      </c>
      <c r="K57" s="184">
        <v>1.9244851258581235</v>
      </c>
      <c r="L57" s="185">
        <f t="shared" si="11"/>
        <v>-1.9925273222746565</v>
      </c>
      <c r="M57" s="184">
        <v>3.7476635514018692</v>
      </c>
      <c r="N57" s="185">
        <f t="shared" si="11"/>
        <v>1.8231784255437458</v>
      </c>
      <c r="O57" s="185">
        <f t="shared" si="12"/>
        <v>0.12166885644165726</v>
      </c>
    </row>
    <row r="58" spans="1:16" x14ac:dyDescent="0.25">
      <c r="A58" s="1">
        <v>6</v>
      </c>
      <c r="B58" s="114" t="s">
        <v>81</v>
      </c>
      <c r="C58" s="184">
        <v>4.0411764705882351</v>
      </c>
      <c r="D58" s="185">
        <v>-0.28625715773034877</v>
      </c>
      <c r="E58" s="184" t="s">
        <v>232</v>
      </c>
      <c r="F58" s="185" t="str">
        <f t="shared" si="10"/>
        <v>-</v>
      </c>
      <c r="G58" s="184">
        <v>3.528023598820059</v>
      </c>
      <c r="H58" s="185" t="str">
        <f t="shared" si="10"/>
        <v>-</v>
      </c>
      <c r="I58" s="184">
        <v>3.6218487394957983</v>
      </c>
      <c r="J58" s="185">
        <f t="shared" si="10"/>
        <v>9.3825140675739327E-2</v>
      </c>
      <c r="K58" s="184">
        <v>2.751336898395722</v>
      </c>
      <c r="L58" s="185">
        <f t="shared" si="11"/>
        <v>-0.87051184110007629</v>
      </c>
      <c r="M58" s="184">
        <v>4.4098939929328624</v>
      </c>
      <c r="N58" s="185">
        <f t="shared" si="11"/>
        <v>1.6585570945371404</v>
      </c>
      <c r="O58" s="185">
        <f t="shared" si="12"/>
        <v>0.36871752234462729</v>
      </c>
    </row>
    <row r="59" spans="1:16" x14ac:dyDescent="0.25">
      <c r="A59" s="1">
        <v>7</v>
      </c>
      <c r="B59" s="114" t="s">
        <v>83</v>
      </c>
      <c r="C59" s="184">
        <v>2.7550387596899224</v>
      </c>
      <c r="D59" s="185">
        <v>8.7114231388035535E-2</v>
      </c>
      <c r="E59" s="184" t="s">
        <v>232</v>
      </c>
      <c r="F59" s="185" t="str">
        <f t="shared" si="10"/>
        <v>-</v>
      </c>
      <c r="G59" s="184">
        <v>4.4518950437317786</v>
      </c>
      <c r="H59" s="185" t="str">
        <f t="shared" si="10"/>
        <v>-</v>
      </c>
      <c r="I59" s="184">
        <v>2.88671875</v>
      </c>
      <c r="J59" s="185">
        <f t="shared" si="10"/>
        <v>-1.5651762937317786</v>
      </c>
      <c r="K59" s="184">
        <v>2.9450171821305844</v>
      </c>
      <c r="L59" s="185">
        <f t="shared" si="11"/>
        <v>5.8298432130584388E-2</v>
      </c>
      <c r="M59" s="184">
        <v>3.1067193675889326</v>
      </c>
      <c r="N59" s="185">
        <f t="shared" si="11"/>
        <v>0.16170218545834825</v>
      </c>
      <c r="O59" s="185">
        <f>IFERROR(M59-C59,"-")</f>
        <v>0.35168060789901023</v>
      </c>
    </row>
    <row r="60" spans="1:16" x14ac:dyDescent="0.25">
      <c r="A60" s="1">
        <v>8</v>
      </c>
      <c r="B60" s="114" t="s">
        <v>85</v>
      </c>
      <c r="C60" s="184">
        <v>4.3314763231197775</v>
      </c>
      <c r="D60" s="185">
        <v>0.6675418968902691</v>
      </c>
      <c r="E60" s="184" t="s">
        <v>232</v>
      </c>
      <c r="F60" s="185" t="str">
        <f t="shared" si="10"/>
        <v>-</v>
      </c>
      <c r="G60" s="184">
        <v>4.6054852320675108</v>
      </c>
      <c r="H60" s="185" t="str">
        <f t="shared" si="10"/>
        <v>-</v>
      </c>
      <c r="I60" s="184">
        <v>4.543408360128617</v>
      </c>
      <c r="J60" s="185">
        <f t="shared" si="10"/>
        <v>-6.2076871938893774E-2</v>
      </c>
      <c r="K60" s="184">
        <v>3.6196473551637278</v>
      </c>
      <c r="L60" s="185">
        <f t="shared" si="11"/>
        <v>-0.92376100496488922</v>
      </c>
      <c r="M60" s="184">
        <v>3.9816176470588234</v>
      </c>
      <c r="N60" s="185">
        <f t="shared" si="11"/>
        <v>0.36197029189509555</v>
      </c>
      <c r="O60" s="185">
        <f>IFERROR(M60-C60,"-")</f>
        <v>-0.34985867606095411</v>
      </c>
    </row>
    <row r="61" spans="1:16" x14ac:dyDescent="0.25">
      <c r="A61" s="1">
        <v>9</v>
      </c>
      <c r="B61" s="114" t="s">
        <v>87</v>
      </c>
      <c r="C61" s="184">
        <v>6.7027707808564232</v>
      </c>
      <c r="D61" s="185">
        <v>3.5465207808564232</v>
      </c>
      <c r="E61" s="184">
        <v>3.5121951219512195</v>
      </c>
      <c r="F61" s="185">
        <f t="shared" si="10"/>
        <v>-3.1905756589052037</v>
      </c>
      <c r="G61" s="184">
        <v>3.9714285714285715</v>
      </c>
      <c r="H61" s="185">
        <f t="shared" si="10"/>
        <v>0.45923344947735201</v>
      </c>
      <c r="I61" s="184">
        <v>6.0128755364806867</v>
      </c>
      <c r="J61" s="185">
        <f t="shared" si="10"/>
        <v>2.0414469650521152</v>
      </c>
      <c r="K61" s="184">
        <v>2.7448071216617209</v>
      </c>
      <c r="L61" s="185">
        <f t="shared" si="11"/>
        <v>-3.2680684148189658</v>
      </c>
      <c r="M61" s="184">
        <v>3.7272727272727271</v>
      </c>
      <c r="N61" s="185">
        <f t="shared" si="11"/>
        <v>0.98246560561100615</v>
      </c>
      <c r="O61" s="185">
        <f t="shared" ref="O61:O64" si="13">IFERROR(M61-C61,"-")</f>
        <v>-2.9754980535836961</v>
      </c>
    </row>
    <row r="62" spans="1:16" x14ac:dyDescent="0.25">
      <c r="A62" s="1">
        <v>10</v>
      </c>
      <c r="B62" s="114" t="s">
        <v>89</v>
      </c>
      <c r="C62" s="184">
        <v>5.7292069632495162</v>
      </c>
      <c r="D62" s="185">
        <v>2.7449798339119766</v>
      </c>
      <c r="E62" s="184">
        <v>4.0769230769230766</v>
      </c>
      <c r="F62" s="185">
        <f t="shared" si="10"/>
        <v>-1.6522838863264395</v>
      </c>
      <c r="G62" s="184">
        <v>4.4697508896797151</v>
      </c>
      <c r="H62" s="185">
        <f t="shared" si="10"/>
        <v>0.39282781275663847</v>
      </c>
      <c r="I62" s="184">
        <v>6.8482142857142856</v>
      </c>
      <c r="J62" s="185">
        <f t="shared" si="10"/>
        <v>2.3784633960345705</v>
      </c>
      <c r="K62" s="184">
        <v>3.0921052631578947</v>
      </c>
      <c r="L62" s="185">
        <f t="shared" si="11"/>
        <v>-3.7561090225563909</v>
      </c>
      <c r="M62" s="184">
        <v>2.6271186440677967</v>
      </c>
      <c r="N62" s="185">
        <f t="shared" si="11"/>
        <v>-0.46498661909009797</v>
      </c>
      <c r="O62" s="185">
        <f t="shared" si="13"/>
        <v>-3.1020883191817195</v>
      </c>
    </row>
    <row r="63" spans="1:16" x14ac:dyDescent="0.25">
      <c r="A63" s="1">
        <v>11</v>
      </c>
      <c r="B63" s="114" t="s">
        <v>91</v>
      </c>
      <c r="C63" s="184">
        <v>2.9713375796178343</v>
      </c>
      <c r="D63" s="185">
        <v>-0.44396296683025316</v>
      </c>
      <c r="E63" s="184">
        <v>3.8076923076923075</v>
      </c>
      <c r="F63" s="185">
        <f t="shared" si="10"/>
        <v>0.8363547280744732</v>
      </c>
      <c r="G63" s="184">
        <v>4.7018633540372674</v>
      </c>
      <c r="H63" s="185">
        <f t="shared" si="10"/>
        <v>0.89417104634495992</v>
      </c>
      <c r="I63" s="184">
        <v>3.5920303605313091</v>
      </c>
      <c r="J63" s="185">
        <f t="shared" si="10"/>
        <v>-1.1098329935059583</v>
      </c>
      <c r="K63" s="184">
        <v>4.0610079575596814</v>
      </c>
      <c r="L63" s="185">
        <f t="shared" si="11"/>
        <v>0.46897759702837227</v>
      </c>
      <c r="M63" s="184">
        <v>2.1853281853281854</v>
      </c>
      <c r="N63" s="185">
        <f t="shared" si="11"/>
        <v>-1.875679772231496</v>
      </c>
      <c r="O63" s="185">
        <f t="shared" si="13"/>
        <v>-0.78600939428964889</v>
      </c>
    </row>
    <row r="64" spans="1:16" x14ac:dyDescent="0.25">
      <c r="A64" s="1">
        <v>12</v>
      </c>
      <c r="B64" s="114" t="s">
        <v>93</v>
      </c>
      <c r="C64" s="184">
        <v>3.083743842364532</v>
      </c>
      <c r="D64" s="185">
        <v>-0.47979023993103809</v>
      </c>
      <c r="E64" s="184">
        <v>3</v>
      </c>
      <c r="F64" s="185">
        <f t="shared" si="10"/>
        <v>-8.3743842364532028E-2</v>
      </c>
      <c r="G64" s="184">
        <v>5.8194444444444446</v>
      </c>
      <c r="H64" s="185">
        <f t="shared" si="10"/>
        <v>2.8194444444444446</v>
      </c>
      <c r="I64" s="184">
        <v>3.5428571428571427</v>
      </c>
      <c r="J64" s="185">
        <f t="shared" si="10"/>
        <v>-2.2765873015873019</v>
      </c>
      <c r="K64" s="184">
        <v>3.4948240165631468</v>
      </c>
      <c r="L64" s="185">
        <f t="shared" si="11"/>
        <v>-4.803312629399592E-2</v>
      </c>
      <c r="M64" s="184">
        <v>2.4497716894977168</v>
      </c>
      <c r="N64" s="185">
        <f t="shared" si="11"/>
        <v>-1.0450523270654299</v>
      </c>
      <c r="O64" s="185">
        <f t="shared" si="13"/>
        <v>-0.63397215286681519</v>
      </c>
    </row>
    <row r="65" spans="1:16" ht="15.75" x14ac:dyDescent="0.25">
      <c r="B65" s="117" t="s">
        <v>30</v>
      </c>
      <c r="C65" s="186">
        <v>3.9447973713033955</v>
      </c>
      <c r="D65" s="187">
        <v>0.50199882982664068</v>
      </c>
      <c r="E65" s="186">
        <v>2.8590308370044051</v>
      </c>
      <c r="F65" s="187">
        <f t="shared" si="10"/>
        <v>-1.0857665342989904</v>
      </c>
      <c r="G65" s="186">
        <v>4.0615384615384613</v>
      </c>
      <c r="H65" s="187">
        <f t="shared" si="10"/>
        <v>1.2025076245340562</v>
      </c>
      <c r="I65" s="186">
        <v>4.3818909762858027</v>
      </c>
      <c r="J65" s="187">
        <f t="shared" si="10"/>
        <v>0.32035251474734139</v>
      </c>
      <c r="K65" s="186">
        <v>2.7709137709137708</v>
      </c>
      <c r="L65" s="187">
        <f t="shared" si="11"/>
        <v>-1.6109772053720319</v>
      </c>
      <c r="M65" s="186">
        <v>3.022613726005785</v>
      </c>
      <c r="N65" s="187">
        <v>0.25169995509201426</v>
      </c>
      <c r="O65" s="187">
        <v>-0.92218364529761043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286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1.7109375</v>
      </c>
      <c r="D75" s="185">
        <v>-1.1972903481012658</v>
      </c>
      <c r="E75" s="184">
        <v>3.1298076923076925</v>
      </c>
      <c r="F75" s="185">
        <f t="shared" ref="F75:J77" si="14">IFERROR(E75-C75,"-")</f>
        <v>1.4188701923076925</v>
      </c>
      <c r="G75" s="184">
        <v>5.822222222222222</v>
      </c>
      <c r="H75" s="185">
        <f t="shared" si="14"/>
        <v>2.6924145299145295</v>
      </c>
      <c r="I75" s="184">
        <v>2.75</v>
      </c>
      <c r="J75" s="185">
        <f t="shared" si="14"/>
        <v>-3.072222222222222</v>
      </c>
      <c r="K75" s="184">
        <v>1.8202411399342346</v>
      </c>
      <c r="L75" s="185">
        <f t="shared" ref="L75:L77" si="15">IFERROR(K75-I75,"-")</f>
        <v>-0.92975886006576536</v>
      </c>
      <c r="M75" s="184">
        <v>1.7921146953405018</v>
      </c>
      <c r="N75" s="185">
        <f t="shared" ref="N75:N77" si="16">IFERROR(M75-K75,"-")</f>
        <v>-2.8126444593732813E-2</v>
      </c>
      <c r="O75" s="185">
        <f t="shared" ref="O75" si="17">IFERROR(M75-C75,"-")</f>
        <v>8.1177195340501829E-2</v>
      </c>
    </row>
    <row r="76" spans="1:16" x14ac:dyDescent="0.25">
      <c r="A76" s="1">
        <v>2</v>
      </c>
      <c r="B76" s="114" t="s">
        <v>73</v>
      </c>
      <c r="C76" s="184">
        <v>2.4314285714285715</v>
      </c>
      <c r="D76" s="185">
        <v>-1.0645714285714285</v>
      </c>
      <c r="E76" s="184">
        <v>2.0408163265306123</v>
      </c>
      <c r="F76" s="185">
        <f t="shared" si="14"/>
        <v>-0.3906122448979592</v>
      </c>
      <c r="G76" s="184">
        <v>21.521739130434781</v>
      </c>
      <c r="H76" s="185">
        <f t="shared" si="14"/>
        <v>19.480922803904168</v>
      </c>
      <c r="I76" s="184">
        <v>2.0714285714285716</v>
      </c>
      <c r="J76" s="185">
        <f t="shared" si="14"/>
        <v>-19.450310559006208</v>
      </c>
      <c r="K76" s="184">
        <v>1.8748913987836664</v>
      </c>
      <c r="L76" s="185">
        <f t="shared" si="15"/>
        <v>-0.19653717264490522</v>
      </c>
      <c r="M76" s="184">
        <v>1.8297297297297297</v>
      </c>
      <c r="N76" s="185">
        <f t="shared" si="16"/>
        <v>-4.5161669053936704E-2</v>
      </c>
      <c r="O76" s="185">
        <f>IFERROR(M76-C76,"-")</f>
        <v>-0.6016988416988418</v>
      </c>
    </row>
    <row r="77" spans="1:16" x14ac:dyDescent="0.25">
      <c r="A77" s="1">
        <v>3</v>
      </c>
      <c r="B77" s="114" t="s">
        <v>75</v>
      </c>
      <c r="C77" s="184">
        <v>1.8187772925764192</v>
      </c>
      <c r="D77" s="185">
        <v>-0.47069639163410693</v>
      </c>
      <c r="E77" s="184">
        <v>1.9776119402985075</v>
      </c>
      <c r="F77" s="185">
        <f t="shared" si="14"/>
        <v>0.15883464772208833</v>
      </c>
      <c r="G77" s="184">
        <v>7.75</v>
      </c>
      <c r="H77" s="185">
        <f t="shared" si="14"/>
        <v>5.7723880597014929</v>
      </c>
      <c r="I77" s="184">
        <v>1.4814814814814814</v>
      </c>
      <c r="J77" s="185">
        <f t="shared" si="14"/>
        <v>-6.268518518518519</v>
      </c>
      <c r="K77" s="184">
        <v>1.7829880043620501</v>
      </c>
      <c r="L77" s="185">
        <f t="shared" si="15"/>
        <v>0.30150652288056867</v>
      </c>
      <c r="M77" s="184">
        <v>1.7684271619268717</v>
      </c>
      <c r="N77" s="185">
        <f t="shared" si="16"/>
        <v>-1.4560842435178412E-2</v>
      </c>
      <c r="O77" s="185">
        <f t="shared" ref="O77:O80" si="18">IFERROR(M77-C77,"-")</f>
        <v>-5.035013064954752E-2</v>
      </c>
    </row>
    <row r="78" spans="1:16" x14ac:dyDescent="0.25">
      <c r="A78" s="1">
        <v>4</v>
      </c>
      <c r="B78" s="114" t="s">
        <v>77</v>
      </c>
      <c r="C78" s="184">
        <v>3.0558375634517767</v>
      </c>
      <c r="D78" s="185">
        <v>0.981187485691279</v>
      </c>
      <c r="E78" s="184" t="s">
        <v>232</v>
      </c>
      <c r="F78" s="185" t="str">
        <f>IFERROR(E78-C78,"-")</f>
        <v>-</v>
      </c>
      <c r="G78" s="184">
        <v>8.0615384615384613</v>
      </c>
      <c r="H78" s="185" t="str">
        <f>IFERROR(G78-E78,"-")</f>
        <v>-</v>
      </c>
      <c r="I78" s="184">
        <v>1.7333333333333334</v>
      </c>
      <c r="J78" s="185">
        <f>IFERROR(I78-G78,"-")</f>
        <v>-6.3282051282051279</v>
      </c>
      <c r="K78" s="184">
        <v>1.6107336956521738</v>
      </c>
      <c r="L78" s="185">
        <f>IFERROR(K78-I78,"-")</f>
        <v>-0.12259963768115956</v>
      </c>
      <c r="M78" s="184">
        <v>1.5257731958762886</v>
      </c>
      <c r="N78" s="185">
        <f>IFERROR(M78-K78,"-")</f>
        <v>-8.4960499775885268E-2</v>
      </c>
      <c r="O78" s="185">
        <f t="shared" si="18"/>
        <v>-1.5300643675754881</v>
      </c>
    </row>
    <row r="79" spans="1:16" x14ac:dyDescent="0.25">
      <c r="A79" s="1">
        <v>5</v>
      </c>
      <c r="B79" s="114" t="s">
        <v>79</v>
      </c>
      <c r="C79" s="184">
        <v>2.0534883720930233</v>
      </c>
      <c r="D79" s="185">
        <v>9.2178848283499537E-2</v>
      </c>
      <c r="E79" s="184" t="s">
        <v>232</v>
      </c>
      <c r="F79" s="185" t="str">
        <f t="shared" ref="F79:J87" si="19">IFERROR(E79-C79,"-")</f>
        <v>-</v>
      </c>
      <c r="G79" s="184">
        <v>2.546875</v>
      </c>
      <c r="H79" s="185" t="str">
        <f t="shared" si="19"/>
        <v>-</v>
      </c>
      <c r="I79" s="184">
        <v>1.8520000000000001</v>
      </c>
      <c r="J79" s="185">
        <f t="shared" si="19"/>
        <v>-0.69487499999999991</v>
      </c>
      <c r="K79" s="184">
        <v>1.7168525402726147</v>
      </c>
      <c r="L79" s="185">
        <f t="shared" ref="L79:L87" si="20">IFERROR(K79-I79,"-")</f>
        <v>-0.1351474597273854</v>
      </c>
      <c r="M79" s="184">
        <v>2.0689013035381749</v>
      </c>
      <c r="N79" s="185">
        <f t="shared" ref="N79:N86" si="21">IFERROR(M79-K79,"-")</f>
        <v>0.35204876326556023</v>
      </c>
      <c r="O79" s="185">
        <f t="shared" si="18"/>
        <v>1.5412931445151656E-2</v>
      </c>
    </row>
    <row r="80" spans="1:16" x14ac:dyDescent="0.25">
      <c r="A80" s="1">
        <v>6</v>
      </c>
      <c r="B80" s="114" t="s">
        <v>81</v>
      </c>
      <c r="C80" s="184">
        <v>2.1336898395721926</v>
      </c>
      <c r="D80" s="185">
        <v>-8.8532382650029717E-2</v>
      </c>
      <c r="E80" s="184" t="s">
        <v>232</v>
      </c>
      <c r="F80" s="185" t="str">
        <f t="shared" si="19"/>
        <v>-</v>
      </c>
      <c r="G80" s="184">
        <v>2.146276595744681</v>
      </c>
      <c r="H80" s="185" t="str">
        <f t="shared" si="19"/>
        <v>-</v>
      </c>
      <c r="I80" s="184">
        <v>1.7186440677966102</v>
      </c>
      <c r="J80" s="185">
        <f t="shared" si="19"/>
        <v>-0.42763252794807083</v>
      </c>
      <c r="K80" s="184">
        <v>1.495353159851301</v>
      </c>
      <c r="L80" s="185">
        <f t="shared" si="20"/>
        <v>-0.22329090794530915</v>
      </c>
      <c r="M80" s="184">
        <v>1.7713498622589532</v>
      </c>
      <c r="N80" s="185">
        <f t="shared" si="21"/>
        <v>0.27599670240765217</v>
      </c>
      <c r="O80" s="185">
        <f t="shared" si="18"/>
        <v>-0.36233997731323941</v>
      </c>
    </row>
    <row r="81" spans="1:16" x14ac:dyDescent="0.25">
      <c r="A81" s="1">
        <v>7</v>
      </c>
      <c r="B81" s="114" t="s">
        <v>83</v>
      </c>
      <c r="C81" s="184">
        <v>2.2923832923832923</v>
      </c>
      <c r="D81" s="185">
        <v>-0.44630283900356904</v>
      </c>
      <c r="E81" s="184" t="s">
        <v>232</v>
      </c>
      <c r="F81" s="185" t="str">
        <f t="shared" si="19"/>
        <v>-</v>
      </c>
      <c r="G81" s="184">
        <v>2.2857142857142856</v>
      </c>
      <c r="H81" s="185" t="str">
        <f t="shared" si="19"/>
        <v>-</v>
      </c>
      <c r="I81" s="184">
        <v>1.7058823529411764</v>
      </c>
      <c r="J81" s="185">
        <f t="shared" si="19"/>
        <v>-0.57983193277310918</v>
      </c>
      <c r="K81" s="184">
        <v>1.7166186359269933</v>
      </c>
      <c r="L81" s="185">
        <f t="shared" si="20"/>
        <v>1.0736282985816858E-2</v>
      </c>
      <c r="M81" s="184">
        <v>2.0752351097178683</v>
      </c>
      <c r="N81" s="185">
        <f t="shared" si="21"/>
        <v>0.35861647379087502</v>
      </c>
      <c r="O81" s="185">
        <f>IFERROR(M81-C81,"-")</f>
        <v>-0.21714818266542402</v>
      </c>
    </row>
    <row r="82" spans="1:16" x14ac:dyDescent="0.25">
      <c r="A82" s="1">
        <v>8</v>
      </c>
      <c r="B82" s="114" t="s">
        <v>85</v>
      </c>
      <c r="C82" s="184">
        <v>2.0317948717948719</v>
      </c>
      <c r="D82" s="185">
        <v>-1.0919707634915006</v>
      </c>
      <c r="E82" s="184">
        <v>2.8</v>
      </c>
      <c r="F82" s="185">
        <f t="shared" si="19"/>
        <v>0.76820512820512787</v>
      </c>
      <c r="G82" s="184">
        <v>2.3372549019607844</v>
      </c>
      <c r="H82" s="185">
        <f t="shared" si="19"/>
        <v>-0.46274509803921537</v>
      </c>
      <c r="I82" s="184">
        <v>2.0665110851808635</v>
      </c>
      <c r="J82" s="185">
        <f t="shared" si="19"/>
        <v>-0.27074381677992099</v>
      </c>
      <c r="K82" s="184">
        <v>1.632882882882883</v>
      </c>
      <c r="L82" s="185">
        <f t="shared" si="20"/>
        <v>-0.43362820229798049</v>
      </c>
      <c r="M82" s="184">
        <v>2.7041884816753927</v>
      </c>
      <c r="N82" s="185">
        <f t="shared" si="21"/>
        <v>1.0713055987925098</v>
      </c>
      <c r="O82" s="185">
        <f>IFERROR(M82-C82,"-")</f>
        <v>0.67239360988052077</v>
      </c>
    </row>
    <row r="83" spans="1:16" x14ac:dyDescent="0.25">
      <c r="A83" s="1">
        <v>9</v>
      </c>
      <c r="B83" s="114" t="s">
        <v>87</v>
      </c>
      <c r="C83" s="184">
        <v>2.2933333333333334</v>
      </c>
      <c r="D83" s="185">
        <v>-0.77417721518987337</v>
      </c>
      <c r="E83" s="184">
        <v>4.5466666666666669</v>
      </c>
      <c r="F83" s="185">
        <f t="shared" si="19"/>
        <v>2.2533333333333334</v>
      </c>
      <c r="G83" s="184">
        <v>2.653250773993808</v>
      </c>
      <c r="H83" s="185">
        <f t="shared" si="19"/>
        <v>-1.8934158926728588</v>
      </c>
      <c r="I83" s="184">
        <v>1.4929577464788732</v>
      </c>
      <c r="J83" s="185">
        <f t="shared" si="19"/>
        <v>-1.1602930275149348</v>
      </c>
      <c r="K83" s="184">
        <v>1.6341991341991342</v>
      </c>
      <c r="L83" s="185">
        <f t="shared" si="20"/>
        <v>0.14124138772026096</v>
      </c>
      <c r="M83" s="184">
        <v>2.9760837070254111</v>
      </c>
      <c r="N83" s="185">
        <f t="shared" si="21"/>
        <v>1.3418845728262769</v>
      </c>
      <c r="O83" s="185">
        <f t="shared" ref="O83:O86" si="22">IFERROR(M83-C83,"-")</f>
        <v>0.68275037369207769</v>
      </c>
    </row>
    <row r="84" spans="1:16" x14ac:dyDescent="0.25">
      <c r="A84" s="1">
        <v>10</v>
      </c>
      <c r="B84" s="114" t="s">
        <v>89</v>
      </c>
      <c r="C84" s="184">
        <v>2.3084745762711862</v>
      </c>
      <c r="D84" s="185">
        <v>-0.31916008415035924</v>
      </c>
      <c r="E84" s="184">
        <v>4.7415730337078648</v>
      </c>
      <c r="F84" s="185">
        <f t="shared" si="19"/>
        <v>2.4330984574366785</v>
      </c>
      <c r="G84" s="184">
        <v>2.3313782991202348</v>
      </c>
      <c r="H84" s="185">
        <f t="shared" si="19"/>
        <v>-2.41019473458763</v>
      </c>
      <c r="I84" s="184">
        <v>1.4381188118811881</v>
      </c>
      <c r="J84" s="185">
        <f t="shared" si="19"/>
        <v>-0.89325948723904669</v>
      </c>
      <c r="K84" s="184">
        <v>1.807511737089202</v>
      </c>
      <c r="L84" s="185">
        <f t="shared" si="20"/>
        <v>0.36939292520801392</v>
      </c>
      <c r="M84" s="184">
        <v>1.82687338501292</v>
      </c>
      <c r="N84" s="185">
        <f t="shared" si="21"/>
        <v>1.9361647923717973E-2</v>
      </c>
      <c r="O84" s="185">
        <f t="shared" si="22"/>
        <v>-0.48160119125826628</v>
      </c>
    </row>
    <row r="85" spans="1:16" x14ac:dyDescent="0.25">
      <c r="A85" s="1">
        <v>11</v>
      </c>
      <c r="B85" s="114" t="s">
        <v>91</v>
      </c>
      <c r="C85" s="184">
        <v>2.0837563451776648</v>
      </c>
      <c r="D85" s="185">
        <v>0.23918705678815178</v>
      </c>
      <c r="E85" s="184">
        <v>6.612903225806452</v>
      </c>
      <c r="F85" s="185">
        <f t="shared" si="19"/>
        <v>4.5291468806287867</v>
      </c>
      <c r="G85" s="184">
        <v>3.3333333333333335</v>
      </c>
      <c r="H85" s="185">
        <f t="shared" si="19"/>
        <v>-3.2795698924731185</v>
      </c>
      <c r="I85" s="184">
        <v>6.9090909090909092</v>
      </c>
      <c r="J85" s="185">
        <f t="shared" si="19"/>
        <v>3.5757575757575757</v>
      </c>
      <c r="K85" s="184">
        <v>1.6537467700258397</v>
      </c>
      <c r="L85" s="185">
        <f t="shared" si="20"/>
        <v>-5.2553441390650697</v>
      </c>
      <c r="M85" s="184" t="s">
        <v>232</v>
      </c>
      <c r="N85" s="185" t="str">
        <f t="shared" si="21"/>
        <v>-</v>
      </c>
      <c r="O85" s="185" t="str">
        <f t="shared" si="22"/>
        <v>-</v>
      </c>
    </row>
    <row r="86" spans="1:16" x14ac:dyDescent="0.25">
      <c r="A86" s="1">
        <v>12</v>
      </c>
      <c r="B86" s="114" t="s">
        <v>93</v>
      </c>
      <c r="C86" s="184">
        <v>1.8614864864864864</v>
      </c>
      <c r="D86" s="185">
        <v>0.17304205946337903</v>
      </c>
      <c r="E86" s="184" t="s">
        <v>232</v>
      </c>
      <c r="F86" s="185" t="str">
        <f t="shared" si="19"/>
        <v>-</v>
      </c>
      <c r="G86" s="184">
        <v>3.4153846153846152</v>
      </c>
      <c r="H86" s="185" t="str">
        <f t="shared" si="19"/>
        <v>-</v>
      </c>
      <c r="I86" s="184">
        <v>1.6974025974025975</v>
      </c>
      <c r="J86" s="185">
        <f t="shared" si="19"/>
        <v>-1.7179820179820178</v>
      </c>
      <c r="K86" s="184">
        <v>1.5575515635395876</v>
      </c>
      <c r="L86" s="185">
        <f t="shared" si="20"/>
        <v>-0.1398510338630099</v>
      </c>
      <c r="M86" s="184">
        <v>1.8095238095238095</v>
      </c>
      <c r="N86" s="185">
        <f t="shared" si="21"/>
        <v>0.25197224598422197</v>
      </c>
      <c r="O86" s="185">
        <f t="shared" si="22"/>
        <v>-5.1962676962676868E-2</v>
      </c>
    </row>
    <row r="87" spans="1:16" ht="15.75" x14ac:dyDescent="0.25">
      <c r="B87" s="117" t="s">
        <v>30</v>
      </c>
      <c r="C87" s="186">
        <v>2.1805181695827724</v>
      </c>
      <c r="D87" s="187">
        <v>-0.35337430944926407</v>
      </c>
      <c r="E87" s="186">
        <v>3.017490952955368</v>
      </c>
      <c r="F87" s="187">
        <f t="shared" si="19"/>
        <v>0.83697278337259551</v>
      </c>
      <c r="G87" s="186">
        <v>2.8944099378881987</v>
      </c>
      <c r="H87" s="187">
        <f t="shared" si="19"/>
        <v>-0.12308101506716929</v>
      </c>
      <c r="I87" s="186">
        <v>1.9886201991465149</v>
      </c>
      <c r="J87" s="187">
        <f t="shared" si="19"/>
        <v>-0.90578973874168378</v>
      </c>
      <c r="K87" s="186">
        <v>1.6990074944298157</v>
      </c>
      <c r="L87" s="187">
        <f t="shared" si="20"/>
        <v>-0.2896127047166992</v>
      </c>
      <c r="M87" s="186">
        <v>1.9754516618397462</v>
      </c>
      <c r="N87" s="187">
        <v>0.2764441674099305</v>
      </c>
      <c r="O87" s="187">
        <v>-0.20506650774302626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287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5.5732436472346789</v>
      </c>
      <c r="D97" s="185">
        <v>-0.31763148616980352</v>
      </c>
      <c r="E97" s="184">
        <v>5.9151985667363389</v>
      </c>
      <c r="F97" s="185">
        <f t="shared" ref="F97:J99" si="23">IFERROR(E97-C97,"-")</f>
        <v>0.34195491950166002</v>
      </c>
      <c r="G97" s="184">
        <v>4.9897750511247443</v>
      </c>
      <c r="H97" s="185">
        <f t="shared" si="23"/>
        <v>-0.92542351561159464</v>
      </c>
      <c r="I97" s="184">
        <v>5.4038301415487098</v>
      </c>
      <c r="J97" s="185">
        <f t="shared" si="23"/>
        <v>0.41405509042396549</v>
      </c>
      <c r="K97" s="184">
        <v>3.2751599767306572</v>
      </c>
      <c r="L97" s="185">
        <f t="shared" ref="L97:L99" si="24">IFERROR(K97-I97,"-")</f>
        <v>-2.1286701648180526</v>
      </c>
      <c r="M97" s="184">
        <v>5.1177835051546392</v>
      </c>
      <c r="N97" s="185">
        <f t="shared" ref="N97:N99" si="25">IFERROR(M97-K97,"-")</f>
        <v>1.842623528423982</v>
      </c>
      <c r="O97" s="185">
        <f t="shared" ref="O97" si="26">IFERROR(M97-C97,"-")</f>
        <v>-0.45546014208003971</v>
      </c>
    </row>
    <row r="98" spans="2:15" x14ac:dyDescent="0.25">
      <c r="B98" s="114" t="s">
        <v>73</v>
      </c>
      <c r="C98" s="184">
        <v>5.7500799999999996</v>
      </c>
      <c r="D98" s="185">
        <v>0.11713116829340375</v>
      </c>
      <c r="E98" s="184">
        <v>4.6653090560613322</v>
      </c>
      <c r="F98" s="185">
        <f t="shared" si="23"/>
        <v>-1.0847709439386675</v>
      </c>
      <c r="G98" s="184">
        <v>4.9833333333333334</v>
      </c>
      <c r="H98" s="185">
        <f t="shared" si="23"/>
        <v>0.31802427727200122</v>
      </c>
      <c r="I98" s="184">
        <v>4.7217228464419474</v>
      </c>
      <c r="J98" s="185">
        <f t="shared" si="23"/>
        <v>-0.261610486891386</v>
      </c>
      <c r="K98" s="184">
        <v>4.4274415405777168</v>
      </c>
      <c r="L98" s="185">
        <f t="shared" si="24"/>
        <v>-0.29428130586423062</v>
      </c>
      <c r="M98" s="184">
        <v>4.3072524044710168</v>
      </c>
      <c r="N98" s="185">
        <f t="shared" si="25"/>
        <v>-0.12018913610670001</v>
      </c>
      <c r="O98" s="185">
        <f>IFERROR(M98-C98,"-")</f>
        <v>-1.4428275955289829</v>
      </c>
    </row>
    <row r="99" spans="2:15" x14ac:dyDescent="0.25">
      <c r="B99" s="114" t="s">
        <v>75</v>
      </c>
      <c r="C99" s="184">
        <v>5.850066577896138</v>
      </c>
      <c r="D99" s="185">
        <v>0.79578462796201421</v>
      </c>
      <c r="E99" s="184">
        <v>8.1109550561797761</v>
      </c>
      <c r="F99" s="185">
        <f t="shared" si="23"/>
        <v>2.260888478283638</v>
      </c>
      <c r="G99" s="184">
        <v>4.7155688622754495</v>
      </c>
      <c r="H99" s="185">
        <f t="shared" si="23"/>
        <v>-3.3953861939043266</v>
      </c>
      <c r="I99" s="184">
        <v>4.9037656903765692</v>
      </c>
      <c r="J99" s="185">
        <f t="shared" si="23"/>
        <v>0.18819682810111971</v>
      </c>
      <c r="K99" s="184">
        <v>4.5472770795930577</v>
      </c>
      <c r="L99" s="185">
        <f t="shared" si="24"/>
        <v>-0.35648861078351146</v>
      </c>
      <c r="M99" s="184">
        <v>4.484695310306094</v>
      </c>
      <c r="N99" s="185">
        <f t="shared" si="25"/>
        <v>-6.2581769286963684E-2</v>
      </c>
      <c r="O99" s="185">
        <f t="shared" ref="O99:O102" si="27">IFERROR(M99-C99,"-")</f>
        <v>-1.365371267590044</v>
      </c>
    </row>
    <row r="100" spans="2:15" x14ac:dyDescent="0.25">
      <c r="B100" s="114" t="s">
        <v>77</v>
      </c>
      <c r="C100" s="184">
        <v>5.3364279398762156</v>
      </c>
      <c r="D100" s="185">
        <v>-0.60602103971562116</v>
      </c>
      <c r="E100" s="184" t="s">
        <v>232</v>
      </c>
      <c r="F100" s="185" t="str">
        <f>IFERROR(E100-C100,"-")</f>
        <v>-</v>
      </c>
      <c r="G100" s="184">
        <v>6.4630872483221475</v>
      </c>
      <c r="H100" s="185" t="str">
        <f>IFERROR(G100-E100,"-")</f>
        <v>-</v>
      </c>
      <c r="I100" s="184">
        <v>4.0942293644996344</v>
      </c>
      <c r="J100" s="185">
        <f>IFERROR(I100-G100,"-")</f>
        <v>-2.3688578838225132</v>
      </c>
      <c r="K100" s="184">
        <v>3.8825409508589694</v>
      </c>
      <c r="L100" s="185">
        <f>IFERROR(K100-I100,"-")</f>
        <v>-0.21168841364066493</v>
      </c>
      <c r="M100" s="184">
        <v>4.6696662917135354</v>
      </c>
      <c r="N100" s="185">
        <f>IFERROR(M100-K100,"-")</f>
        <v>0.78712534085456598</v>
      </c>
      <c r="O100" s="185">
        <f t="shared" si="27"/>
        <v>-0.66676164816268013</v>
      </c>
    </row>
    <row r="101" spans="2:15" x14ac:dyDescent="0.25">
      <c r="B101" s="114" t="s">
        <v>79</v>
      </c>
      <c r="C101" s="184">
        <v>5.2955876610698942</v>
      </c>
      <c r="D101" s="185">
        <v>-0.44713289520998423</v>
      </c>
      <c r="E101" s="184" t="s">
        <v>232</v>
      </c>
      <c r="F101" s="185" t="str">
        <f t="shared" ref="F101:J109" si="28">IFERROR(E101-C101,"-")</f>
        <v>-</v>
      </c>
      <c r="G101" s="184">
        <v>3.2746113989637307</v>
      </c>
      <c r="H101" s="185" t="str">
        <f t="shared" si="28"/>
        <v>-</v>
      </c>
      <c r="I101" s="184">
        <v>5.09784324039979</v>
      </c>
      <c r="J101" s="185">
        <f t="shared" si="28"/>
        <v>1.8232318414360593</v>
      </c>
      <c r="K101" s="184">
        <v>4.569230769230769</v>
      </c>
      <c r="L101" s="185">
        <f t="shared" ref="L101:L109" si="29">IFERROR(K101-I101,"-")</f>
        <v>-0.52861247116902099</v>
      </c>
      <c r="M101" s="184">
        <v>5.1427406199021206</v>
      </c>
      <c r="N101" s="185">
        <f t="shared" ref="N101:N108" si="30">IFERROR(M101-K101,"-")</f>
        <v>0.57350985067135163</v>
      </c>
      <c r="O101" s="185">
        <f t="shared" si="27"/>
        <v>-0.15284704116777359</v>
      </c>
    </row>
    <row r="102" spans="2:15" x14ac:dyDescent="0.25">
      <c r="B102" s="114" t="s">
        <v>81</v>
      </c>
      <c r="C102" s="184">
        <v>6.3745901639344265</v>
      </c>
      <c r="D102" s="185">
        <v>0.17893799002138255</v>
      </c>
      <c r="E102" s="184" t="s">
        <v>232</v>
      </c>
      <c r="F102" s="185" t="str">
        <f t="shared" si="28"/>
        <v>-</v>
      </c>
      <c r="G102" s="184">
        <v>4.2829545454545457</v>
      </c>
      <c r="H102" s="185" t="str">
        <f t="shared" si="28"/>
        <v>-</v>
      </c>
      <c r="I102" s="184">
        <v>5.2487437185929648</v>
      </c>
      <c r="J102" s="185">
        <f t="shared" si="28"/>
        <v>0.96578917313841917</v>
      </c>
      <c r="K102" s="184">
        <v>5.2122699386503069</v>
      </c>
      <c r="L102" s="185">
        <f t="shared" si="29"/>
        <v>-3.6473779942657991E-2</v>
      </c>
      <c r="M102" s="184">
        <v>6.0034662045060658</v>
      </c>
      <c r="N102" s="185">
        <f t="shared" si="30"/>
        <v>0.79119626585575897</v>
      </c>
      <c r="O102" s="185">
        <f t="shared" si="27"/>
        <v>-0.37112395942836063</v>
      </c>
    </row>
    <row r="103" spans="2:15" x14ac:dyDescent="0.25">
      <c r="B103" s="114" t="s">
        <v>83</v>
      </c>
      <c r="C103" s="184">
        <v>6.6607393542349085</v>
      </c>
      <c r="D103" s="185">
        <v>0.21276513692367427</v>
      </c>
      <c r="E103" s="184" t="s">
        <v>232</v>
      </c>
      <c r="F103" s="185" t="str">
        <f t="shared" si="28"/>
        <v>-</v>
      </c>
      <c r="G103" s="184">
        <v>5.9607458292443569</v>
      </c>
      <c r="H103" s="185" t="str">
        <f t="shared" si="28"/>
        <v>-</v>
      </c>
      <c r="I103" s="184">
        <v>5.6604189636163174</v>
      </c>
      <c r="J103" s="185">
        <f t="shared" si="28"/>
        <v>-0.30032686562803956</v>
      </c>
      <c r="K103" s="184">
        <v>5.3610354223433241</v>
      </c>
      <c r="L103" s="185">
        <f t="shared" si="29"/>
        <v>-0.29938354127299327</v>
      </c>
      <c r="M103" s="184">
        <v>6.433518862090291</v>
      </c>
      <c r="N103" s="185">
        <f t="shared" si="30"/>
        <v>1.0724834397469669</v>
      </c>
      <c r="O103" s="185">
        <f>IFERROR(M103-C103,"-")</f>
        <v>-0.22722049214461748</v>
      </c>
    </row>
    <row r="104" spans="2:15" x14ac:dyDescent="0.25">
      <c r="B104" s="114" t="s">
        <v>85</v>
      </c>
      <c r="C104" s="184">
        <v>6.0082796688132474</v>
      </c>
      <c r="D104" s="185">
        <v>-0.55812959759601899</v>
      </c>
      <c r="E104" s="184">
        <v>6.9090909090909092</v>
      </c>
      <c r="F104" s="185">
        <f t="shared" si="28"/>
        <v>0.9008112402776618</v>
      </c>
      <c r="G104" s="184">
        <v>5.4294294294294296</v>
      </c>
      <c r="H104" s="185">
        <f t="shared" si="28"/>
        <v>-1.4796614796614795</v>
      </c>
      <c r="I104" s="184">
        <v>5.3613793103448275</v>
      </c>
      <c r="J104" s="185">
        <f t="shared" si="28"/>
        <v>-6.8050119084602123E-2</v>
      </c>
      <c r="K104" s="184">
        <v>5.371587743732591</v>
      </c>
      <c r="L104" s="185">
        <f t="shared" si="29"/>
        <v>1.0208433387763449E-2</v>
      </c>
      <c r="M104" s="184">
        <v>5.7985640207419227</v>
      </c>
      <c r="N104" s="185">
        <f t="shared" si="30"/>
        <v>0.42697627700933172</v>
      </c>
      <c r="O104" s="185">
        <f>IFERROR(M104-C104,"-")</f>
        <v>-0.2097156480713247</v>
      </c>
    </row>
    <row r="105" spans="2:15" x14ac:dyDescent="0.25">
      <c r="B105" s="114" t="s">
        <v>87</v>
      </c>
      <c r="C105" s="184">
        <v>6.7056151940545003</v>
      </c>
      <c r="D105" s="185">
        <v>-3.7622593591845721E-2</v>
      </c>
      <c r="E105" s="184">
        <v>5.2307692307692308</v>
      </c>
      <c r="F105" s="185">
        <f t="shared" si="28"/>
        <v>-1.4748459632852695</v>
      </c>
      <c r="G105" s="184">
        <v>6.0605693519079349</v>
      </c>
      <c r="H105" s="185">
        <f t="shared" si="28"/>
        <v>0.82980012113870405</v>
      </c>
      <c r="I105" s="184">
        <v>4.4908606245239913</v>
      </c>
      <c r="J105" s="185">
        <f t="shared" si="28"/>
        <v>-1.5697087273839436</v>
      </c>
      <c r="K105" s="184">
        <v>5.2441571357533565</v>
      </c>
      <c r="L105" s="185">
        <f t="shared" si="29"/>
        <v>0.75329651122936525</v>
      </c>
      <c r="M105" s="184">
        <v>6.6114311032343815</v>
      </c>
      <c r="N105" s="185">
        <f t="shared" si="30"/>
        <v>1.367273967481025</v>
      </c>
      <c r="O105" s="185">
        <f t="shared" ref="O105:O108" si="31">IFERROR(M105-C105,"-")</f>
        <v>-9.4184090820118804E-2</v>
      </c>
    </row>
    <row r="106" spans="2:15" x14ac:dyDescent="0.25">
      <c r="B106" s="114" t="s">
        <v>89</v>
      </c>
      <c r="C106" s="184">
        <v>5.5875980575270825</v>
      </c>
      <c r="D106" s="185">
        <v>-0.26149157832725933</v>
      </c>
      <c r="E106" s="184">
        <v>3.4464285714285716</v>
      </c>
      <c r="F106" s="185">
        <f t="shared" si="28"/>
        <v>-2.1411694860985109</v>
      </c>
      <c r="G106" s="184">
        <v>4.8672911787665889</v>
      </c>
      <c r="H106" s="185">
        <f t="shared" si="28"/>
        <v>1.4208626073380173</v>
      </c>
      <c r="I106" s="184">
        <v>4.5062972292191432</v>
      </c>
      <c r="J106" s="185">
        <f t="shared" si="28"/>
        <v>-0.36099394954744568</v>
      </c>
      <c r="K106" s="184">
        <v>4.8353948620361562</v>
      </c>
      <c r="L106" s="185">
        <f t="shared" si="29"/>
        <v>0.32909763281701299</v>
      </c>
      <c r="M106" s="184">
        <v>5.4296091317883084</v>
      </c>
      <c r="N106" s="185">
        <f t="shared" si="30"/>
        <v>0.59421426975215219</v>
      </c>
      <c r="O106" s="185">
        <f t="shared" si="31"/>
        <v>-0.1579889257387741</v>
      </c>
    </row>
    <row r="107" spans="2:15" x14ac:dyDescent="0.25">
      <c r="B107" s="114" t="s">
        <v>91</v>
      </c>
      <c r="C107" s="184">
        <v>5.4279442148760326</v>
      </c>
      <c r="D107" s="185">
        <v>-0.38506836030166003</v>
      </c>
      <c r="E107" s="184">
        <v>5.1565934065934069</v>
      </c>
      <c r="F107" s="185">
        <f t="shared" si="28"/>
        <v>-0.2713508082826257</v>
      </c>
      <c r="G107" s="184">
        <v>5.5483870967741939</v>
      </c>
      <c r="H107" s="185">
        <f t="shared" si="28"/>
        <v>0.39179369018078702</v>
      </c>
      <c r="I107" s="184">
        <v>4.0623314354210365</v>
      </c>
      <c r="J107" s="185">
        <f t="shared" si="28"/>
        <v>-1.4860556613531575</v>
      </c>
      <c r="K107" s="184">
        <v>4.9761243753470294</v>
      </c>
      <c r="L107" s="185">
        <f t="shared" si="29"/>
        <v>0.91379293992599298</v>
      </c>
      <c r="M107" s="184">
        <v>5.0825840825840825</v>
      </c>
      <c r="N107" s="185">
        <f t="shared" si="30"/>
        <v>0.106459707237053</v>
      </c>
      <c r="O107" s="185">
        <f t="shared" si="31"/>
        <v>-0.34536013229195017</v>
      </c>
    </row>
    <row r="108" spans="2:15" x14ac:dyDescent="0.25">
      <c r="B108" s="114" t="s">
        <v>93</v>
      </c>
      <c r="C108" s="184">
        <v>6.6534526854219953</v>
      </c>
      <c r="D108" s="185">
        <v>1.1422091199925726</v>
      </c>
      <c r="E108" s="184">
        <v>6.4270386266094421</v>
      </c>
      <c r="F108" s="185">
        <f t="shared" si="28"/>
        <v>-0.22641405881255317</v>
      </c>
      <c r="G108" s="184">
        <v>6.0665198237885463</v>
      </c>
      <c r="H108" s="185">
        <f t="shared" si="28"/>
        <v>-0.36051880282089588</v>
      </c>
      <c r="I108" s="184">
        <v>4.3915942028985508</v>
      </c>
      <c r="J108" s="185">
        <f t="shared" si="28"/>
        <v>-1.6749256208899954</v>
      </c>
      <c r="K108" s="184">
        <v>4.5345122646891047</v>
      </c>
      <c r="L108" s="185">
        <f t="shared" si="29"/>
        <v>0.14291806179055389</v>
      </c>
      <c r="M108" s="184">
        <v>4.7062356979405031</v>
      </c>
      <c r="N108" s="185">
        <f t="shared" si="30"/>
        <v>0.17172343325139838</v>
      </c>
      <c r="O108" s="185">
        <f t="shared" si="31"/>
        <v>-1.9472169874814922</v>
      </c>
    </row>
    <row r="109" spans="2:15" ht="15.75" x14ac:dyDescent="0.25">
      <c r="B109" s="117" t="s">
        <v>30</v>
      </c>
      <c r="C109" s="186">
        <v>5.8963172968438107</v>
      </c>
      <c r="D109" s="187">
        <v>1.4175550313971108E-2</v>
      </c>
      <c r="E109" s="186">
        <v>5.6659218962502429</v>
      </c>
      <c r="F109" s="187">
        <f t="shared" si="28"/>
        <v>-0.23039540059356778</v>
      </c>
      <c r="G109" s="186">
        <v>5.3563868253237787</v>
      </c>
      <c r="H109" s="187">
        <f t="shared" si="28"/>
        <v>-0.30953507092646415</v>
      </c>
      <c r="I109" s="186">
        <v>4.7475233147245799</v>
      </c>
      <c r="J109" s="187">
        <f t="shared" si="28"/>
        <v>-0.60886351059919885</v>
      </c>
      <c r="K109" s="186">
        <v>4.5866218139474704</v>
      </c>
      <c r="L109" s="187">
        <f t="shared" si="29"/>
        <v>-0.16090150077710952</v>
      </c>
      <c r="M109" s="186">
        <v>5.165468286265031</v>
      </c>
      <c r="N109" s="187">
        <v>0.57884647231756059</v>
      </c>
      <c r="O109" s="187">
        <v>-0.73084901057877971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288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6.6101123595505618</v>
      </c>
      <c r="D119" s="185">
        <v>-0.33946747238221153</v>
      </c>
      <c r="E119" s="184">
        <v>6.18075117370892</v>
      </c>
      <c r="F119" s="185">
        <f t="shared" ref="F119:J121" si="32">IFERROR(E119-C119,"-")</f>
        <v>-0.42936118584164173</v>
      </c>
      <c r="G119" s="184">
        <v>5.6842105263157894</v>
      </c>
      <c r="H119" s="185">
        <f t="shared" si="32"/>
        <v>-0.49654064739313064</v>
      </c>
      <c r="I119" s="184">
        <v>6.4737654320987659</v>
      </c>
      <c r="J119" s="185">
        <f t="shared" si="32"/>
        <v>0.78955490578297649</v>
      </c>
      <c r="K119" s="184">
        <v>4.9533404029692472</v>
      </c>
      <c r="L119" s="185">
        <f t="shared" ref="L119:L121" si="33">IFERROR(K119-I119,"-")</f>
        <v>-1.5204250291295187</v>
      </c>
      <c r="M119" s="184">
        <v>6.1592148309705559</v>
      </c>
      <c r="N119" s="185">
        <f t="shared" ref="N119:N121" si="34">IFERROR(M119-K119,"-")</f>
        <v>1.2058744280013087</v>
      </c>
      <c r="O119" s="185">
        <f t="shared" ref="O119" si="35">IFERROR(M119-C119,"-")</f>
        <v>-0.45089752858000587</v>
      </c>
    </row>
    <row r="120" spans="1:16" x14ac:dyDescent="0.25">
      <c r="B120" s="114" t="s">
        <v>73</v>
      </c>
      <c r="C120" s="184">
        <v>6.1391018619934279</v>
      </c>
      <c r="D120" s="185">
        <v>0.14766717248593331</v>
      </c>
      <c r="E120" s="184">
        <v>5.253333333333333</v>
      </c>
      <c r="F120" s="185">
        <f t="shared" si="32"/>
        <v>-0.88576852866009492</v>
      </c>
      <c r="G120" s="184">
        <v>31</v>
      </c>
      <c r="H120" s="185">
        <f t="shared" si="32"/>
        <v>25.746666666666666</v>
      </c>
      <c r="I120" s="184">
        <v>6.0708245243128962</v>
      </c>
      <c r="J120" s="185">
        <f t="shared" si="32"/>
        <v>-24.929175475687103</v>
      </c>
      <c r="K120" s="184">
        <v>6.147023086269745</v>
      </c>
      <c r="L120" s="185">
        <f t="shared" si="33"/>
        <v>7.619856195684882E-2</v>
      </c>
      <c r="M120" s="184">
        <v>5.6794625719769671</v>
      </c>
      <c r="N120" s="185">
        <f t="shared" si="34"/>
        <v>-0.4675605142927779</v>
      </c>
      <c r="O120" s="185">
        <f>IFERROR(M120-C120,"-")</f>
        <v>-0.45963929001646076</v>
      </c>
    </row>
    <row r="121" spans="1:16" x14ac:dyDescent="0.25">
      <c r="B121" s="114" t="s">
        <v>75</v>
      </c>
      <c r="C121" s="184">
        <v>6.6970000000000001</v>
      </c>
      <c r="D121" s="185">
        <v>0.24226748971193413</v>
      </c>
      <c r="E121" s="184">
        <v>8.6840236686390533</v>
      </c>
      <c r="F121" s="185">
        <f t="shared" si="32"/>
        <v>1.9870236686390532</v>
      </c>
      <c r="G121" s="184">
        <v>11</v>
      </c>
      <c r="H121" s="185">
        <f t="shared" si="32"/>
        <v>2.3159763313609467</v>
      </c>
      <c r="I121" s="184">
        <v>6.4224548049476686</v>
      </c>
      <c r="J121" s="185">
        <f t="shared" si="32"/>
        <v>-4.5775451950523314</v>
      </c>
      <c r="K121" s="184">
        <v>5.8707926167209559</v>
      </c>
      <c r="L121" s="185">
        <f t="shared" si="33"/>
        <v>-0.55166218822671276</v>
      </c>
      <c r="M121" s="184">
        <v>5.6588465298142721</v>
      </c>
      <c r="N121" s="185">
        <f t="shared" si="34"/>
        <v>-0.21194608690668382</v>
      </c>
      <c r="O121" s="185">
        <f t="shared" ref="O121:O124" si="36">IFERROR(M121-C121,"-")</f>
        <v>-1.038153470185728</v>
      </c>
    </row>
    <row r="122" spans="1:16" x14ac:dyDescent="0.25">
      <c r="B122" s="114" t="s">
        <v>77</v>
      </c>
      <c r="C122" s="184">
        <v>6.3296703296703294</v>
      </c>
      <c r="D122" s="185">
        <v>-0.43944943944944015</v>
      </c>
      <c r="E122" s="184" t="s">
        <v>232</v>
      </c>
      <c r="F122" s="185" t="str">
        <f>IFERROR(E122-C122,"-")</f>
        <v>-</v>
      </c>
      <c r="G122" s="184">
        <v>33.666666666666664</v>
      </c>
      <c r="H122" s="185" t="str">
        <f>IFERROR(G122-E122,"-")</f>
        <v>-</v>
      </c>
      <c r="I122" s="184">
        <v>6.232613908872902</v>
      </c>
      <c r="J122" s="185">
        <f>IFERROR(I122-G122,"-")</f>
        <v>-27.434052757793761</v>
      </c>
      <c r="K122" s="184">
        <v>4.9603803486529321</v>
      </c>
      <c r="L122" s="185">
        <f>IFERROR(K122-I122,"-")</f>
        <v>-1.2722335602199699</v>
      </c>
      <c r="M122" s="184">
        <v>5.5662337662337666</v>
      </c>
      <c r="N122" s="185">
        <f>IFERROR(M122-K122,"-")</f>
        <v>0.60585341758083455</v>
      </c>
      <c r="O122" s="185">
        <f t="shared" si="36"/>
        <v>-0.76343656343656274</v>
      </c>
    </row>
    <row r="123" spans="1:16" x14ac:dyDescent="0.25">
      <c r="B123" s="114" t="s">
        <v>79</v>
      </c>
      <c r="C123" s="184">
        <v>5.3986486486486482</v>
      </c>
      <c r="D123" s="185">
        <v>-1.09717307837085</v>
      </c>
      <c r="E123" s="184" t="s">
        <v>232</v>
      </c>
      <c r="F123" s="185" t="str">
        <f t="shared" ref="F123:J131" si="37">IFERROR(E123-C123,"-")</f>
        <v>-</v>
      </c>
      <c r="G123" s="184">
        <v>4.6818181818181817</v>
      </c>
      <c r="H123" s="185" t="str">
        <f t="shared" si="37"/>
        <v>-</v>
      </c>
      <c r="I123" s="184">
        <v>6.6919254658385094</v>
      </c>
      <c r="J123" s="185">
        <f t="shared" si="37"/>
        <v>2.0101072840203278</v>
      </c>
      <c r="K123" s="184">
        <v>6.0809595202398796</v>
      </c>
      <c r="L123" s="185">
        <f t="shared" ref="L123:L131" si="38">IFERROR(K123-I123,"-")</f>
        <v>-0.61096594559862982</v>
      </c>
      <c r="M123" s="184">
        <v>5.7596401028277633</v>
      </c>
      <c r="N123" s="185">
        <f t="shared" ref="N123:N130" si="39">IFERROR(M123-K123,"-")</f>
        <v>-0.32131941741211634</v>
      </c>
      <c r="O123" s="185">
        <f t="shared" si="36"/>
        <v>0.36099145417911505</v>
      </c>
    </row>
    <row r="124" spans="1:16" x14ac:dyDescent="0.25">
      <c r="B124" s="114" t="s">
        <v>81</v>
      </c>
      <c r="C124" s="184">
        <v>6.5128205128205128</v>
      </c>
      <c r="D124" s="185">
        <v>-0.37476118652589285</v>
      </c>
      <c r="E124" s="184" t="s">
        <v>232</v>
      </c>
      <c r="F124" s="185" t="str">
        <f t="shared" si="37"/>
        <v>-</v>
      </c>
      <c r="G124" s="184">
        <v>4.5526315789473681</v>
      </c>
      <c r="H124" s="185" t="str">
        <f t="shared" si="37"/>
        <v>-</v>
      </c>
      <c r="I124" s="184">
        <v>6.2118551042810095</v>
      </c>
      <c r="J124" s="185">
        <f t="shared" si="37"/>
        <v>1.6592235253336414</v>
      </c>
      <c r="K124" s="184">
        <v>6.4102564102564106</v>
      </c>
      <c r="L124" s="185">
        <f t="shared" si="38"/>
        <v>0.19840130597540107</v>
      </c>
      <c r="M124" s="184">
        <v>6.6716541978387367</v>
      </c>
      <c r="N124" s="185">
        <f t="shared" si="39"/>
        <v>0.26139778758232612</v>
      </c>
      <c r="O124" s="185">
        <f t="shared" si="36"/>
        <v>0.15883368501822392</v>
      </c>
    </row>
    <row r="125" spans="1:16" x14ac:dyDescent="0.25">
      <c r="B125" s="114" t="s">
        <v>83</v>
      </c>
      <c r="C125" s="184">
        <v>7.2512626262626263</v>
      </c>
      <c r="D125" s="185">
        <v>0.14080607250710386</v>
      </c>
      <c r="E125" s="184" t="s">
        <v>232</v>
      </c>
      <c r="F125" s="185" t="str">
        <f t="shared" si="37"/>
        <v>-</v>
      </c>
      <c r="G125" s="184">
        <v>5.5272727272727273</v>
      </c>
      <c r="H125" s="185" t="str">
        <f t="shared" si="37"/>
        <v>-</v>
      </c>
      <c r="I125" s="184">
        <v>6.6004728132387704</v>
      </c>
      <c r="J125" s="185">
        <f t="shared" si="37"/>
        <v>1.0732000859660431</v>
      </c>
      <c r="K125" s="184">
        <v>6.7293233082706765</v>
      </c>
      <c r="L125" s="185">
        <f t="shared" si="38"/>
        <v>0.12885049503190604</v>
      </c>
      <c r="M125" s="184">
        <v>6.8389955686853767</v>
      </c>
      <c r="N125" s="185">
        <f t="shared" si="39"/>
        <v>0.10967226041470024</v>
      </c>
      <c r="O125" s="185">
        <f>IFERROR(M125-C125,"-")</f>
        <v>-0.41226705757724957</v>
      </c>
    </row>
    <row r="126" spans="1:16" x14ac:dyDescent="0.25">
      <c r="B126" s="114" t="s">
        <v>85</v>
      </c>
      <c r="C126" s="184">
        <v>7.1965065502183405</v>
      </c>
      <c r="D126" s="185">
        <v>0.39001466507477023</v>
      </c>
      <c r="E126" s="184">
        <v>5.7857142857142856</v>
      </c>
      <c r="F126" s="185">
        <f t="shared" si="37"/>
        <v>-1.4107922645040549</v>
      </c>
      <c r="G126" s="184">
        <v>5.4169741697416978</v>
      </c>
      <c r="H126" s="185">
        <f t="shared" si="37"/>
        <v>-0.36874011597258782</v>
      </c>
      <c r="I126" s="184">
        <v>6.5917312661498704</v>
      </c>
      <c r="J126" s="185">
        <f t="shared" si="37"/>
        <v>1.1747570964081726</v>
      </c>
      <c r="K126" s="184">
        <v>5.8991735537190086</v>
      </c>
      <c r="L126" s="185">
        <f t="shared" si="38"/>
        <v>-0.69255771243086173</v>
      </c>
      <c r="M126" s="184">
        <v>6.4654811715481175</v>
      </c>
      <c r="N126" s="185">
        <f t="shared" si="39"/>
        <v>0.56630761782910888</v>
      </c>
      <c r="O126" s="185">
        <f>IFERROR(M126-C126,"-")</f>
        <v>-0.73102537867022299</v>
      </c>
    </row>
    <row r="127" spans="1:16" x14ac:dyDescent="0.25">
      <c r="B127" s="114" t="s">
        <v>87</v>
      </c>
      <c r="C127" s="184">
        <v>7.5609756097560972</v>
      </c>
      <c r="D127" s="185">
        <v>-0.25986748157879713</v>
      </c>
      <c r="E127" s="184">
        <v>5.1739130434782608</v>
      </c>
      <c r="F127" s="185">
        <f t="shared" si="37"/>
        <v>-2.3870625662778364</v>
      </c>
      <c r="G127" s="184">
        <v>7.4306451612903226</v>
      </c>
      <c r="H127" s="185">
        <f t="shared" si="37"/>
        <v>2.2567321178120618</v>
      </c>
      <c r="I127" s="184">
        <v>6.5055079559363529</v>
      </c>
      <c r="J127" s="185">
        <f t="shared" si="37"/>
        <v>-0.9251372053539697</v>
      </c>
      <c r="K127" s="184">
        <v>6.5317848410757948</v>
      </c>
      <c r="L127" s="185">
        <f t="shared" si="38"/>
        <v>2.627688513944193E-2</v>
      </c>
      <c r="M127" s="184">
        <v>7.954225352112676</v>
      </c>
      <c r="N127" s="185">
        <f t="shared" si="39"/>
        <v>1.4224405110368812</v>
      </c>
      <c r="O127" s="185">
        <f t="shared" ref="O127:O130" si="40">IFERROR(M127-C127,"-")</f>
        <v>0.39324974235657884</v>
      </c>
    </row>
    <row r="128" spans="1:16" x14ac:dyDescent="0.25">
      <c r="A128" s="120"/>
      <c r="B128" s="114" t="s">
        <v>89</v>
      </c>
      <c r="C128" s="184">
        <v>6.7502890173410401</v>
      </c>
      <c r="D128" s="185">
        <v>0.20981011198186117</v>
      </c>
      <c r="E128" s="184">
        <v>6.4705882352941178</v>
      </c>
      <c r="F128" s="185">
        <f t="shared" si="37"/>
        <v>-0.27970078204692239</v>
      </c>
      <c r="G128" s="184">
        <v>6.4822134387351777</v>
      </c>
      <c r="H128" s="185">
        <f t="shared" si="37"/>
        <v>1.1625203441059995E-2</v>
      </c>
      <c r="I128" s="184">
        <v>6.4236186348862407</v>
      </c>
      <c r="J128" s="185">
        <f t="shared" si="37"/>
        <v>-5.8594803848937005E-2</v>
      </c>
      <c r="K128" s="184">
        <v>6.666666666666667</v>
      </c>
      <c r="L128" s="185">
        <f t="shared" si="38"/>
        <v>0.24304803178042622</v>
      </c>
      <c r="M128" s="184">
        <v>6.9480932203389827</v>
      </c>
      <c r="N128" s="185">
        <f t="shared" si="39"/>
        <v>0.28142655367231573</v>
      </c>
      <c r="O128" s="185">
        <f t="shared" si="40"/>
        <v>0.19780420299794255</v>
      </c>
    </row>
    <row r="129" spans="2:16" x14ac:dyDescent="0.25">
      <c r="B129" s="114" t="s">
        <v>91</v>
      </c>
      <c r="C129" s="184">
        <v>6.1708482676224614</v>
      </c>
      <c r="D129" s="185">
        <v>-0.52422360096070086</v>
      </c>
      <c r="E129" s="184">
        <v>4.4324324324324325</v>
      </c>
      <c r="F129" s="185">
        <f t="shared" si="37"/>
        <v>-1.738415835190029</v>
      </c>
      <c r="G129" s="184">
        <v>6.7845528455284549</v>
      </c>
      <c r="H129" s="185">
        <f t="shared" si="37"/>
        <v>2.3521204130960225</v>
      </c>
      <c r="I129" s="184">
        <v>5.7239819004524888</v>
      </c>
      <c r="J129" s="185">
        <f t="shared" si="37"/>
        <v>-1.0605709450759662</v>
      </c>
      <c r="K129" s="184">
        <v>5.3460721868365182</v>
      </c>
      <c r="L129" s="185">
        <f t="shared" si="38"/>
        <v>-0.37790971361597059</v>
      </c>
      <c r="M129" s="184">
        <v>5.9243876464323746</v>
      </c>
      <c r="N129" s="185">
        <f t="shared" si="39"/>
        <v>0.5783154595958564</v>
      </c>
      <c r="O129" s="185">
        <f t="shared" si="40"/>
        <v>-0.24646062119008683</v>
      </c>
    </row>
    <row r="130" spans="2:16" x14ac:dyDescent="0.25">
      <c r="B130" s="114" t="s">
        <v>93</v>
      </c>
      <c r="C130" s="184">
        <v>6.749082007343941</v>
      </c>
      <c r="D130" s="185">
        <v>6.8459824992208596E-3</v>
      </c>
      <c r="E130" s="184">
        <v>6.3636363636363633</v>
      </c>
      <c r="F130" s="185">
        <f t="shared" si="37"/>
        <v>-0.38544564370757772</v>
      </c>
      <c r="G130" s="184">
        <v>7.5323886639676116</v>
      </c>
      <c r="H130" s="185">
        <f t="shared" si="37"/>
        <v>1.1687523003312483</v>
      </c>
      <c r="I130" s="184">
        <v>5.6955093099671412</v>
      </c>
      <c r="J130" s="185">
        <f t="shared" si="37"/>
        <v>-1.8368793540004704</v>
      </c>
      <c r="K130" s="184">
        <v>6.2649082568807337</v>
      </c>
      <c r="L130" s="185">
        <f t="shared" si="38"/>
        <v>0.5693989469135925</v>
      </c>
      <c r="M130" s="184">
        <v>6.2767094017094021</v>
      </c>
      <c r="N130" s="185">
        <f t="shared" si="39"/>
        <v>1.1801144828668342E-2</v>
      </c>
      <c r="O130" s="185">
        <f t="shared" si="40"/>
        <v>-0.47237260563453898</v>
      </c>
    </row>
    <row r="131" spans="2:16" ht="15.75" x14ac:dyDescent="0.25">
      <c r="B131" s="117" t="s">
        <v>30</v>
      </c>
      <c r="C131" s="186">
        <v>6.5920194647201944</v>
      </c>
      <c r="D131" s="187">
        <v>-0.16458693305449223</v>
      </c>
      <c r="E131" s="186">
        <v>6.4611111111111112</v>
      </c>
      <c r="F131" s="187">
        <f t="shared" si="37"/>
        <v>-0.13090835360908315</v>
      </c>
      <c r="G131" s="186">
        <v>6.8293729372937291</v>
      </c>
      <c r="H131" s="187">
        <f t="shared" si="37"/>
        <v>0.36826182618261782</v>
      </c>
      <c r="I131" s="186">
        <v>6.2907650695517772</v>
      </c>
      <c r="J131" s="187">
        <f t="shared" si="37"/>
        <v>-0.53860786774195191</v>
      </c>
      <c r="K131" s="186">
        <v>5.960893854748603</v>
      </c>
      <c r="L131" s="187">
        <f t="shared" si="38"/>
        <v>-0.32987121480317416</v>
      </c>
      <c r="M131" s="186">
        <v>6.3181118057443149</v>
      </c>
      <c r="N131" s="187">
        <v>0.35721795099571185</v>
      </c>
      <c r="O131" s="187">
        <v>-0.27390765897587954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289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7.4797814207650273</v>
      </c>
      <c r="D141" s="185">
        <v>-2.6182793946702532E-2</v>
      </c>
      <c r="E141" s="184">
        <v>7.3622047244094491</v>
      </c>
      <c r="F141" s="185">
        <f t="shared" ref="F141:J143" si="41">IFERROR(E141-C141,"-")</f>
        <v>-0.11757669635557821</v>
      </c>
      <c r="G141" s="184">
        <v>5.9464285714285712</v>
      </c>
      <c r="H141" s="185">
        <f t="shared" si="41"/>
        <v>-1.4157761529808779</v>
      </c>
      <c r="I141" s="184">
        <v>6.0197889182058049</v>
      </c>
      <c r="J141" s="185">
        <f t="shared" si="41"/>
        <v>7.3360346777233687E-2</v>
      </c>
      <c r="K141" s="184">
        <v>3.2913793103448277</v>
      </c>
      <c r="L141" s="185">
        <f t="shared" ref="L141:L143" si="42">IFERROR(K141-I141,"-")</f>
        <v>-2.7284096078609772</v>
      </c>
      <c r="M141" s="184">
        <v>6.3516068052930059</v>
      </c>
      <c r="N141" s="185">
        <f t="shared" ref="N141:N143" si="43">IFERROR(M141-K141,"-")</f>
        <v>3.0602274949481783</v>
      </c>
      <c r="O141" s="185">
        <f t="shared" ref="O141" si="44">IFERROR(M141-C141,"-")</f>
        <v>-1.1281746154720214</v>
      </c>
    </row>
    <row r="142" spans="2:16" x14ac:dyDescent="0.25">
      <c r="B142" s="114" t="s">
        <v>73</v>
      </c>
      <c r="C142" s="184">
        <v>7.644030668127054</v>
      </c>
      <c r="D142" s="185">
        <v>-0.16152488742850135</v>
      </c>
      <c r="E142" s="184">
        <v>5.372112917023097</v>
      </c>
      <c r="F142" s="185">
        <f t="shared" si="41"/>
        <v>-2.271917751103957</v>
      </c>
      <c r="G142" s="184">
        <v>5.6149425287356323</v>
      </c>
      <c r="H142" s="185">
        <f t="shared" si="41"/>
        <v>0.24282961171253525</v>
      </c>
      <c r="I142" s="184">
        <v>4.6829268292682924</v>
      </c>
      <c r="J142" s="185">
        <f t="shared" si="41"/>
        <v>-0.93201569946733986</v>
      </c>
      <c r="K142" s="184">
        <v>5.4744525547445253</v>
      </c>
      <c r="L142" s="185">
        <f t="shared" si="42"/>
        <v>0.7915257254762329</v>
      </c>
      <c r="M142" s="184">
        <v>5.4712793733681462</v>
      </c>
      <c r="N142" s="185">
        <f t="shared" si="43"/>
        <v>-3.1731813763791195E-3</v>
      </c>
      <c r="O142" s="185">
        <f>IFERROR(M142-C142,"-")</f>
        <v>-2.1727512947589078</v>
      </c>
    </row>
    <row r="143" spans="2:16" x14ac:dyDescent="0.25">
      <c r="B143" s="114" t="s">
        <v>75</v>
      </c>
      <c r="C143" s="184">
        <v>6.6754966887417222</v>
      </c>
      <c r="D143" s="185">
        <v>0.30244704335165107</v>
      </c>
      <c r="E143" s="184">
        <v>9.2666666666666675</v>
      </c>
      <c r="F143" s="185">
        <f t="shared" si="41"/>
        <v>2.5911699779249453</v>
      </c>
      <c r="G143" s="184">
        <v>5.031358885017422</v>
      </c>
      <c r="H143" s="185">
        <f t="shared" si="41"/>
        <v>-4.2353077816492455</v>
      </c>
      <c r="I143" s="184">
        <v>4.9566787003610111</v>
      </c>
      <c r="J143" s="185">
        <f t="shared" si="41"/>
        <v>-7.4680184656410908E-2</v>
      </c>
      <c r="K143" s="184">
        <v>5.3882783882783887</v>
      </c>
      <c r="L143" s="185">
        <f t="shared" si="42"/>
        <v>0.43159968791737757</v>
      </c>
      <c r="M143" s="184">
        <v>5.1773127753303969</v>
      </c>
      <c r="N143" s="185">
        <f t="shared" si="43"/>
        <v>-0.21096561294799177</v>
      </c>
      <c r="O143" s="185">
        <f t="shared" ref="O143:O146" si="45">IFERROR(M143-C143,"-")</f>
        <v>-1.4981839134113253</v>
      </c>
    </row>
    <row r="144" spans="2:16" x14ac:dyDescent="0.25">
      <c r="B144" s="114" t="s">
        <v>77</v>
      </c>
      <c r="C144" s="184">
        <v>6.5124113475177303</v>
      </c>
      <c r="D144" s="185">
        <v>-1.3137820429351459</v>
      </c>
      <c r="E144" s="184" t="s">
        <v>232</v>
      </c>
      <c r="F144" s="185" t="str">
        <f>IFERROR(E144-C144,"-")</f>
        <v>-</v>
      </c>
      <c r="G144" s="184">
        <v>6.9824561403508776</v>
      </c>
      <c r="H144" s="185" t="str">
        <f>IFERROR(G144-E144,"-")</f>
        <v>-</v>
      </c>
      <c r="I144" s="184">
        <v>3.0840543881334983</v>
      </c>
      <c r="J144" s="185">
        <f>IFERROR(I144-G144,"-")</f>
        <v>-3.8984017522173793</v>
      </c>
      <c r="K144" s="184">
        <v>5.2543478260869563</v>
      </c>
      <c r="L144" s="185">
        <f>IFERROR(K144-I144,"-")</f>
        <v>2.170293437953458</v>
      </c>
      <c r="M144" s="184">
        <v>6.1379962192816633</v>
      </c>
      <c r="N144" s="185">
        <f>IFERROR(M144-K144,"-")</f>
        <v>0.883648393194707</v>
      </c>
      <c r="O144" s="185">
        <f t="shared" si="45"/>
        <v>-0.37441512823606704</v>
      </c>
    </row>
    <row r="145" spans="1:16" x14ac:dyDescent="0.25">
      <c r="B145" s="114" t="s">
        <v>79</v>
      </c>
      <c r="C145" s="184">
        <v>7.0826771653543306</v>
      </c>
      <c r="D145" s="185">
        <v>8.0717134174586036E-3</v>
      </c>
      <c r="E145" s="184" t="s">
        <v>232</v>
      </c>
      <c r="F145" s="185" t="str">
        <f t="shared" ref="F145:J153" si="46">IFERROR(E145-C145,"-")</f>
        <v>-</v>
      </c>
      <c r="G145" s="184">
        <v>3.7777777777777777</v>
      </c>
      <c r="H145" s="185" t="str">
        <f t="shared" si="46"/>
        <v>-</v>
      </c>
      <c r="I145" s="184">
        <v>4.9153094462540716</v>
      </c>
      <c r="J145" s="185">
        <f t="shared" si="46"/>
        <v>1.1375316684762939</v>
      </c>
      <c r="K145" s="184">
        <v>5.0396825396825395</v>
      </c>
      <c r="L145" s="185">
        <f t="shared" ref="L145:L153" si="47">IFERROR(K145-I145,"-")</f>
        <v>0.12437309342846792</v>
      </c>
      <c r="M145" s="184">
        <v>4.8026315789473681</v>
      </c>
      <c r="N145" s="185">
        <f t="shared" ref="N145:N152" si="48">IFERROR(M145-K145,"-")</f>
        <v>-0.2370509607351714</v>
      </c>
      <c r="O145" s="185">
        <f t="shared" si="45"/>
        <v>-2.2800455864069624</v>
      </c>
    </row>
    <row r="146" spans="1:16" x14ac:dyDescent="0.25">
      <c r="B146" s="114" t="s">
        <v>81</v>
      </c>
      <c r="C146" s="184">
        <v>7.9744408945686898</v>
      </c>
      <c r="D146" s="185">
        <v>0.15335463258785875</v>
      </c>
      <c r="E146" s="184" t="s">
        <v>232</v>
      </c>
      <c r="F146" s="185" t="str">
        <f t="shared" si="46"/>
        <v>-</v>
      </c>
      <c r="G146" s="184">
        <v>4.9006622516556293</v>
      </c>
      <c r="H146" s="185" t="str">
        <f t="shared" si="46"/>
        <v>-</v>
      </c>
      <c r="I146" s="184">
        <v>6.785016286644951</v>
      </c>
      <c r="J146" s="185">
        <f t="shared" si="46"/>
        <v>1.8843540349893217</v>
      </c>
      <c r="K146" s="184">
        <v>6.1919642857142856</v>
      </c>
      <c r="L146" s="185">
        <f t="shared" si="47"/>
        <v>-0.59305200093066546</v>
      </c>
      <c r="M146" s="184">
        <v>5.5179856115107917</v>
      </c>
      <c r="N146" s="185">
        <f t="shared" si="48"/>
        <v>-0.67397867420349389</v>
      </c>
      <c r="O146" s="185">
        <f t="shared" si="45"/>
        <v>-2.4564552830578981</v>
      </c>
    </row>
    <row r="147" spans="1:16" x14ac:dyDescent="0.25">
      <c r="B147" s="114" t="s">
        <v>83</v>
      </c>
      <c r="C147" s="184">
        <v>9.0911392405063296</v>
      </c>
      <c r="D147" s="185">
        <v>1.4583267405063296</v>
      </c>
      <c r="E147" s="184" t="s">
        <v>232</v>
      </c>
      <c r="F147" s="185" t="str">
        <f t="shared" si="46"/>
        <v>-</v>
      </c>
      <c r="G147" s="184">
        <v>6.9013698630136986</v>
      </c>
      <c r="H147" s="185" t="str">
        <f t="shared" si="46"/>
        <v>-</v>
      </c>
      <c r="I147" s="184">
        <v>9.7128205128205121</v>
      </c>
      <c r="J147" s="185">
        <f t="shared" si="46"/>
        <v>2.8114506498068135</v>
      </c>
      <c r="K147" s="184">
        <v>8.2010582010582009</v>
      </c>
      <c r="L147" s="185">
        <f t="shared" si="47"/>
        <v>-1.5117623117623111</v>
      </c>
      <c r="M147" s="184">
        <v>7.367892976588629</v>
      </c>
      <c r="N147" s="185">
        <f t="shared" si="48"/>
        <v>-0.83316522446957197</v>
      </c>
      <c r="O147" s="185">
        <f>IFERROR(M147-C147,"-")</f>
        <v>-1.7232462639177006</v>
      </c>
    </row>
    <row r="148" spans="1:16" x14ac:dyDescent="0.25">
      <c r="B148" s="114" t="s">
        <v>85</v>
      </c>
      <c r="C148" s="184">
        <v>7.208333333333333</v>
      </c>
      <c r="D148" s="185">
        <v>-0.59412202380952372</v>
      </c>
      <c r="E148" s="184">
        <v>6.9189189189189193</v>
      </c>
      <c r="F148" s="185">
        <f t="shared" si="46"/>
        <v>-0.28941441441441373</v>
      </c>
      <c r="G148" s="184">
        <v>6.7030303030303031</v>
      </c>
      <c r="H148" s="185">
        <f t="shared" si="46"/>
        <v>-0.21588861588861619</v>
      </c>
      <c r="I148" s="184">
        <v>5.5625</v>
      </c>
      <c r="J148" s="185">
        <f t="shared" si="46"/>
        <v>-1.1405303030303031</v>
      </c>
      <c r="K148" s="184">
        <v>6.5364963503649633</v>
      </c>
      <c r="L148" s="185">
        <f t="shared" si="47"/>
        <v>0.97399635036496335</v>
      </c>
      <c r="M148" s="184">
        <v>6.5090439276485785</v>
      </c>
      <c r="N148" s="185">
        <f t="shared" si="48"/>
        <v>-2.7452422716384817E-2</v>
      </c>
      <c r="O148" s="185">
        <f>IFERROR(M148-C148,"-")</f>
        <v>-0.69928940568475451</v>
      </c>
    </row>
    <row r="149" spans="1:16" x14ac:dyDescent="0.25">
      <c r="B149" s="114" t="s">
        <v>87</v>
      </c>
      <c r="C149" s="184">
        <v>8.0995475113122168</v>
      </c>
      <c r="D149" s="185">
        <v>0.22488084464555058</v>
      </c>
      <c r="E149" s="184">
        <v>7.129032258064516</v>
      </c>
      <c r="F149" s="185">
        <f t="shared" si="46"/>
        <v>-0.97051525324770083</v>
      </c>
      <c r="G149" s="184">
        <v>6.2867132867132867</v>
      </c>
      <c r="H149" s="185">
        <f t="shared" si="46"/>
        <v>-0.84231897135122935</v>
      </c>
      <c r="I149" s="184">
        <v>4.5292792792792795</v>
      </c>
      <c r="J149" s="185">
        <f t="shared" si="46"/>
        <v>-1.7574340074340071</v>
      </c>
      <c r="K149" s="184">
        <v>6.5821325648414986</v>
      </c>
      <c r="L149" s="185">
        <f t="shared" si="47"/>
        <v>2.052853285562219</v>
      </c>
      <c r="M149" s="184">
        <v>7.1111111111111107</v>
      </c>
      <c r="N149" s="185">
        <f t="shared" si="48"/>
        <v>0.52897854626961216</v>
      </c>
      <c r="O149" s="185">
        <f t="shared" ref="O149:O152" si="49">IFERROR(M149-C149,"-")</f>
        <v>-0.98843640020110612</v>
      </c>
    </row>
    <row r="150" spans="1:16" x14ac:dyDescent="0.25">
      <c r="A150" s="120"/>
      <c r="B150" s="114" t="s">
        <v>89</v>
      </c>
      <c r="C150" s="184">
        <v>5.5096852300242132</v>
      </c>
      <c r="D150" s="185">
        <v>-1.8426123629735986</v>
      </c>
      <c r="E150" s="184">
        <v>4.0384615384615383</v>
      </c>
      <c r="F150" s="185">
        <f t="shared" si="46"/>
        <v>-1.4712236915626749</v>
      </c>
      <c r="G150" s="184">
        <v>5.345505617977528</v>
      </c>
      <c r="H150" s="185">
        <f t="shared" si="46"/>
        <v>1.3070440795159897</v>
      </c>
      <c r="I150" s="184">
        <v>3.7450628366247756</v>
      </c>
      <c r="J150" s="185">
        <f t="shared" si="46"/>
        <v>-1.6004427813527524</v>
      </c>
      <c r="K150" s="184">
        <v>5.4204724409448817</v>
      </c>
      <c r="L150" s="185">
        <f t="shared" si="47"/>
        <v>1.6754096043201061</v>
      </c>
      <c r="M150" s="184">
        <v>5.5115452930728246</v>
      </c>
      <c r="N150" s="185">
        <f t="shared" si="48"/>
        <v>9.1072852127942916E-2</v>
      </c>
      <c r="O150" s="185">
        <f t="shared" si="49"/>
        <v>1.8600630486114156E-3</v>
      </c>
    </row>
    <row r="151" spans="1:16" x14ac:dyDescent="0.25">
      <c r="B151" s="114" t="s">
        <v>91</v>
      </c>
      <c r="C151" s="184">
        <v>5.9226267880364105</v>
      </c>
      <c r="D151" s="185">
        <v>-1.4330102422110684</v>
      </c>
      <c r="E151" s="184">
        <v>6.071748878923767</v>
      </c>
      <c r="F151" s="185">
        <f t="shared" si="46"/>
        <v>0.14912209088735651</v>
      </c>
      <c r="G151" s="184">
        <v>6.3265306122448983</v>
      </c>
      <c r="H151" s="185">
        <f t="shared" si="46"/>
        <v>0.2547817333211313</v>
      </c>
      <c r="I151" s="184">
        <v>4.5094577553593949</v>
      </c>
      <c r="J151" s="185">
        <f t="shared" si="46"/>
        <v>-1.8170728568855035</v>
      </c>
      <c r="K151" s="184">
        <v>5.9460400348128806</v>
      </c>
      <c r="L151" s="185">
        <f t="shared" si="47"/>
        <v>1.4365822794534857</v>
      </c>
      <c r="M151" s="184">
        <v>6.0606860158311342</v>
      </c>
      <c r="N151" s="185">
        <f t="shared" si="48"/>
        <v>0.11464598101825363</v>
      </c>
      <c r="O151" s="185">
        <f t="shared" si="49"/>
        <v>0.13805922779472368</v>
      </c>
    </row>
    <row r="152" spans="1:16" x14ac:dyDescent="0.25">
      <c r="B152" s="114" t="s">
        <v>93</v>
      </c>
      <c r="C152" s="184">
        <v>7.9220665499124348</v>
      </c>
      <c r="D152" s="185">
        <v>0.64558940387007091</v>
      </c>
      <c r="E152" s="184">
        <v>7.1992481203007515</v>
      </c>
      <c r="F152" s="185">
        <f t="shared" si="46"/>
        <v>-0.7228184296116833</v>
      </c>
      <c r="G152" s="184">
        <v>6.7961165048543686</v>
      </c>
      <c r="H152" s="185">
        <f t="shared" si="46"/>
        <v>-0.40313161544638287</v>
      </c>
      <c r="I152" s="184">
        <v>5.8459563543003847</v>
      </c>
      <c r="J152" s="185">
        <f t="shared" si="46"/>
        <v>-0.95016015055398384</v>
      </c>
      <c r="K152" s="184">
        <v>5.5872093023255811</v>
      </c>
      <c r="L152" s="185">
        <f t="shared" si="47"/>
        <v>-0.25874705197480363</v>
      </c>
      <c r="M152" s="184">
        <v>5.4730617608409986</v>
      </c>
      <c r="N152" s="185">
        <f t="shared" si="48"/>
        <v>-0.1141475414845825</v>
      </c>
      <c r="O152" s="185">
        <f t="shared" si="49"/>
        <v>-2.4490047890714362</v>
      </c>
    </row>
    <row r="153" spans="1:16" ht="15.75" x14ac:dyDescent="0.25">
      <c r="B153" s="117" t="s">
        <v>30</v>
      </c>
      <c r="C153" s="186">
        <v>7.0782309482845864</v>
      </c>
      <c r="D153" s="187">
        <v>-0.33640993569331368</v>
      </c>
      <c r="E153" s="186">
        <v>6.4958246346555324</v>
      </c>
      <c r="F153" s="187">
        <f t="shared" si="46"/>
        <v>-0.58240631362905404</v>
      </c>
      <c r="G153" s="186">
        <v>6.0640776699029129</v>
      </c>
      <c r="H153" s="187">
        <f t="shared" si="46"/>
        <v>-0.43174696475261953</v>
      </c>
      <c r="I153" s="186">
        <v>5.0042578182352075</v>
      </c>
      <c r="J153" s="187">
        <f t="shared" si="46"/>
        <v>-1.0598198516677053</v>
      </c>
      <c r="K153" s="186">
        <v>5.5490259217517304</v>
      </c>
      <c r="L153" s="187">
        <f t="shared" si="47"/>
        <v>0.54476810351652283</v>
      </c>
      <c r="M153" s="186">
        <v>5.9243366186504929</v>
      </c>
      <c r="N153" s="187">
        <v>0.37531069689876251</v>
      </c>
      <c r="O153" s="187">
        <v>-1.1538943296340936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290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2.2374581939799332</v>
      </c>
      <c r="D163" s="185">
        <v>-5.8421955832800965E-2</v>
      </c>
      <c r="E163" s="184">
        <v>2.298342541436464</v>
      </c>
      <c r="F163" s="185">
        <f t="shared" ref="F163:J165" si="50">IFERROR(E163-C163,"-")</f>
        <v>6.0884347456530818E-2</v>
      </c>
      <c r="G163" s="184">
        <v>2.5476190476190474</v>
      </c>
      <c r="H163" s="185">
        <f t="shared" si="50"/>
        <v>0.24927650618258346</v>
      </c>
      <c r="I163" s="184">
        <v>2.341880341880342</v>
      </c>
      <c r="J163" s="185">
        <f t="shared" si="50"/>
        <v>-0.20573870573870545</v>
      </c>
      <c r="K163" s="184">
        <v>1.7729885057471264</v>
      </c>
      <c r="L163" s="185">
        <f t="shared" ref="L163:L165" si="51">IFERROR(K163-I163,"-")</f>
        <v>-0.56889183613321559</v>
      </c>
      <c r="M163" s="184">
        <v>2.7564575645756459</v>
      </c>
      <c r="N163" s="185">
        <f t="shared" ref="N163:N165" si="52">IFERROR(M163-K163,"-")</f>
        <v>0.98346905882851954</v>
      </c>
      <c r="O163" s="185">
        <f t="shared" ref="O163" si="53">IFERROR(M163-C163,"-")</f>
        <v>0.51899937059571277</v>
      </c>
    </row>
    <row r="164" spans="2:15" x14ac:dyDescent="0.25">
      <c r="B164" s="114" t="s">
        <v>73</v>
      </c>
      <c r="C164" s="184">
        <v>1.9626556016597509</v>
      </c>
      <c r="D164" s="185">
        <v>0.14214278114693046</v>
      </c>
      <c r="E164" s="184">
        <v>2.6932773109243699</v>
      </c>
      <c r="F164" s="185">
        <f t="shared" si="50"/>
        <v>0.730621709264619</v>
      </c>
      <c r="G164" s="184">
        <v>1.6551724137931034</v>
      </c>
      <c r="H164" s="185">
        <f t="shared" si="50"/>
        <v>-1.0381048971312665</v>
      </c>
      <c r="I164" s="184">
        <v>3.3383458646616542</v>
      </c>
      <c r="J164" s="185">
        <f t="shared" si="50"/>
        <v>1.6831734508685507</v>
      </c>
      <c r="K164" s="184">
        <v>2.2708333333333335</v>
      </c>
      <c r="L164" s="185">
        <f t="shared" si="51"/>
        <v>-1.0675125313283207</v>
      </c>
      <c r="M164" s="184">
        <v>1.6279069767441861</v>
      </c>
      <c r="N164" s="185">
        <f t="shared" si="52"/>
        <v>-0.64292635658914743</v>
      </c>
      <c r="O164" s="185">
        <f>IFERROR(M164-C164,"-")</f>
        <v>-0.3347486249155649</v>
      </c>
    </row>
    <row r="165" spans="2:15" x14ac:dyDescent="0.25">
      <c r="B165" s="114" t="s">
        <v>75</v>
      </c>
      <c r="C165" s="184">
        <v>2.145631067961165</v>
      </c>
      <c r="D165" s="185">
        <v>0.70025291670066081</v>
      </c>
      <c r="E165" s="184">
        <v>2.1</v>
      </c>
      <c r="F165" s="185">
        <f t="shared" si="50"/>
        <v>-4.5631067961164895E-2</v>
      </c>
      <c r="G165" s="184">
        <v>3.26056338028169</v>
      </c>
      <c r="H165" s="185">
        <f t="shared" si="50"/>
        <v>1.1605633802816899</v>
      </c>
      <c r="I165" s="184">
        <v>2.3025830258302582</v>
      </c>
      <c r="J165" s="185">
        <f t="shared" si="50"/>
        <v>-0.95798035445143181</v>
      </c>
      <c r="K165" s="184">
        <v>2.3293768545994067</v>
      </c>
      <c r="L165" s="185">
        <f t="shared" si="51"/>
        <v>2.6793828769148487E-2</v>
      </c>
      <c r="M165" s="184">
        <v>2.2954545454545454</v>
      </c>
      <c r="N165" s="185">
        <f t="shared" si="52"/>
        <v>-3.3922309144861273E-2</v>
      </c>
      <c r="O165" s="185">
        <f t="shared" ref="O165:O168" si="54">IFERROR(M165-C165,"-")</f>
        <v>0.14982347749338043</v>
      </c>
    </row>
    <row r="166" spans="2:15" x14ac:dyDescent="0.25">
      <c r="B166" s="114" t="s">
        <v>77</v>
      </c>
      <c r="C166" s="184">
        <v>2.7810945273631842</v>
      </c>
      <c r="D166" s="185">
        <v>1.3798599594619496</v>
      </c>
      <c r="E166" s="184" t="s">
        <v>232</v>
      </c>
      <c r="F166" s="185" t="str">
        <f>IFERROR(E166-C166,"-")</f>
        <v>-</v>
      </c>
      <c r="G166" s="184">
        <v>2.4761904761904763</v>
      </c>
      <c r="H166" s="185" t="str">
        <f>IFERROR(G166-E166,"-")</f>
        <v>-</v>
      </c>
      <c r="I166" s="184">
        <v>1.7475728155339805</v>
      </c>
      <c r="J166" s="185">
        <f>IFERROR(I166-G166,"-")</f>
        <v>-0.7286176606564958</v>
      </c>
      <c r="K166" s="184">
        <v>2.3777777777777778</v>
      </c>
      <c r="L166" s="185">
        <f>IFERROR(K166-I166,"-")</f>
        <v>0.6302049622437973</v>
      </c>
      <c r="M166" s="184">
        <v>2.1906976744186046</v>
      </c>
      <c r="N166" s="185">
        <f>IFERROR(M166-K166,"-")</f>
        <v>-0.18708010335917313</v>
      </c>
      <c r="O166" s="185">
        <f t="shared" si="54"/>
        <v>-0.59039685294457955</v>
      </c>
    </row>
    <row r="167" spans="2:15" x14ac:dyDescent="0.25">
      <c r="B167" s="114" t="s">
        <v>79</v>
      </c>
      <c r="C167" s="184">
        <v>3.6</v>
      </c>
      <c r="D167" s="185">
        <v>1.2147540983606557</v>
      </c>
      <c r="E167" s="184" t="s">
        <v>232</v>
      </c>
      <c r="F167" s="185" t="str">
        <f t="shared" ref="F167:J175" si="55">IFERROR(E167-C167,"-")</f>
        <v>-</v>
      </c>
      <c r="G167" s="184">
        <v>2.0104712041884816</v>
      </c>
      <c r="H167" s="185" t="str">
        <f t="shared" si="55"/>
        <v>-</v>
      </c>
      <c r="I167" s="184">
        <v>2.1685393258426968</v>
      </c>
      <c r="J167" s="185">
        <f t="shared" si="55"/>
        <v>0.15806812165421524</v>
      </c>
      <c r="K167" s="184">
        <v>1.8509316770186335</v>
      </c>
      <c r="L167" s="185">
        <f t="shared" ref="L167:L175" si="56">IFERROR(K167-I167,"-")</f>
        <v>-0.31760764882406334</v>
      </c>
      <c r="M167" s="184">
        <v>1.8714285714285714</v>
      </c>
      <c r="N167" s="185">
        <f t="shared" ref="N167:N174" si="57">IFERROR(M167-K167,"-")</f>
        <v>2.049689440993796E-2</v>
      </c>
      <c r="O167" s="185">
        <f t="shared" si="54"/>
        <v>-1.7285714285714286</v>
      </c>
    </row>
    <row r="168" spans="2:15" x14ac:dyDescent="0.25">
      <c r="B168" s="114" t="s">
        <v>81</v>
      </c>
      <c r="C168" s="184">
        <v>5.1448275862068966</v>
      </c>
      <c r="D168" s="185">
        <v>2.3243147656940759</v>
      </c>
      <c r="E168" s="184" t="s">
        <v>232</v>
      </c>
      <c r="F168" s="185" t="str">
        <f t="shared" si="55"/>
        <v>-</v>
      </c>
      <c r="G168" s="184">
        <v>2.1337209302325579</v>
      </c>
      <c r="H168" s="185" t="str">
        <f t="shared" si="55"/>
        <v>-</v>
      </c>
      <c r="I168" s="184">
        <v>2.5655737704918034</v>
      </c>
      <c r="J168" s="185">
        <f t="shared" si="55"/>
        <v>0.43185284025924542</v>
      </c>
      <c r="K168" s="184">
        <v>3.08</v>
      </c>
      <c r="L168" s="185">
        <f t="shared" si="56"/>
        <v>0.51442622950819672</v>
      </c>
      <c r="M168" s="184">
        <v>3.1714285714285713</v>
      </c>
      <c r="N168" s="185">
        <f t="shared" si="57"/>
        <v>9.1428571428571193E-2</v>
      </c>
      <c r="O168" s="185">
        <f t="shared" si="54"/>
        <v>-1.9733990147783254</v>
      </c>
    </row>
    <row r="169" spans="2:15" x14ac:dyDescent="0.25">
      <c r="B169" s="114" t="s">
        <v>83</v>
      </c>
      <c r="C169" s="184">
        <v>4.3786008230452671</v>
      </c>
      <c r="D169" s="185">
        <v>-1.1488717044272603</v>
      </c>
      <c r="E169" s="184" t="s">
        <v>232</v>
      </c>
      <c r="F169" s="185" t="str">
        <f t="shared" si="55"/>
        <v>-</v>
      </c>
      <c r="G169" s="184">
        <v>2.3461538461538463</v>
      </c>
      <c r="H169" s="185" t="str">
        <f t="shared" si="55"/>
        <v>-</v>
      </c>
      <c r="I169" s="184">
        <v>2.5481927710843375</v>
      </c>
      <c r="J169" s="185">
        <f t="shared" si="55"/>
        <v>0.20203892493049125</v>
      </c>
      <c r="K169" s="184">
        <v>2</v>
      </c>
      <c r="L169" s="185">
        <f t="shared" si="56"/>
        <v>-0.5481927710843375</v>
      </c>
      <c r="M169" s="184">
        <v>3.290909090909091</v>
      </c>
      <c r="N169" s="185">
        <f t="shared" si="57"/>
        <v>1.290909090909091</v>
      </c>
      <c r="O169" s="185">
        <f>IFERROR(M169-C169,"-")</f>
        <v>-1.0876917321361761</v>
      </c>
    </row>
    <row r="170" spans="2:15" x14ac:dyDescent="0.25">
      <c r="B170" s="114" t="s">
        <v>85</v>
      </c>
      <c r="C170" s="184">
        <v>4.4020100502512562</v>
      </c>
      <c r="D170" s="185">
        <v>-0.68709886063983294</v>
      </c>
      <c r="E170" s="184">
        <v>6.4857142857142858</v>
      </c>
      <c r="F170" s="185">
        <f t="shared" si="55"/>
        <v>2.0837042354630295</v>
      </c>
      <c r="G170" s="184">
        <v>3.07981220657277</v>
      </c>
      <c r="H170" s="185">
        <f t="shared" si="55"/>
        <v>-3.4059020791415158</v>
      </c>
      <c r="I170" s="184">
        <v>3.5762711864406778</v>
      </c>
      <c r="J170" s="185">
        <f t="shared" si="55"/>
        <v>0.49645897986790777</v>
      </c>
      <c r="K170" s="184">
        <v>3.0673076923076925</v>
      </c>
      <c r="L170" s="185">
        <f t="shared" si="56"/>
        <v>-0.50896349413298525</v>
      </c>
      <c r="M170" s="184">
        <v>4.3552631578947372</v>
      </c>
      <c r="N170" s="185">
        <f t="shared" si="57"/>
        <v>1.2879554655870447</v>
      </c>
      <c r="O170" s="185">
        <f>IFERROR(M170-C170,"-")</f>
        <v>-4.6746892356519076E-2</v>
      </c>
    </row>
    <row r="171" spans="2:15" x14ac:dyDescent="0.25">
      <c r="B171" s="114" t="s">
        <v>87</v>
      </c>
      <c r="C171" s="184">
        <v>3.116504854368932</v>
      </c>
      <c r="D171" s="185">
        <v>0.18154550477543596</v>
      </c>
      <c r="E171" s="184">
        <v>4.833333333333333</v>
      </c>
      <c r="F171" s="185">
        <f t="shared" si="55"/>
        <v>1.7168284789644011</v>
      </c>
      <c r="G171" s="184">
        <v>2.7171717171717171</v>
      </c>
      <c r="H171" s="185">
        <f t="shared" si="55"/>
        <v>-2.1161616161616159</v>
      </c>
      <c r="I171" s="184">
        <v>2.2768166089965396</v>
      </c>
      <c r="J171" s="185">
        <f t="shared" si="55"/>
        <v>-0.44035510817517753</v>
      </c>
      <c r="K171" s="184">
        <v>2.4294871794871793</v>
      </c>
      <c r="L171" s="185">
        <f t="shared" si="56"/>
        <v>0.1526705704906397</v>
      </c>
      <c r="M171" s="184">
        <v>5.2709359605911326</v>
      </c>
      <c r="N171" s="185">
        <f t="shared" si="57"/>
        <v>2.8414487811039533</v>
      </c>
      <c r="O171" s="185">
        <f t="shared" ref="O171:O174" si="58">IFERROR(M171-C171,"-")</f>
        <v>2.1544311062222006</v>
      </c>
    </row>
    <row r="172" spans="2:15" x14ac:dyDescent="0.25">
      <c r="B172" s="114" t="s">
        <v>89</v>
      </c>
      <c r="C172" s="184">
        <v>3.5368421052631578</v>
      </c>
      <c r="D172" s="185">
        <v>0.59138755980861246</v>
      </c>
      <c r="E172" s="184">
        <v>1.25</v>
      </c>
      <c r="F172" s="185">
        <f t="shared" si="55"/>
        <v>-2.2868421052631578</v>
      </c>
      <c r="G172" s="184">
        <v>1.667621776504298</v>
      </c>
      <c r="H172" s="185">
        <f t="shared" si="55"/>
        <v>0.41762177650429799</v>
      </c>
      <c r="I172" s="184">
        <v>1.8366013071895424</v>
      </c>
      <c r="J172" s="185">
        <f t="shared" si="55"/>
        <v>0.16897953068524441</v>
      </c>
      <c r="K172" s="184">
        <v>2.4305084745762713</v>
      </c>
      <c r="L172" s="185">
        <f t="shared" si="56"/>
        <v>0.59390716738672888</v>
      </c>
      <c r="M172" s="184">
        <v>2.9541666666666666</v>
      </c>
      <c r="N172" s="185">
        <f t="shared" si="57"/>
        <v>0.52365819209039532</v>
      </c>
      <c r="O172" s="185">
        <f t="shared" si="58"/>
        <v>-0.58267543859649118</v>
      </c>
    </row>
    <row r="173" spans="2:15" x14ac:dyDescent="0.25">
      <c r="B173" s="114" t="s">
        <v>91</v>
      </c>
      <c r="C173" s="184">
        <v>2.7769784172661871</v>
      </c>
      <c r="D173" s="185">
        <v>0.84642286171063152</v>
      </c>
      <c r="E173" s="184">
        <v>1.4166666666666667</v>
      </c>
      <c r="F173" s="185">
        <f t="shared" si="55"/>
        <v>-1.3603117505995204</v>
      </c>
      <c r="G173" s="184">
        <v>2.2012987012987013</v>
      </c>
      <c r="H173" s="185">
        <f t="shared" si="55"/>
        <v>0.78463203463203457</v>
      </c>
      <c r="I173" s="184">
        <v>1.94921875</v>
      </c>
      <c r="J173" s="185">
        <f t="shared" si="55"/>
        <v>-0.25207995129870131</v>
      </c>
      <c r="K173" s="184">
        <v>2.6737288135593222</v>
      </c>
      <c r="L173" s="185">
        <f t="shared" si="56"/>
        <v>0.72451006355932224</v>
      </c>
      <c r="M173" s="184">
        <v>2.6408839779005526</v>
      </c>
      <c r="N173" s="185">
        <f t="shared" si="57"/>
        <v>-3.2844835658769611E-2</v>
      </c>
      <c r="O173" s="185">
        <f t="shared" si="58"/>
        <v>-0.13609443936563448</v>
      </c>
    </row>
    <row r="174" spans="2:15" x14ac:dyDescent="0.25">
      <c r="B174" s="114" t="s">
        <v>93</v>
      </c>
      <c r="C174" s="184">
        <v>1.8879999999999999</v>
      </c>
      <c r="D174" s="185">
        <v>0.11876923076923074</v>
      </c>
      <c r="E174" s="184">
        <v>3.2307692307692308</v>
      </c>
      <c r="F174" s="185">
        <f t="shared" si="55"/>
        <v>1.3427692307692309</v>
      </c>
      <c r="G174" s="184">
        <v>2.9523809523809526</v>
      </c>
      <c r="H174" s="185">
        <f t="shared" si="55"/>
        <v>-0.27838827838827829</v>
      </c>
      <c r="I174" s="184">
        <v>2.2865013774104681</v>
      </c>
      <c r="J174" s="185">
        <f t="shared" si="55"/>
        <v>-0.66587957497048444</v>
      </c>
      <c r="K174" s="184">
        <v>1.9511400651465798</v>
      </c>
      <c r="L174" s="185">
        <f t="shared" si="56"/>
        <v>-0.33536131226388832</v>
      </c>
      <c r="M174" s="184">
        <v>3.0063291139240507</v>
      </c>
      <c r="N174" s="185">
        <f t="shared" si="57"/>
        <v>1.0551890487774709</v>
      </c>
      <c r="O174" s="185">
        <f t="shared" si="58"/>
        <v>1.1183291139240508</v>
      </c>
    </row>
    <row r="175" spans="2:15" ht="15.75" x14ac:dyDescent="0.25">
      <c r="B175" s="117" t="s">
        <v>30</v>
      </c>
      <c r="C175" s="186">
        <v>3.1070448307410796</v>
      </c>
      <c r="D175" s="187">
        <v>0.83247016155393405</v>
      </c>
      <c r="E175" s="186">
        <v>2.7922794117647061</v>
      </c>
      <c r="F175" s="187">
        <f t="shared" si="55"/>
        <v>-0.31476541897637356</v>
      </c>
      <c r="G175" s="186">
        <v>2.3587088915956151</v>
      </c>
      <c r="H175" s="187">
        <f t="shared" si="55"/>
        <v>-0.43357052016909092</v>
      </c>
      <c r="I175" s="186">
        <v>2.3295702840495265</v>
      </c>
      <c r="J175" s="187">
        <f t="shared" si="55"/>
        <v>-2.9138607546088657E-2</v>
      </c>
      <c r="K175" s="186">
        <v>2.3059143439836847</v>
      </c>
      <c r="L175" s="187">
        <f t="shared" si="56"/>
        <v>-2.3655940065841818E-2</v>
      </c>
      <c r="M175" s="186">
        <v>2.9017391304347826</v>
      </c>
      <c r="N175" s="187">
        <v>0.59582478645109793</v>
      </c>
      <c r="O175" s="187">
        <v>-0.20530570030629702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291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7.3186813186813184</v>
      </c>
      <c r="D185" s="185">
        <v>3.3909704753078245</v>
      </c>
      <c r="E185" s="184">
        <v>3.8571428571428572</v>
      </c>
      <c r="F185" s="185">
        <f t="shared" ref="F185:J187" si="59">IFERROR(E185-C185,"-")</f>
        <v>-3.4615384615384612</v>
      </c>
      <c r="G185" s="184">
        <v>4.1111111111111107</v>
      </c>
      <c r="H185" s="185">
        <f t="shared" si="59"/>
        <v>0.25396825396825351</v>
      </c>
      <c r="I185" s="184">
        <v>4.0224719101123592</v>
      </c>
      <c r="J185" s="185">
        <f t="shared" si="59"/>
        <v>-8.8639200998751555E-2</v>
      </c>
      <c r="K185" s="184">
        <v>3.263157894736842</v>
      </c>
      <c r="L185" s="185">
        <f t="shared" ref="L185:L187" si="60">IFERROR(K185-I185,"-")</f>
        <v>-0.75931401537551713</v>
      </c>
      <c r="M185" s="184">
        <v>3.9939393939393941</v>
      </c>
      <c r="N185" s="185">
        <f t="shared" ref="N185:N187" si="61">IFERROR(M185-K185,"-")</f>
        <v>0.73078149920255209</v>
      </c>
      <c r="O185" s="185">
        <f t="shared" ref="O185" si="62">IFERROR(M185-C185,"-")</f>
        <v>-3.3247419247419243</v>
      </c>
    </row>
    <row r="186" spans="1:16" x14ac:dyDescent="0.25">
      <c r="B186" s="114" t="s">
        <v>73</v>
      </c>
      <c r="C186" s="184">
        <v>6.9557522123893802</v>
      </c>
      <c r="D186" s="185">
        <v>2.1015855457227133</v>
      </c>
      <c r="E186" s="184">
        <v>3.5</v>
      </c>
      <c r="F186" s="185">
        <f t="shared" si="59"/>
        <v>-3.4557522123893802</v>
      </c>
      <c r="G186" s="184">
        <v>2</v>
      </c>
      <c r="H186" s="185">
        <f t="shared" si="59"/>
        <v>-1.5</v>
      </c>
      <c r="I186" s="184">
        <v>2.0849056603773586</v>
      </c>
      <c r="J186" s="185">
        <f t="shared" si="59"/>
        <v>8.4905660377358583E-2</v>
      </c>
      <c r="K186" s="184">
        <v>3.7878787878787881</v>
      </c>
      <c r="L186" s="185">
        <f t="shared" si="60"/>
        <v>1.7029731275014295</v>
      </c>
      <c r="M186" s="184">
        <v>2.9772727272727271</v>
      </c>
      <c r="N186" s="185">
        <f t="shared" si="61"/>
        <v>-0.810606060606061</v>
      </c>
      <c r="O186" s="185">
        <f>IFERROR(M186-C186,"-")</f>
        <v>-3.9784794851166532</v>
      </c>
    </row>
    <row r="187" spans="1:16" x14ac:dyDescent="0.25">
      <c r="B187" s="114" t="s">
        <v>75</v>
      </c>
      <c r="C187" s="184">
        <v>9.3116883116883109</v>
      </c>
      <c r="D187" s="185">
        <v>5.728354978354977</v>
      </c>
      <c r="E187" s="184">
        <v>7</v>
      </c>
      <c r="F187" s="185">
        <f t="shared" si="59"/>
        <v>-2.3116883116883109</v>
      </c>
      <c r="G187" s="184">
        <v>1.2941176470588236</v>
      </c>
      <c r="H187" s="185">
        <f t="shared" si="59"/>
        <v>-5.7058823529411766</v>
      </c>
      <c r="I187" s="184">
        <v>3.8448275862068964</v>
      </c>
      <c r="J187" s="185">
        <f t="shared" si="59"/>
        <v>2.5507099391480725</v>
      </c>
      <c r="K187" s="184">
        <v>4.1473684210526311</v>
      </c>
      <c r="L187" s="185">
        <f t="shared" si="60"/>
        <v>0.3025408348457348</v>
      </c>
      <c r="M187" s="184">
        <v>3.2682926829268291</v>
      </c>
      <c r="N187" s="185">
        <f t="shared" si="61"/>
        <v>-0.87907573812580209</v>
      </c>
      <c r="O187" s="185">
        <f t="shared" ref="O187:O190" si="63">IFERROR(M187-C187,"-")</f>
        <v>-6.0433956287614823</v>
      </c>
    </row>
    <row r="188" spans="1:16" x14ac:dyDescent="0.25">
      <c r="B188" s="114" t="s">
        <v>77</v>
      </c>
      <c r="C188" s="184">
        <v>5.211267605633803</v>
      </c>
      <c r="D188" s="185">
        <v>0.37793427230046994</v>
      </c>
      <c r="E188" s="184" t="s">
        <v>232</v>
      </c>
      <c r="F188" s="185" t="str">
        <f>IFERROR(E188-C188,"-")</f>
        <v>-</v>
      </c>
      <c r="G188" s="184">
        <v>2.8888888888888888</v>
      </c>
      <c r="H188" s="185" t="str">
        <f>IFERROR(G188-E188,"-")</f>
        <v>-</v>
      </c>
      <c r="I188" s="184">
        <v>4.098591549295775</v>
      </c>
      <c r="J188" s="185">
        <f>IFERROR(I188-G188,"-")</f>
        <v>1.2097026604068861</v>
      </c>
      <c r="K188" s="184">
        <v>4.5074626865671643</v>
      </c>
      <c r="L188" s="185">
        <f>IFERROR(K188-I188,"-")</f>
        <v>0.40887113727138935</v>
      </c>
      <c r="M188" s="184">
        <v>5.5333333333333332</v>
      </c>
      <c r="N188" s="185">
        <f>IFERROR(M188-K188,"-")</f>
        <v>1.0258706467661689</v>
      </c>
      <c r="O188" s="185">
        <f t="shared" si="63"/>
        <v>0.32206572769953024</v>
      </c>
    </row>
    <row r="189" spans="1:16" x14ac:dyDescent="0.25">
      <c r="B189" s="114" t="s">
        <v>79</v>
      </c>
      <c r="C189" s="184">
        <v>3.967741935483871</v>
      </c>
      <c r="D189" s="185">
        <v>-1.5028462998102468</v>
      </c>
      <c r="E189" s="184" t="s">
        <v>232</v>
      </c>
      <c r="F189" s="185" t="str">
        <f t="shared" ref="F189:J197" si="64">IFERROR(E189-C189,"-")</f>
        <v>-</v>
      </c>
      <c r="G189" s="184">
        <v>2.0909090909090908</v>
      </c>
      <c r="H189" s="185" t="str">
        <f t="shared" si="64"/>
        <v>-</v>
      </c>
      <c r="I189" s="184">
        <v>5.3</v>
      </c>
      <c r="J189" s="185">
        <f t="shared" si="64"/>
        <v>3.209090909090909</v>
      </c>
      <c r="K189" s="184">
        <v>2.6585365853658538</v>
      </c>
      <c r="L189" s="185">
        <f t="shared" ref="L189:L197" si="65">IFERROR(K189-I189,"-")</f>
        <v>-2.641463414634146</v>
      </c>
      <c r="M189" s="184">
        <v>1.7142857142857142</v>
      </c>
      <c r="N189" s="185">
        <f t="shared" ref="N189:N196" si="66">IFERROR(M189-K189,"-")</f>
        <v>-0.94425087108013961</v>
      </c>
      <c r="O189" s="185">
        <f t="shared" si="63"/>
        <v>-2.2534562211981566</v>
      </c>
    </row>
    <row r="190" spans="1:16" x14ac:dyDescent="0.25">
      <c r="B190" s="114" t="s">
        <v>120</v>
      </c>
      <c r="C190" s="184">
        <v>8.3333333333333339</v>
      </c>
      <c r="D190" s="185">
        <v>2.4393939393939403</v>
      </c>
      <c r="E190" s="184" t="s">
        <v>232</v>
      </c>
      <c r="F190" s="185" t="str">
        <f t="shared" si="64"/>
        <v>-</v>
      </c>
      <c r="G190" s="184">
        <v>3.5555555555555554</v>
      </c>
      <c r="H190" s="185" t="str">
        <f t="shared" si="64"/>
        <v>-</v>
      </c>
      <c r="I190" s="184">
        <v>2.5609756097560976</v>
      </c>
      <c r="J190" s="185">
        <f t="shared" si="64"/>
        <v>-0.99457994579945774</v>
      </c>
      <c r="K190" s="184">
        <v>4.5862068965517242</v>
      </c>
      <c r="L190" s="185">
        <f t="shared" si="65"/>
        <v>2.0252312867956266</v>
      </c>
      <c r="M190" s="184">
        <v>2.7142857142857144</v>
      </c>
      <c r="N190" s="185">
        <f t="shared" si="66"/>
        <v>-1.8719211822660098</v>
      </c>
      <c r="O190" s="185">
        <f t="shared" si="63"/>
        <v>-5.6190476190476195</v>
      </c>
    </row>
    <row r="191" spans="1:16" x14ac:dyDescent="0.25">
      <c r="B191" s="114" t="s">
        <v>83</v>
      </c>
      <c r="C191" s="184">
        <v>5.4545454545454541</v>
      </c>
      <c r="D191" s="185">
        <v>-0.84545454545454568</v>
      </c>
      <c r="E191" s="184" t="s">
        <v>232</v>
      </c>
      <c r="F191" s="185" t="str">
        <f t="shared" si="64"/>
        <v>-</v>
      </c>
      <c r="G191" s="184">
        <v>3.6666666666666665</v>
      </c>
      <c r="H191" s="185" t="str">
        <f t="shared" si="64"/>
        <v>-</v>
      </c>
      <c r="I191" s="184">
        <v>1.8235294117647058</v>
      </c>
      <c r="J191" s="185">
        <f t="shared" si="64"/>
        <v>-1.8431372549019607</v>
      </c>
      <c r="K191" s="184">
        <v>4.875</v>
      </c>
      <c r="L191" s="185">
        <f t="shared" si="65"/>
        <v>3.0514705882352944</v>
      </c>
      <c r="M191" s="184">
        <v>2</v>
      </c>
      <c r="N191" s="185">
        <f t="shared" si="66"/>
        <v>-2.875</v>
      </c>
      <c r="O191" s="185">
        <f>IFERROR(M191-C191,"-")</f>
        <v>-3.4545454545454541</v>
      </c>
    </row>
    <row r="192" spans="1:16" x14ac:dyDescent="0.25">
      <c r="B192" s="114" t="s">
        <v>85</v>
      </c>
      <c r="C192" s="184">
        <v>4.4615384615384617</v>
      </c>
      <c r="D192" s="185">
        <v>-0.21846153846153804</v>
      </c>
      <c r="E192" s="184">
        <v>4.25</v>
      </c>
      <c r="F192" s="185">
        <f t="shared" si="64"/>
        <v>-0.21153846153846168</v>
      </c>
      <c r="G192" s="184">
        <v>3.8823529411764706</v>
      </c>
      <c r="H192" s="185">
        <f t="shared" si="64"/>
        <v>-0.36764705882352944</v>
      </c>
      <c r="I192" s="184">
        <v>6.520833333333333</v>
      </c>
      <c r="J192" s="185">
        <f t="shared" si="64"/>
        <v>2.6384803921568625</v>
      </c>
      <c r="K192" s="184">
        <v>4.9824561403508776</v>
      </c>
      <c r="L192" s="185">
        <f t="shared" si="65"/>
        <v>-1.5383771929824555</v>
      </c>
      <c r="M192" s="184">
        <v>7.05</v>
      </c>
      <c r="N192" s="185">
        <f t="shared" si="66"/>
        <v>2.0675438596491222</v>
      </c>
      <c r="O192" s="185">
        <f>IFERROR(M192-C192,"-")</f>
        <v>2.5884615384615381</v>
      </c>
    </row>
    <row r="193" spans="2:16" x14ac:dyDescent="0.25">
      <c r="B193" s="114" t="s">
        <v>87</v>
      </c>
      <c r="C193" s="184">
        <v>8.384615384615385</v>
      </c>
      <c r="D193" s="185">
        <v>1.4547908232118765</v>
      </c>
      <c r="E193" s="184">
        <v>1</v>
      </c>
      <c r="F193" s="185">
        <f t="shared" si="64"/>
        <v>-7.384615384615385</v>
      </c>
      <c r="G193" s="184">
        <v>6.1904761904761907</v>
      </c>
      <c r="H193" s="185">
        <f t="shared" si="64"/>
        <v>5.1904761904761907</v>
      </c>
      <c r="I193" s="184">
        <v>3.5925925925925926</v>
      </c>
      <c r="J193" s="185">
        <f t="shared" si="64"/>
        <v>-2.5978835978835981</v>
      </c>
      <c r="K193" s="184">
        <v>3.0555555555555554</v>
      </c>
      <c r="L193" s="185">
        <f t="shared" si="65"/>
        <v>-0.5370370370370372</v>
      </c>
      <c r="M193" s="184">
        <v>6.9253731343283578</v>
      </c>
      <c r="N193" s="185">
        <f t="shared" si="66"/>
        <v>3.8698175787728024</v>
      </c>
      <c r="O193" s="185">
        <f t="shared" ref="O193:O196" si="67">IFERROR(M193-C193,"-")</f>
        <v>-1.4592422502870273</v>
      </c>
    </row>
    <row r="194" spans="2:16" x14ac:dyDescent="0.25">
      <c r="B194" s="114" t="s">
        <v>89</v>
      </c>
      <c r="C194" s="184">
        <v>2.8095238095238093</v>
      </c>
      <c r="D194" s="185">
        <v>-3.9084249084249088</v>
      </c>
      <c r="E194" s="184">
        <v>6.25</v>
      </c>
      <c r="F194" s="185">
        <f t="shared" si="64"/>
        <v>3.4404761904761907</v>
      </c>
      <c r="G194" s="184">
        <v>2.1971830985915495</v>
      </c>
      <c r="H194" s="185">
        <f t="shared" si="64"/>
        <v>-4.0528169014084501</v>
      </c>
      <c r="I194" s="184">
        <v>3.8333333333333335</v>
      </c>
      <c r="J194" s="185">
        <f t="shared" si="64"/>
        <v>1.636150234741784</v>
      </c>
      <c r="K194" s="184">
        <v>2.4133333333333336</v>
      </c>
      <c r="L194" s="185">
        <f t="shared" si="65"/>
        <v>-1.42</v>
      </c>
      <c r="M194" s="184">
        <v>5.0574712643678161</v>
      </c>
      <c r="N194" s="185">
        <f t="shared" si="66"/>
        <v>2.6441379310344826</v>
      </c>
      <c r="O194" s="185">
        <f t="shared" si="67"/>
        <v>2.2479474548440068</v>
      </c>
    </row>
    <row r="195" spans="2:16" x14ac:dyDescent="0.25">
      <c r="B195" s="114" t="s">
        <v>91</v>
      </c>
      <c r="C195" s="184">
        <v>4.1917808219178081</v>
      </c>
      <c r="D195" s="185">
        <v>0.29816380064121217</v>
      </c>
      <c r="E195" s="184">
        <v>10.5</v>
      </c>
      <c r="F195" s="185">
        <f t="shared" si="64"/>
        <v>6.3082191780821919</v>
      </c>
      <c r="G195" s="184">
        <v>2.9473684210526314</v>
      </c>
      <c r="H195" s="185">
        <f t="shared" si="64"/>
        <v>-7.5526315789473681</v>
      </c>
      <c r="I195" s="184">
        <v>1.8409090909090908</v>
      </c>
      <c r="J195" s="185">
        <f t="shared" si="64"/>
        <v>-1.1064593301435406</v>
      </c>
      <c r="K195" s="184">
        <v>4.36231884057971</v>
      </c>
      <c r="L195" s="185">
        <f t="shared" si="65"/>
        <v>2.5214097496706191</v>
      </c>
      <c r="M195" s="184">
        <v>2.8571428571428572</v>
      </c>
      <c r="N195" s="185">
        <f t="shared" si="66"/>
        <v>-1.5051759834368528</v>
      </c>
      <c r="O195" s="185">
        <f t="shared" si="67"/>
        <v>-1.3346379647749509</v>
      </c>
    </row>
    <row r="196" spans="2:16" x14ac:dyDescent="0.25">
      <c r="B196" s="114" t="s">
        <v>93</v>
      </c>
      <c r="C196" s="184">
        <v>5.52</v>
      </c>
      <c r="D196" s="185">
        <v>-0.48000000000000043</v>
      </c>
      <c r="E196" s="184">
        <v>35.5</v>
      </c>
      <c r="F196" s="185">
        <f t="shared" si="64"/>
        <v>29.98</v>
      </c>
      <c r="G196" s="184">
        <v>2.7735849056603774</v>
      </c>
      <c r="H196" s="185">
        <f t="shared" si="64"/>
        <v>-32.726415094339622</v>
      </c>
      <c r="I196" s="184">
        <v>3.5396825396825395</v>
      </c>
      <c r="J196" s="185">
        <f t="shared" si="64"/>
        <v>0.76609763402216213</v>
      </c>
      <c r="K196" s="184">
        <v>2.7608695652173911</v>
      </c>
      <c r="L196" s="185">
        <f t="shared" si="65"/>
        <v>-0.77881297446514841</v>
      </c>
      <c r="M196" s="184">
        <v>3.0504201680672267</v>
      </c>
      <c r="N196" s="185">
        <f t="shared" si="66"/>
        <v>0.28955060284983558</v>
      </c>
      <c r="O196" s="185">
        <f t="shared" si="67"/>
        <v>-2.4695798319327729</v>
      </c>
    </row>
    <row r="197" spans="2:16" ht="15.75" x14ac:dyDescent="0.25">
      <c r="B197" s="117" t="s">
        <v>30</v>
      </c>
      <c r="C197" s="186">
        <v>6.2463556851311957</v>
      </c>
      <c r="D197" s="187">
        <v>1.0470039833483753</v>
      </c>
      <c r="E197" s="186">
        <v>4.7816593886462879</v>
      </c>
      <c r="F197" s="187">
        <f t="shared" si="64"/>
        <v>-1.4646962964849077</v>
      </c>
      <c r="G197" s="186">
        <v>3.0651260504201683</v>
      </c>
      <c r="H197" s="187">
        <f t="shared" si="64"/>
        <v>-1.7165333382261196</v>
      </c>
      <c r="I197" s="186">
        <v>3.4307458143074583</v>
      </c>
      <c r="J197" s="187">
        <f t="shared" si="64"/>
        <v>0.36561976388729001</v>
      </c>
      <c r="K197" s="186">
        <v>3.7066290550070522</v>
      </c>
      <c r="L197" s="187">
        <f t="shared" si="65"/>
        <v>0.27588324069959391</v>
      </c>
      <c r="M197" s="186">
        <v>4.0839506172839508</v>
      </c>
      <c r="N197" s="187">
        <v>0.37732156227689861</v>
      </c>
      <c r="O197" s="187">
        <v>-2.1624050678472448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292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3.4444444444444446</v>
      </c>
      <c r="D207" s="185">
        <v>0.79579579579579596</v>
      </c>
      <c r="E207" s="184">
        <v>3.1976744186046511</v>
      </c>
      <c r="F207" s="185">
        <f t="shared" ref="F207:J209" si="68">IFERROR(E207-C207,"-")</f>
        <v>-0.24677002583979357</v>
      </c>
      <c r="G207" s="184">
        <v>3.6428571428571428</v>
      </c>
      <c r="H207" s="185">
        <f t="shared" si="68"/>
        <v>0.44518272425249172</v>
      </c>
      <c r="I207" s="184">
        <v>4.6836734693877551</v>
      </c>
      <c r="J207" s="185">
        <f t="shared" si="68"/>
        <v>1.0408163265306123</v>
      </c>
      <c r="K207" s="184">
        <v>2.5125000000000002</v>
      </c>
      <c r="L207" s="185">
        <f t="shared" ref="L207:L209" si="69">IFERROR(K207-I207,"-")</f>
        <v>-2.1711734693877549</v>
      </c>
      <c r="M207" s="184">
        <v>3.9393939393939394</v>
      </c>
      <c r="N207" s="185">
        <f t="shared" ref="N207:N209" si="70">IFERROR(M207-K207,"-")</f>
        <v>1.4268939393939393</v>
      </c>
      <c r="O207" s="185">
        <f t="shared" ref="O207" si="71">IFERROR(M207-C207,"-")</f>
        <v>0.49494949494949481</v>
      </c>
    </row>
    <row r="208" spans="2:16" x14ac:dyDescent="0.25">
      <c r="B208" s="114" t="s">
        <v>73</v>
      </c>
      <c r="C208" s="184">
        <v>8.4590163934426226</v>
      </c>
      <c r="D208" s="185">
        <v>2.8387632288856608</v>
      </c>
      <c r="E208" s="184">
        <v>2.3858267716535435</v>
      </c>
      <c r="F208" s="185">
        <f t="shared" si="68"/>
        <v>-6.0731896217890791</v>
      </c>
      <c r="G208" s="184">
        <v>33.666666666666664</v>
      </c>
      <c r="H208" s="185">
        <f t="shared" si="68"/>
        <v>31.28083989501312</v>
      </c>
      <c r="I208" s="184">
        <v>3.073394495412844</v>
      </c>
      <c r="J208" s="185">
        <f t="shared" si="68"/>
        <v>-30.593272171253819</v>
      </c>
      <c r="K208" s="184">
        <v>2.52</v>
      </c>
      <c r="L208" s="185">
        <f t="shared" si="69"/>
        <v>-0.55339449541284402</v>
      </c>
      <c r="M208" s="184">
        <v>4.2948717948717947</v>
      </c>
      <c r="N208" s="185">
        <f t="shared" si="70"/>
        <v>1.7748717948717947</v>
      </c>
      <c r="O208" s="185">
        <f>IFERROR(M208-C208,"-")</f>
        <v>-4.1641445985708279</v>
      </c>
    </row>
    <row r="209" spans="2:16" x14ac:dyDescent="0.25">
      <c r="B209" s="114" t="s">
        <v>75</v>
      </c>
      <c r="C209" s="184">
        <v>6.34020618556701</v>
      </c>
      <c r="D209" s="185">
        <v>1.3910536431941285</v>
      </c>
      <c r="E209" s="184">
        <v>2</v>
      </c>
      <c r="F209" s="185">
        <f t="shared" si="68"/>
        <v>-4.34020618556701</v>
      </c>
      <c r="G209" s="184">
        <v>11.714285714285714</v>
      </c>
      <c r="H209" s="185">
        <f t="shared" si="68"/>
        <v>9.7142857142857135</v>
      </c>
      <c r="I209" s="184">
        <v>3.893939393939394</v>
      </c>
      <c r="J209" s="185">
        <f t="shared" si="68"/>
        <v>-7.820346320346319</v>
      </c>
      <c r="K209" s="184">
        <v>3.5217391304347827</v>
      </c>
      <c r="L209" s="185">
        <f t="shared" si="69"/>
        <v>-0.37220026350461133</v>
      </c>
      <c r="M209" s="184">
        <v>4.4060150375939848</v>
      </c>
      <c r="N209" s="185">
        <f t="shared" si="70"/>
        <v>0.88427590715920212</v>
      </c>
      <c r="O209" s="185">
        <f t="shared" ref="O209:O212" si="72">IFERROR(M209-C209,"-")</f>
        <v>-1.9341911479730252</v>
      </c>
    </row>
    <row r="210" spans="2:16" x14ac:dyDescent="0.25">
      <c r="B210" s="114" t="s">
        <v>77</v>
      </c>
      <c r="C210" s="184">
        <v>5.865384615384615</v>
      </c>
      <c r="D210" s="185">
        <v>1.3537567084078708</v>
      </c>
      <c r="E210" s="184" t="s">
        <v>232</v>
      </c>
      <c r="F210" s="185" t="str">
        <f>IFERROR(E210-C210,"-")</f>
        <v>-</v>
      </c>
      <c r="G210" s="184">
        <v>12.222222222222221</v>
      </c>
      <c r="H210" s="185" t="str">
        <f>IFERROR(G210-E210,"-")</f>
        <v>-</v>
      </c>
      <c r="I210" s="184">
        <v>3</v>
      </c>
      <c r="J210" s="185">
        <f>IFERROR(I210-G210,"-")</f>
        <v>-9.2222222222222214</v>
      </c>
      <c r="K210" s="184">
        <v>2.2131147540983607</v>
      </c>
      <c r="L210" s="185">
        <f>IFERROR(K210-I210,"-")</f>
        <v>-0.78688524590163933</v>
      </c>
      <c r="M210" s="184">
        <v>4.134615384615385</v>
      </c>
      <c r="N210" s="185">
        <f>IFERROR(M210-K210,"-")</f>
        <v>1.9215006305170244</v>
      </c>
      <c r="O210" s="185">
        <f t="shared" si="72"/>
        <v>-1.7307692307692299</v>
      </c>
    </row>
    <row r="211" spans="2:16" x14ac:dyDescent="0.25">
      <c r="B211" s="114" t="s">
        <v>79</v>
      </c>
      <c r="C211" s="184">
        <v>4.7954545454545459</v>
      </c>
      <c r="D211" s="185">
        <v>1.3089680589680595</v>
      </c>
      <c r="E211" s="184" t="s">
        <v>232</v>
      </c>
      <c r="F211" s="185" t="str">
        <f t="shared" ref="F211:J219" si="73">IFERROR(E211-C211,"-")</f>
        <v>-</v>
      </c>
      <c r="G211" s="184">
        <v>5.9545454545454541</v>
      </c>
      <c r="H211" s="185" t="str">
        <f t="shared" si="73"/>
        <v>-</v>
      </c>
      <c r="I211" s="184">
        <v>2.5192307692307692</v>
      </c>
      <c r="J211" s="185">
        <f t="shared" si="73"/>
        <v>-3.435314685314685</v>
      </c>
      <c r="K211" s="184">
        <v>4.0434782608695654</v>
      </c>
      <c r="L211" s="185">
        <f t="shared" ref="L211:L219" si="74">IFERROR(K211-I211,"-")</f>
        <v>1.5242474916387962</v>
      </c>
      <c r="M211" s="184">
        <v>5.083333333333333</v>
      </c>
      <c r="N211" s="185">
        <f t="shared" ref="N211:N218" si="75">IFERROR(M211-K211,"-")</f>
        <v>1.0398550724637676</v>
      </c>
      <c r="O211" s="185">
        <f t="shared" si="72"/>
        <v>0.28787878787878718</v>
      </c>
    </row>
    <row r="212" spans="2:16" x14ac:dyDescent="0.25">
      <c r="B212" s="114" t="s">
        <v>81</v>
      </c>
      <c r="C212" s="184">
        <v>7.5263157894736841</v>
      </c>
      <c r="D212" s="185">
        <v>2.1309669522643819</v>
      </c>
      <c r="E212" s="184" t="s">
        <v>232</v>
      </c>
      <c r="F212" s="185" t="str">
        <f t="shared" si="73"/>
        <v>-</v>
      </c>
      <c r="G212" s="184">
        <v>4</v>
      </c>
      <c r="H212" s="185" t="str">
        <f t="shared" si="73"/>
        <v>-</v>
      </c>
      <c r="I212" s="184">
        <v>3.4222222222222221</v>
      </c>
      <c r="J212" s="185">
        <f t="shared" si="73"/>
        <v>-0.57777777777777795</v>
      </c>
      <c r="K212" s="184">
        <v>3.9</v>
      </c>
      <c r="L212" s="185">
        <f t="shared" si="74"/>
        <v>0.47777777777777786</v>
      </c>
      <c r="M212" s="184">
        <v>3.0769230769230771</v>
      </c>
      <c r="N212" s="185">
        <f t="shared" si="75"/>
        <v>-0.82307692307692282</v>
      </c>
      <c r="O212" s="185">
        <f t="shared" si="72"/>
        <v>-4.4493927125506065</v>
      </c>
    </row>
    <row r="213" spans="2:16" x14ac:dyDescent="0.25">
      <c r="B213" s="114" t="s">
        <v>83</v>
      </c>
      <c r="C213" s="184">
        <v>3.6744186046511627</v>
      </c>
      <c r="D213" s="185">
        <v>-0.66600692726373056</v>
      </c>
      <c r="E213" s="184" t="s">
        <v>232</v>
      </c>
      <c r="F213" s="185" t="str">
        <f t="shared" si="73"/>
        <v>-</v>
      </c>
      <c r="G213" s="184">
        <v>5.4</v>
      </c>
      <c r="H213" s="185" t="str">
        <f t="shared" si="73"/>
        <v>-</v>
      </c>
      <c r="I213" s="184">
        <v>5.3098591549295771</v>
      </c>
      <c r="J213" s="185">
        <f t="shared" si="73"/>
        <v>-9.0140845070423303E-2</v>
      </c>
      <c r="K213" s="184">
        <v>3.0256410256410255</v>
      </c>
      <c r="L213" s="185">
        <f t="shared" si="74"/>
        <v>-2.2842181292885515</v>
      </c>
      <c r="M213" s="184">
        <v>5.6585365853658534</v>
      </c>
      <c r="N213" s="185">
        <f t="shared" si="75"/>
        <v>2.6328955597248278</v>
      </c>
      <c r="O213" s="185">
        <f>IFERROR(M213-C213,"-")</f>
        <v>1.9841179807146907</v>
      </c>
    </row>
    <row r="214" spans="2:16" x14ac:dyDescent="0.25">
      <c r="B214" s="114" t="s">
        <v>85</v>
      </c>
      <c r="C214" s="184">
        <v>5.546875</v>
      </c>
      <c r="D214" s="185">
        <v>1.0813577586206895</v>
      </c>
      <c r="E214" s="184">
        <v>12.92</v>
      </c>
      <c r="F214" s="185">
        <f t="shared" si="73"/>
        <v>7.3731249999999999</v>
      </c>
      <c r="G214" s="184">
        <v>8.7435897435897427</v>
      </c>
      <c r="H214" s="185">
        <f t="shared" si="73"/>
        <v>-4.1764102564102572</v>
      </c>
      <c r="I214" s="184">
        <v>3.2537313432835822</v>
      </c>
      <c r="J214" s="185">
        <f t="shared" si="73"/>
        <v>-5.4898584003061606</v>
      </c>
      <c r="K214" s="184">
        <v>3.84</v>
      </c>
      <c r="L214" s="185">
        <f t="shared" si="74"/>
        <v>0.5862686567164177</v>
      </c>
      <c r="M214" s="184">
        <v>4.9514563106796112</v>
      </c>
      <c r="N214" s="185">
        <f t="shared" si="75"/>
        <v>1.1114563106796114</v>
      </c>
      <c r="O214" s="185">
        <f>IFERROR(M214-C214,"-")</f>
        <v>-0.59541868932038877</v>
      </c>
    </row>
    <row r="215" spans="2:16" x14ac:dyDescent="0.25">
      <c r="B215" s="114" t="s">
        <v>87</v>
      </c>
      <c r="C215" s="184">
        <v>3.8974358974358974</v>
      </c>
      <c r="D215" s="185">
        <v>-1.466200466200466</v>
      </c>
      <c r="E215" s="184" t="s">
        <v>232</v>
      </c>
      <c r="F215" s="185" t="str">
        <f t="shared" si="73"/>
        <v>-</v>
      </c>
      <c r="G215" s="184">
        <v>4.5</v>
      </c>
      <c r="H215" s="185" t="str">
        <f t="shared" si="73"/>
        <v>-</v>
      </c>
      <c r="I215" s="184">
        <v>2.1489361702127661</v>
      </c>
      <c r="J215" s="185">
        <f t="shared" si="73"/>
        <v>-2.3510638297872339</v>
      </c>
      <c r="K215" s="184">
        <v>3.9166666666666665</v>
      </c>
      <c r="L215" s="185">
        <f t="shared" si="74"/>
        <v>1.7677304964539005</v>
      </c>
      <c r="M215" s="184">
        <v>5.662337662337662</v>
      </c>
      <c r="N215" s="185">
        <f t="shared" si="75"/>
        <v>1.7456709956709955</v>
      </c>
      <c r="O215" s="185">
        <f t="shared" ref="O215:O218" si="76">IFERROR(M215-C215,"-")</f>
        <v>1.7649017649017646</v>
      </c>
    </row>
    <row r="216" spans="2:16" x14ac:dyDescent="0.25">
      <c r="B216" s="114" t="s">
        <v>89</v>
      </c>
      <c r="C216" s="184">
        <v>4.7068965517241379</v>
      </c>
      <c r="D216" s="185">
        <v>-1.81998516870597</v>
      </c>
      <c r="E216" s="184">
        <v>4.25</v>
      </c>
      <c r="F216" s="185">
        <f t="shared" si="73"/>
        <v>-0.4568965517241379</v>
      </c>
      <c r="G216" s="184">
        <v>4.9454545454545453</v>
      </c>
      <c r="H216" s="185">
        <f t="shared" si="73"/>
        <v>0.69545454545454533</v>
      </c>
      <c r="I216" s="184">
        <v>2.6509433962264151</v>
      </c>
      <c r="J216" s="185">
        <f t="shared" si="73"/>
        <v>-2.2945111492281303</v>
      </c>
      <c r="K216" s="184">
        <v>3.2222222222222223</v>
      </c>
      <c r="L216" s="185">
        <f t="shared" si="74"/>
        <v>0.57127882599580726</v>
      </c>
      <c r="M216" s="184">
        <v>4.9494949494949498</v>
      </c>
      <c r="N216" s="185">
        <f t="shared" si="75"/>
        <v>1.7272727272727275</v>
      </c>
      <c r="O216" s="185">
        <f t="shared" si="76"/>
        <v>0.24259839777081194</v>
      </c>
    </row>
    <row r="217" spans="2:16" x14ac:dyDescent="0.25">
      <c r="B217" s="114" t="s">
        <v>91</v>
      </c>
      <c r="C217" s="184">
        <v>5.8</v>
      </c>
      <c r="D217" s="185">
        <v>4.5454545454539641E-3</v>
      </c>
      <c r="E217" s="184">
        <v>1</v>
      </c>
      <c r="F217" s="185">
        <f t="shared" si="73"/>
        <v>-4.8</v>
      </c>
      <c r="G217" s="184">
        <v>4.854838709677419</v>
      </c>
      <c r="H217" s="185">
        <f t="shared" si="73"/>
        <v>3.854838709677419</v>
      </c>
      <c r="I217" s="184">
        <v>3.4</v>
      </c>
      <c r="J217" s="185">
        <f t="shared" si="73"/>
        <v>-1.4548387096774191</v>
      </c>
      <c r="K217" s="184">
        <v>4.8137931034482762</v>
      </c>
      <c r="L217" s="185">
        <f t="shared" si="74"/>
        <v>1.4137931034482762</v>
      </c>
      <c r="M217" s="184">
        <v>3.5636363636363635</v>
      </c>
      <c r="N217" s="185">
        <f t="shared" si="75"/>
        <v>-1.2501567398119127</v>
      </c>
      <c r="O217" s="185">
        <f t="shared" si="76"/>
        <v>-2.2363636363636363</v>
      </c>
    </row>
    <row r="218" spans="2:16" x14ac:dyDescent="0.25">
      <c r="B218" s="114" t="s">
        <v>93</v>
      </c>
      <c r="C218" s="184">
        <v>1.8478260869565217</v>
      </c>
      <c r="D218" s="185">
        <v>-2.1144380639868743</v>
      </c>
      <c r="E218" s="184">
        <v>1.9565217391304348</v>
      </c>
      <c r="F218" s="185">
        <f t="shared" si="73"/>
        <v>0.10869565217391308</v>
      </c>
      <c r="G218" s="184">
        <v>5.125</v>
      </c>
      <c r="H218" s="185">
        <f t="shared" si="73"/>
        <v>3.1684782608695654</v>
      </c>
      <c r="I218" s="184">
        <v>4.306451612903226</v>
      </c>
      <c r="J218" s="185">
        <f t="shared" si="73"/>
        <v>-0.81854838709677402</v>
      </c>
      <c r="K218" s="184">
        <v>2.901098901098901</v>
      </c>
      <c r="L218" s="185">
        <f t="shared" si="74"/>
        <v>-1.405352711804325</v>
      </c>
      <c r="M218" s="184">
        <v>4.1592920353982299</v>
      </c>
      <c r="N218" s="185">
        <f t="shared" si="75"/>
        <v>1.2581931342993289</v>
      </c>
      <c r="O218" s="185">
        <f t="shared" si="76"/>
        <v>2.3114659484417084</v>
      </c>
    </row>
    <row r="219" spans="2:16" ht="15.75" x14ac:dyDescent="0.25">
      <c r="B219" s="117" t="s">
        <v>30</v>
      </c>
      <c r="C219" s="186">
        <v>5.0793433652530782</v>
      </c>
      <c r="D219" s="187">
        <v>0.25430565786242987</v>
      </c>
      <c r="E219" s="186">
        <v>3.8098591549295775</v>
      </c>
      <c r="F219" s="187">
        <f t="shared" si="73"/>
        <v>-1.2694842103235007</v>
      </c>
      <c r="G219" s="186">
        <v>5.8116710875331563</v>
      </c>
      <c r="H219" s="187">
        <f t="shared" si="73"/>
        <v>2.0018119326035788</v>
      </c>
      <c r="I219" s="186">
        <v>3.5172811059907834</v>
      </c>
      <c r="J219" s="187">
        <f t="shared" si="73"/>
        <v>-2.2943899815423729</v>
      </c>
      <c r="K219" s="186">
        <v>3.3786057692307692</v>
      </c>
      <c r="L219" s="187">
        <f t="shared" si="74"/>
        <v>-0.1386753367600142</v>
      </c>
      <c r="M219" s="186">
        <v>4.425434583714547</v>
      </c>
      <c r="N219" s="187">
        <v>1.0468288144837778</v>
      </c>
      <c r="O219" s="187">
        <v>-0.65390878153853116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291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7.3186813186813184</v>
      </c>
      <c r="D229" s="185">
        <v>3.3909704753078245</v>
      </c>
      <c r="E229" s="184">
        <v>3.8571428571428572</v>
      </c>
      <c r="F229" s="185">
        <f t="shared" ref="F229:J231" si="77">IFERROR(E229-C229,"-")</f>
        <v>-3.4615384615384612</v>
      </c>
      <c r="G229" s="184">
        <v>4.1111111111111107</v>
      </c>
      <c r="H229" s="185">
        <f t="shared" si="77"/>
        <v>0.25396825396825351</v>
      </c>
      <c r="I229" s="184">
        <v>4.0224719101123592</v>
      </c>
      <c r="J229" s="185">
        <f t="shared" si="77"/>
        <v>-8.8639200998751555E-2</v>
      </c>
      <c r="K229" s="184">
        <v>3.263157894736842</v>
      </c>
      <c r="L229" s="185">
        <f t="shared" ref="L229:L231" si="78">IFERROR(K229-I229,"-")</f>
        <v>-0.75931401537551713</v>
      </c>
      <c r="M229" s="184">
        <v>3.9939393939393941</v>
      </c>
      <c r="N229" s="185">
        <f t="shared" ref="N229:N231" si="79">IFERROR(M229-K229,"-")</f>
        <v>0.73078149920255209</v>
      </c>
      <c r="O229" s="185">
        <f t="shared" ref="O229" si="80">IFERROR(M229-C229,"-")</f>
        <v>-3.3247419247419243</v>
      </c>
    </row>
    <row r="230" spans="2:16" x14ac:dyDescent="0.25">
      <c r="B230" s="114" t="s">
        <v>73</v>
      </c>
      <c r="C230" s="184">
        <v>6.9557522123893802</v>
      </c>
      <c r="D230" s="185">
        <v>2.1015855457227133</v>
      </c>
      <c r="E230" s="184">
        <v>3.5</v>
      </c>
      <c r="F230" s="185">
        <f t="shared" si="77"/>
        <v>-3.4557522123893802</v>
      </c>
      <c r="G230" s="184">
        <v>2</v>
      </c>
      <c r="H230" s="185">
        <f t="shared" si="77"/>
        <v>-1.5</v>
      </c>
      <c r="I230" s="184">
        <v>2.0849056603773586</v>
      </c>
      <c r="J230" s="185">
        <f t="shared" si="77"/>
        <v>8.4905660377358583E-2</v>
      </c>
      <c r="K230" s="184">
        <v>3.7878787878787881</v>
      </c>
      <c r="L230" s="185">
        <f t="shared" si="78"/>
        <v>1.7029731275014295</v>
      </c>
      <c r="M230" s="184">
        <v>2.9772727272727271</v>
      </c>
      <c r="N230" s="185">
        <f t="shared" si="79"/>
        <v>-0.810606060606061</v>
      </c>
      <c r="O230" s="185">
        <f>IFERROR(M230-C230,"-")</f>
        <v>-3.9784794851166532</v>
      </c>
    </row>
    <row r="231" spans="2:16" x14ac:dyDescent="0.25">
      <c r="B231" s="114" t="s">
        <v>75</v>
      </c>
      <c r="C231" s="184">
        <v>9.3116883116883109</v>
      </c>
      <c r="D231" s="185">
        <v>5.728354978354977</v>
      </c>
      <c r="E231" s="184">
        <v>7</v>
      </c>
      <c r="F231" s="185">
        <f t="shared" si="77"/>
        <v>-2.3116883116883109</v>
      </c>
      <c r="G231" s="184">
        <v>1.2941176470588236</v>
      </c>
      <c r="H231" s="185">
        <f t="shared" si="77"/>
        <v>-5.7058823529411766</v>
      </c>
      <c r="I231" s="184">
        <v>3.8448275862068964</v>
      </c>
      <c r="J231" s="185">
        <f t="shared" si="77"/>
        <v>2.5507099391480725</v>
      </c>
      <c r="K231" s="184">
        <v>4.1473684210526311</v>
      </c>
      <c r="L231" s="185">
        <f t="shared" si="78"/>
        <v>0.3025408348457348</v>
      </c>
      <c r="M231" s="184">
        <v>3.2682926829268291</v>
      </c>
      <c r="N231" s="185">
        <f t="shared" si="79"/>
        <v>-0.87907573812580209</v>
      </c>
      <c r="O231" s="185">
        <f t="shared" ref="O231:O234" si="81">IFERROR(M231-C231,"-")</f>
        <v>-6.0433956287614823</v>
      </c>
    </row>
    <row r="232" spans="2:16" x14ac:dyDescent="0.25">
      <c r="B232" s="114" t="s">
        <v>77</v>
      </c>
      <c r="C232" s="184">
        <v>5.211267605633803</v>
      </c>
      <c r="D232" s="185">
        <v>0.37793427230046994</v>
      </c>
      <c r="E232" s="184" t="s">
        <v>232</v>
      </c>
      <c r="F232" s="185" t="str">
        <f>IFERROR(E232-C232,"-")</f>
        <v>-</v>
      </c>
      <c r="G232" s="184">
        <v>2.8888888888888888</v>
      </c>
      <c r="H232" s="185" t="str">
        <f>IFERROR(G232-E232,"-")</f>
        <v>-</v>
      </c>
      <c r="I232" s="184">
        <v>4.098591549295775</v>
      </c>
      <c r="J232" s="185">
        <f>IFERROR(I232-G232,"-")</f>
        <v>1.2097026604068861</v>
      </c>
      <c r="K232" s="184">
        <v>4.5074626865671643</v>
      </c>
      <c r="L232" s="185">
        <f>IFERROR(K232-I232,"-")</f>
        <v>0.40887113727138935</v>
      </c>
      <c r="M232" s="184">
        <v>5.5333333333333332</v>
      </c>
      <c r="N232" s="185">
        <f>IFERROR(M232-K232,"-")</f>
        <v>1.0258706467661689</v>
      </c>
      <c r="O232" s="185">
        <f t="shared" si="81"/>
        <v>0.32206572769953024</v>
      </c>
    </row>
    <row r="233" spans="2:16" x14ac:dyDescent="0.25">
      <c r="B233" s="114" t="s">
        <v>79</v>
      </c>
      <c r="C233" s="184">
        <v>3.967741935483871</v>
      </c>
      <c r="D233" s="185">
        <v>-1.5028462998102468</v>
      </c>
      <c r="E233" s="184" t="s">
        <v>232</v>
      </c>
      <c r="F233" s="185" t="str">
        <f t="shared" ref="F233:J241" si="82">IFERROR(E233-C233,"-")</f>
        <v>-</v>
      </c>
      <c r="G233" s="184">
        <v>2.0909090909090908</v>
      </c>
      <c r="H233" s="185" t="str">
        <f t="shared" si="82"/>
        <v>-</v>
      </c>
      <c r="I233" s="184">
        <v>5.3</v>
      </c>
      <c r="J233" s="185">
        <f t="shared" si="82"/>
        <v>3.209090909090909</v>
      </c>
      <c r="K233" s="184">
        <v>2.6585365853658538</v>
      </c>
      <c r="L233" s="185">
        <f t="shared" ref="L233:L241" si="83">IFERROR(K233-I233,"-")</f>
        <v>-2.641463414634146</v>
      </c>
      <c r="M233" s="184">
        <v>1.7142857142857142</v>
      </c>
      <c r="N233" s="185">
        <f t="shared" ref="N233:N240" si="84">IFERROR(M233-K233,"-")</f>
        <v>-0.94425087108013961</v>
      </c>
      <c r="O233" s="185">
        <f t="shared" si="81"/>
        <v>-2.2534562211981566</v>
      </c>
    </row>
    <row r="234" spans="2:16" x14ac:dyDescent="0.25">
      <c r="B234" s="114" t="s">
        <v>81</v>
      </c>
      <c r="C234" s="184">
        <v>8.3333333333333339</v>
      </c>
      <c r="D234" s="185">
        <v>2.4393939393939403</v>
      </c>
      <c r="E234" s="184" t="s">
        <v>232</v>
      </c>
      <c r="F234" s="185" t="str">
        <f t="shared" si="82"/>
        <v>-</v>
      </c>
      <c r="G234" s="184">
        <v>3.5555555555555554</v>
      </c>
      <c r="H234" s="185" t="str">
        <f t="shared" si="82"/>
        <v>-</v>
      </c>
      <c r="I234" s="184">
        <v>2.5609756097560976</v>
      </c>
      <c r="J234" s="185">
        <f t="shared" si="82"/>
        <v>-0.99457994579945774</v>
      </c>
      <c r="K234" s="184">
        <v>4.5862068965517242</v>
      </c>
      <c r="L234" s="185">
        <f t="shared" si="83"/>
        <v>2.0252312867956266</v>
      </c>
      <c r="M234" s="184">
        <v>2.7142857142857144</v>
      </c>
      <c r="N234" s="185">
        <f t="shared" si="84"/>
        <v>-1.8719211822660098</v>
      </c>
      <c r="O234" s="185">
        <f t="shared" si="81"/>
        <v>-5.6190476190476195</v>
      </c>
    </row>
    <row r="235" spans="2:16" x14ac:dyDescent="0.25">
      <c r="B235" s="114" t="s">
        <v>83</v>
      </c>
      <c r="C235" s="184">
        <v>5.4545454545454541</v>
      </c>
      <c r="D235" s="185">
        <v>-0.84545454545454568</v>
      </c>
      <c r="E235" s="184" t="s">
        <v>232</v>
      </c>
      <c r="F235" s="185" t="str">
        <f t="shared" si="82"/>
        <v>-</v>
      </c>
      <c r="G235" s="184">
        <v>3.6666666666666665</v>
      </c>
      <c r="H235" s="185" t="str">
        <f t="shared" si="82"/>
        <v>-</v>
      </c>
      <c r="I235" s="184">
        <v>1.8235294117647058</v>
      </c>
      <c r="J235" s="185">
        <f t="shared" si="82"/>
        <v>-1.8431372549019607</v>
      </c>
      <c r="K235" s="184">
        <v>4.875</v>
      </c>
      <c r="L235" s="185">
        <f t="shared" si="83"/>
        <v>3.0514705882352944</v>
      </c>
      <c r="M235" s="184">
        <v>2</v>
      </c>
      <c r="N235" s="185">
        <f t="shared" si="84"/>
        <v>-2.875</v>
      </c>
      <c r="O235" s="185">
        <f>IFERROR(M235-C235,"-")</f>
        <v>-3.4545454545454541</v>
      </c>
    </row>
    <row r="236" spans="2:16" x14ac:dyDescent="0.25">
      <c r="B236" s="114" t="s">
        <v>85</v>
      </c>
      <c r="C236" s="184">
        <v>4.4615384615384617</v>
      </c>
      <c r="D236" s="185">
        <v>-0.21846153846153804</v>
      </c>
      <c r="E236" s="184">
        <v>4.25</v>
      </c>
      <c r="F236" s="185">
        <f t="shared" si="82"/>
        <v>-0.21153846153846168</v>
      </c>
      <c r="G236" s="184">
        <v>3.8823529411764706</v>
      </c>
      <c r="H236" s="185">
        <f t="shared" si="82"/>
        <v>-0.36764705882352944</v>
      </c>
      <c r="I236" s="184">
        <v>6.520833333333333</v>
      </c>
      <c r="J236" s="185">
        <f t="shared" si="82"/>
        <v>2.6384803921568625</v>
      </c>
      <c r="K236" s="184">
        <v>4.9824561403508776</v>
      </c>
      <c r="L236" s="185">
        <f t="shared" si="83"/>
        <v>-1.5383771929824555</v>
      </c>
      <c r="M236" s="184">
        <v>7.05</v>
      </c>
      <c r="N236" s="185">
        <f t="shared" si="84"/>
        <v>2.0675438596491222</v>
      </c>
      <c r="O236" s="185">
        <f>IFERROR(M236-C236,"-")</f>
        <v>2.5884615384615381</v>
      </c>
    </row>
    <row r="237" spans="2:16" x14ac:dyDescent="0.25">
      <c r="B237" s="114" t="s">
        <v>87</v>
      </c>
      <c r="C237" s="184">
        <v>8.384615384615385</v>
      </c>
      <c r="D237" s="185">
        <v>1.4547908232118765</v>
      </c>
      <c r="E237" s="184">
        <v>1</v>
      </c>
      <c r="F237" s="185">
        <f t="shared" si="82"/>
        <v>-7.384615384615385</v>
      </c>
      <c r="G237" s="184">
        <v>6.1904761904761907</v>
      </c>
      <c r="H237" s="185">
        <f t="shared" si="82"/>
        <v>5.1904761904761907</v>
      </c>
      <c r="I237" s="184">
        <v>3.5925925925925926</v>
      </c>
      <c r="J237" s="185">
        <f t="shared" si="82"/>
        <v>-2.5978835978835981</v>
      </c>
      <c r="K237" s="184">
        <v>3.0555555555555554</v>
      </c>
      <c r="L237" s="185">
        <f t="shared" si="83"/>
        <v>-0.5370370370370372</v>
      </c>
      <c r="M237" s="184">
        <v>6.9253731343283578</v>
      </c>
      <c r="N237" s="185">
        <f t="shared" si="84"/>
        <v>3.8698175787728024</v>
      </c>
      <c r="O237" s="185">
        <f t="shared" ref="O237:O240" si="85">IFERROR(M237-C237,"-")</f>
        <v>-1.4592422502870273</v>
      </c>
    </row>
    <row r="238" spans="2:16" x14ac:dyDescent="0.25">
      <c r="B238" s="114" t="s">
        <v>89</v>
      </c>
      <c r="C238" s="184">
        <v>2.8095238095238093</v>
      </c>
      <c r="D238" s="185">
        <v>-3.9084249084249088</v>
      </c>
      <c r="E238" s="184">
        <v>6.25</v>
      </c>
      <c r="F238" s="185">
        <f t="shared" si="82"/>
        <v>3.4404761904761907</v>
      </c>
      <c r="G238" s="184">
        <v>2.1971830985915495</v>
      </c>
      <c r="H238" s="185">
        <f t="shared" si="82"/>
        <v>-4.0528169014084501</v>
      </c>
      <c r="I238" s="184">
        <v>3.8333333333333335</v>
      </c>
      <c r="J238" s="185">
        <f t="shared" si="82"/>
        <v>1.636150234741784</v>
      </c>
      <c r="K238" s="184">
        <v>2.4133333333333336</v>
      </c>
      <c r="L238" s="185">
        <f t="shared" si="83"/>
        <v>-1.42</v>
      </c>
      <c r="M238" s="184">
        <v>5.0574712643678161</v>
      </c>
      <c r="N238" s="185">
        <f t="shared" si="84"/>
        <v>2.6441379310344826</v>
      </c>
      <c r="O238" s="185">
        <f t="shared" si="85"/>
        <v>2.2479474548440068</v>
      </c>
    </row>
    <row r="239" spans="2:16" x14ac:dyDescent="0.25">
      <c r="B239" s="114" t="s">
        <v>91</v>
      </c>
      <c r="C239" s="184">
        <v>4.1917808219178081</v>
      </c>
      <c r="D239" s="185">
        <v>0.29816380064121217</v>
      </c>
      <c r="E239" s="184">
        <v>10.5</v>
      </c>
      <c r="F239" s="185">
        <f t="shared" si="82"/>
        <v>6.3082191780821919</v>
      </c>
      <c r="G239" s="184">
        <v>2.9473684210526314</v>
      </c>
      <c r="H239" s="185">
        <f t="shared" si="82"/>
        <v>-7.5526315789473681</v>
      </c>
      <c r="I239" s="184">
        <v>1.8409090909090908</v>
      </c>
      <c r="J239" s="185">
        <f t="shared" si="82"/>
        <v>-1.1064593301435406</v>
      </c>
      <c r="K239" s="184">
        <v>4.36231884057971</v>
      </c>
      <c r="L239" s="185">
        <f t="shared" si="83"/>
        <v>2.5214097496706191</v>
      </c>
      <c r="M239" s="184">
        <v>2.8571428571428572</v>
      </c>
      <c r="N239" s="185">
        <f t="shared" si="84"/>
        <v>-1.5051759834368528</v>
      </c>
      <c r="O239" s="185">
        <f t="shared" si="85"/>
        <v>-1.3346379647749509</v>
      </c>
    </row>
    <row r="240" spans="2:16" x14ac:dyDescent="0.25">
      <c r="B240" s="114" t="s">
        <v>93</v>
      </c>
      <c r="C240" s="184">
        <v>5.52</v>
      </c>
      <c r="D240" s="185">
        <v>-0.48000000000000043</v>
      </c>
      <c r="E240" s="184">
        <v>35.5</v>
      </c>
      <c r="F240" s="185">
        <f t="shared" si="82"/>
        <v>29.98</v>
      </c>
      <c r="G240" s="184">
        <v>2.7735849056603774</v>
      </c>
      <c r="H240" s="185">
        <f t="shared" si="82"/>
        <v>-32.726415094339622</v>
      </c>
      <c r="I240" s="184">
        <v>3.5396825396825395</v>
      </c>
      <c r="J240" s="185">
        <f t="shared" si="82"/>
        <v>0.76609763402216213</v>
      </c>
      <c r="K240" s="184">
        <v>2.7608695652173911</v>
      </c>
      <c r="L240" s="185">
        <f t="shared" si="83"/>
        <v>-0.77881297446514841</v>
      </c>
      <c r="M240" s="184">
        <v>3.0504201680672267</v>
      </c>
      <c r="N240" s="185">
        <f t="shared" si="84"/>
        <v>0.28955060284983558</v>
      </c>
      <c r="O240" s="185">
        <f t="shared" si="85"/>
        <v>-2.4695798319327729</v>
      </c>
    </row>
    <row r="241" spans="2:16" ht="15.75" x14ac:dyDescent="0.25">
      <c r="B241" s="117" t="s">
        <v>30</v>
      </c>
      <c r="C241" s="186">
        <v>6.2463556851311957</v>
      </c>
      <c r="D241" s="187">
        <v>1.0470039833483753</v>
      </c>
      <c r="E241" s="186">
        <v>4.7816593886462879</v>
      </c>
      <c r="F241" s="187">
        <f t="shared" si="82"/>
        <v>-1.4646962964849077</v>
      </c>
      <c r="G241" s="186">
        <v>3.0651260504201683</v>
      </c>
      <c r="H241" s="187">
        <f t="shared" si="82"/>
        <v>-1.7165333382261196</v>
      </c>
      <c r="I241" s="186">
        <v>3.4307458143074583</v>
      </c>
      <c r="J241" s="187">
        <f t="shared" si="82"/>
        <v>0.36561976388729001</v>
      </c>
      <c r="K241" s="186">
        <v>3.7066290550070522</v>
      </c>
      <c r="L241" s="187">
        <f t="shared" si="83"/>
        <v>0.27588324069959391</v>
      </c>
      <c r="M241" s="186">
        <v>4.0839506172839508</v>
      </c>
      <c r="N241" s="187">
        <v>0.37732156227689861</v>
      </c>
      <c r="O241" s="187">
        <v>-2.1624050678472448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293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7.1263157894736846</v>
      </c>
      <c r="D251" s="185">
        <v>4.4087585375652871</v>
      </c>
      <c r="E251" s="184">
        <v>5.3414634146341466</v>
      </c>
      <c r="F251" s="185">
        <f t="shared" ref="F251:J253" si="86">IFERROR(E251-C251,"-")</f>
        <v>-1.784852374839538</v>
      </c>
      <c r="G251" s="184">
        <v>1.6666666666666667</v>
      </c>
      <c r="H251" s="185">
        <f t="shared" si="86"/>
        <v>-3.6747967479674797</v>
      </c>
      <c r="I251" s="184">
        <v>5.3076923076923075</v>
      </c>
      <c r="J251" s="185">
        <f t="shared" si="86"/>
        <v>3.6410256410256405</v>
      </c>
      <c r="K251" s="184">
        <v>2.1346153846153846</v>
      </c>
      <c r="L251" s="185">
        <f t="shared" ref="L251:L253" si="87">IFERROR(K251-I251,"-")</f>
        <v>-3.1730769230769229</v>
      </c>
      <c r="M251" s="184">
        <v>4.935483870967742</v>
      </c>
      <c r="N251" s="185">
        <f t="shared" ref="N251:N253" si="88">IFERROR(M251-K251,"-")</f>
        <v>2.8008684863523574</v>
      </c>
      <c r="O251" s="185">
        <f t="shared" ref="O251" si="89">IFERROR(M251-C251,"-")</f>
        <v>-2.1908319185059426</v>
      </c>
    </row>
    <row r="252" spans="2:16" x14ac:dyDescent="0.25">
      <c r="B252" s="114" t="s">
        <v>73</v>
      </c>
      <c r="C252" s="184">
        <v>6</v>
      </c>
      <c r="D252" s="185">
        <v>1.9855072463768115</v>
      </c>
      <c r="E252" s="184">
        <v>1.6774193548387097</v>
      </c>
      <c r="F252" s="185">
        <f t="shared" si="86"/>
        <v>-4.32258064516129</v>
      </c>
      <c r="G252" s="184" t="s">
        <v>232</v>
      </c>
      <c r="H252" s="185" t="str">
        <f t="shared" si="86"/>
        <v>-</v>
      </c>
      <c r="I252" s="184">
        <v>5.0909090909090908</v>
      </c>
      <c r="J252" s="185" t="str">
        <f t="shared" si="86"/>
        <v>-</v>
      </c>
      <c r="K252" s="184">
        <v>4.4680851063829783</v>
      </c>
      <c r="L252" s="185">
        <f t="shared" si="87"/>
        <v>-0.62282398452611254</v>
      </c>
      <c r="M252" s="184">
        <v>4.615384615384615</v>
      </c>
      <c r="N252" s="185">
        <f t="shared" si="88"/>
        <v>0.14729950900163669</v>
      </c>
      <c r="O252" s="185">
        <f>IFERROR(M252-C252,"-")</f>
        <v>-1.384615384615385</v>
      </c>
    </row>
    <row r="253" spans="2:16" x14ac:dyDescent="0.25">
      <c r="B253" s="114" t="s">
        <v>75</v>
      </c>
      <c r="C253" s="184">
        <v>3.0689655172413794</v>
      </c>
      <c r="D253" s="185">
        <v>8.3594566353188959E-3</v>
      </c>
      <c r="E253" s="184">
        <v>9.695652173913043</v>
      </c>
      <c r="F253" s="185">
        <f t="shared" si="86"/>
        <v>6.626686656671664</v>
      </c>
      <c r="G253" s="184">
        <v>1.875</v>
      </c>
      <c r="H253" s="185">
        <f t="shared" si="86"/>
        <v>-7.820652173913043</v>
      </c>
      <c r="I253" s="184">
        <v>3.7333333333333334</v>
      </c>
      <c r="J253" s="185">
        <f t="shared" si="86"/>
        <v>1.8583333333333334</v>
      </c>
      <c r="K253" s="184">
        <v>3.9375</v>
      </c>
      <c r="L253" s="185">
        <f t="shared" si="87"/>
        <v>0.20416666666666661</v>
      </c>
      <c r="M253" s="184">
        <v>4.3157894736842106</v>
      </c>
      <c r="N253" s="185">
        <f t="shared" si="88"/>
        <v>0.37828947368421062</v>
      </c>
      <c r="O253" s="185">
        <f t="shared" ref="O253:O256" si="90">IFERROR(M253-C253,"-")</f>
        <v>1.2468239564428312</v>
      </c>
    </row>
    <row r="254" spans="2:16" x14ac:dyDescent="0.25">
      <c r="B254" s="114" t="s">
        <v>77</v>
      </c>
      <c r="C254" s="184">
        <v>6.125</v>
      </c>
      <c r="D254" s="185">
        <v>2.4583333333333335</v>
      </c>
      <c r="E254" s="184" t="s">
        <v>232</v>
      </c>
      <c r="F254" s="185" t="str">
        <f>IFERROR(E254-C254,"-")</f>
        <v>-</v>
      </c>
      <c r="G254" s="184">
        <v>3.8333333333333335</v>
      </c>
      <c r="H254" s="185" t="str">
        <f>IFERROR(G254-E254,"-")</f>
        <v>-</v>
      </c>
      <c r="I254" s="184">
        <v>5.333333333333333</v>
      </c>
      <c r="J254" s="185">
        <f>IFERROR(I254-G254,"-")</f>
        <v>1.4999999999999996</v>
      </c>
      <c r="K254" s="184">
        <v>2.0714285714285716</v>
      </c>
      <c r="L254" s="185">
        <f>IFERROR(K254-I254,"-")</f>
        <v>-3.2619047619047614</v>
      </c>
      <c r="M254" s="184">
        <v>1</v>
      </c>
      <c r="N254" s="185">
        <f>IFERROR(M254-K254,"-")</f>
        <v>-1.0714285714285716</v>
      </c>
      <c r="O254" s="185">
        <f t="shared" si="90"/>
        <v>-5.125</v>
      </c>
    </row>
    <row r="255" spans="2:16" x14ac:dyDescent="0.25">
      <c r="B255" s="114" t="s">
        <v>79</v>
      </c>
      <c r="C255" s="184">
        <v>7</v>
      </c>
      <c r="D255" s="185">
        <v>4.5</v>
      </c>
      <c r="E255" s="184" t="s">
        <v>232</v>
      </c>
      <c r="F255" s="185" t="str">
        <f t="shared" ref="F255:J263" si="91">IFERROR(E255-C255,"-")</f>
        <v>-</v>
      </c>
      <c r="G255" s="184">
        <v>12.8</v>
      </c>
      <c r="H255" s="185" t="str">
        <f t="shared" si="91"/>
        <v>-</v>
      </c>
      <c r="I255" s="184">
        <v>2</v>
      </c>
      <c r="J255" s="185">
        <f t="shared" si="91"/>
        <v>-10.8</v>
      </c>
      <c r="K255" s="184">
        <v>3</v>
      </c>
      <c r="L255" s="185">
        <f t="shared" ref="L255:L263" si="92">IFERROR(K255-I255,"-")</f>
        <v>1</v>
      </c>
      <c r="M255" s="184" t="s">
        <v>232</v>
      </c>
      <c r="N255" s="185" t="str">
        <f t="shared" ref="N255:N262" si="93">IFERROR(M255-K255,"-")</f>
        <v>-</v>
      </c>
      <c r="O255" s="185" t="str">
        <f t="shared" si="90"/>
        <v>-</v>
      </c>
    </row>
    <row r="256" spans="2:16" x14ac:dyDescent="0.25">
      <c r="B256" s="114" t="s">
        <v>81</v>
      </c>
      <c r="C256" s="184">
        <v>2.2000000000000002</v>
      </c>
      <c r="D256" s="185">
        <v>-2.1333333333333329</v>
      </c>
      <c r="E256" s="184" t="s">
        <v>232</v>
      </c>
      <c r="F256" s="185" t="str">
        <f t="shared" si="91"/>
        <v>-</v>
      </c>
      <c r="G256" s="184">
        <v>3.7142857142857144</v>
      </c>
      <c r="H256" s="185" t="str">
        <f t="shared" si="91"/>
        <v>-</v>
      </c>
      <c r="I256" s="184" t="s">
        <v>232</v>
      </c>
      <c r="J256" s="185" t="str">
        <f t="shared" si="91"/>
        <v>-</v>
      </c>
      <c r="K256" s="184">
        <v>6</v>
      </c>
      <c r="L256" s="185" t="str">
        <f t="shared" si="92"/>
        <v>-</v>
      </c>
      <c r="M256" s="184" t="s">
        <v>232</v>
      </c>
      <c r="N256" s="185" t="str">
        <f t="shared" si="93"/>
        <v>-</v>
      </c>
      <c r="O256" s="185" t="str">
        <f t="shared" si="90"/>
        <v>-</v>
      </c>
    </row>
    <row r="257" spans="2:16" x14ac:dyDescent="0.25">
      <c r="B257" s="114" t="s">
        <v>83</v>
      </c>
      <c r="C257" s="184">
        <v>9.25</v>
      </c>
      <c r="D257" s="185">
        <v>0.44999999999999929</v>
      </c>
      <c r="E257" s="184" t="s">
        <v>232</v>
      </c>
      <c r="F257" s="185" t="str">
        <f t="shared" si="91"/>
        <v>-</v>
      </c>
      <c r="G257" s="184">
        <v>6.1</v>
      </c>
      <c r="H257" s="185" t="str">
        <f t="shared" si="91"/>
        <v>-</v>
      </c>
      <c r="I257" s="184">
        <v>4.8461538461538458</v>
      </c>
      <c r="J257" s="185">
        <f t="shared" si="91"/>
        <v>-1.2538461538461538</v>
      </c>
      <c r="K257" s="184">
        <v>4.666666666666667</v>
      </c>
      <c r="L257" s="185">
        <f t="shared" si="92"/>
        <v>-0.17948717948717885</v>
      </c>
      <c r="M257" s="184">
        <v>8</v>
      </c>
      <c r="N257" s="185">
        <f t="shared" si="93"/>
        <v>3.333333333333333</v>
      </c>
      <c r="O257" s="185">
        <f>IFERROR(M257-C257,"-")</f>
        <v>-1.25</v>
      </c>
    </row>
    <row r="258" spans="2:16" x14ac:dyDescent="0.25">
      <c r="B258" s="114" t="s">
        <v>85</v>
      </c>
      <c r="C258" s="184">
        <v>3.1666666666666665</v>
      </c>
      <c r="D258" s="185">
        <v>-4.5833333333333339</v>
      </c>
      <c r="E258" s="184" t="s">
        <v>232</v>
      </c>
      <c r="F258" s="185" t="str">
        <f t="shared" si="91"/>
        <v>-</v>
      </c>
      <c r="G258" s="184">
        <v>10</v>
      </c>
      <c r="H258" s="185" t="str">
        <f t="shared" si="91"/>
        <v>-</v>
      </c>
      <c r="I258" s="184">
        <v>4.2</v>
      </c>
      <c r="J258" s="185">
        <f t="shared" si="91"/>
        <v>-5.8</v>
      </c>
      <c r="K258" s="184">
        <v>5.8</v>
      </c>
      <c r="L258" s="185">
        <f t="shared" si="92"/>
        <v>1.5999999999999996</v>
      </c>
      <c r="M258" s="184">
        <v>4.375</v>
      </c>
      <c r="N258" s="185">
        <f t="shared" si="93"/>
        <v>-1.4249999999999998</v>
      </c>
      <c r="O258" s="185">
        <f>IFERROR(M258-C258,"-")</f>
        <v>1.2083333333333335</v>
      </c>
    </row>
    <row r="259" spans="2:16" x14ac:dyDescent="0.25">
      <c r="B259" s="114" t="s">
        <v>87</v>
      </c>
      <c r="C259" s="184" t="s">
        <v>232</v>
      </c>
      <c r="D259" s="185" t="s">
        <v>232</v>
      </c>
      <c r="E259" s="184" t="s">
        <v>232</v>
      </c>
      <c r="F259" s="185" t="str">
        <f t="shared" si="91"/>
        <v>-</v>
      </c>
      <c r="G259" s="184" t="s">
        <v>232</v>
      </c>
      <c r="H259" s="185" t="str">
        <f t="shared" si="91"/>
        <v>-</v>
      </c>
      <c r="I259" s="184" t="s">
        <v>232</v>
      </c>
      <c r="J259" s="185" t="str">
        <f t="shared" si="91"/>
        <v>-</v>
      </c>
      <c r="K259" s="184">
        <v>4.666666666666667</v>
      </c>
      <c r="L259" s="185" t="str">
        <f t="shared" si="92"/>
        <v>-</v>
      </c>
      <c r="M259" s="184">
        <v>2.5</v>
      </c>
      <c r="N259" s="185">
        <f t="shared" si="93"/>
        <v>-2.166666666666667</v>
      </c>
      <c r="O259" s="185" t="str">
        <f t="shared" ref="O259:O262" si="94">IFERROR(M259-C259,"-")</f>
        <v>-</v>
      </c>
    </row>
    <row r="260" spans="2:16" x14ac:dyDescent="0.25">
      <c r="B260" s="114" t="s">
        <v>89</v>
      </c>
      <c r="C260" s="184">
        <v>2.25</v>
      </c>
      <c r="D260" s="185">
        <v>1.25</v>
      </c>
      <c r="E260" s="184" t="s">
        <v>232</v>
      </c>
      <c r="F260" s="185" t="str">
        <f t="shared" si="91"/>
        <v>-</v>
      </c>
      <c r="G260" s="184">
        <v>4</v>
      </c>
      <c r="H260" s="185" t="str">
        <f t="shared" si="91"/>
        <v>-</v>
      </c>
      <c r="I260" s="184">
        <v>2.125</v>
      </c>
      <c r="J260" s="185">
        <f t="shared" si="91"/>
        <v>-1.875</v>
      </c>
      <c r="K260" s="184">
        <v>1.1764705882352942</v>
      </c>
      <c r="L260" s="185">
        <f t="shared" si="92"/>
        <v>-0.94852941176470584</v>
      </c>
      <c r="M260" s="184">
        <v>5</v>
      </c>
      <c r="N260" s="185">
        <f t="shared" si="93"/>
        <v>3.8235294117647056</v>
      </c>
      <c r="O260" s="185">
        <f t="shared" si="94"/>
        <v>2.75</v>
      </c>
    </row>
    <row r="261" spans="2:16" x14ac:dyDescent="0.25">
      <c r="B261" s="114" t="s">
        <v>91</v>
      </c>
      <c r="C261" s="184">
        <v>8.2291666666666661</v>
      </c>
      <c r="D261" s="185">
        <v>-0.1743421052631593</v>
      </c>
      <c r="E261" s="184" t="s">
        <v>232</v>
      </c>
      <c r="F261" s="185" t="str">
        <f t="shared" si="91"/>
        <v>-</v>
      </c>
      <c r="G261" s="184">
        <v>3.2</v>
      </c>
      <c r="H261" s="185" t="str">
        <f t="shared" si="91"/>
        <v>-</v>
      </c>
      <c r="I261" s="184">
        <v>2.9523809523809526</v>
      </c>
      <c r="J261" s="185">
        <f t="shared" si="91"/>
        <v>-0.24761904761904763</v>
      </c>
      <c r="K261" s="184">
        <v>4.1333333333333337</v>
      </c>
      <c r="L261" s="185">
        <f t="shared" si="92"/>
        <v>1.1809523809523812</v>
      </c>
      <c r="M261" s="184">
        <v>3.4444444444444446</v>
      </c>
      <c r="N261" s="185">
        <f t="shared" si="93"/>
        <v>-0.68888888888888911</v>
      </c>
      <c r="O261" s="185">
        <f t="shared" si="94"/>
        <v>-4.7847222222222214</v>
      </c>
    </row>
    <row r="262" spans="2:16" x14ac:dyDescent="0.25">
      <c r="B262" s="114" t="s">
        <v>93</v>
      </c>
      <c r="C262" s="184">
        <v>6.558139534883721</v>
      </c>
      <c r="D262" s="185">
        <v>1.1728184339662899</v>
      </c>
      <c r="E262" s="184" t="s">
        <v>232</v>
      </c>
      <c r="F262" s="185" t="str">
        <f t="shared" si="91"/>
        <v>-</v>
      </c>
      <c r="G262" s="184">
        <v>5</v>
      </c>
      <c r="H262" s="185" t="str">
        <f t="shared" si="91"/>
        <v>-</v>
      </c>
      <c r="I262" s="184">
        <v>3.9333333333333331</v>
      </c>
      <c r="J262" s="185">
        <f t="shared" si="91"/>
        <v>-1.0666666666666669</v>
      </c>
      <c r="K262" s="184">
        <v>3.1590909090909092</v>
      </c>
      <c r="L262" s="185">
        <f t="shared" si="92"/>
        <v>-0.77424242424242395</v>
      </c>
      <c r="M262" s="184">
        <v>4.2647058823529411</v>
      </c>
      <c r="N262" s="185">
        <f t="shared" si="93"/>
        <v>1.105614973262032</v>
      </c>
      <c r="O262" s="185">
        <f t="shared" si="94"/>
        <v>-2.2934336525307799</v>
      </c>
    </row>
    <row r="263" spans="2:16" ht="15.75" x14ac:dyDescent="0.25">
      <c r="B263" s="117" t="s">
        <v>30</v>
      </c>
      <c r="C263" s="186">
        <v>6.3451957295373669</v>
      </c>
      <c r="D263" s="187">
        <v>1.8062049038492933</v>
      </c>
      <c r="E263" s="186">
        <v>5.242647058823529</v>
      </c>
      <c r="F263" s="187">
        <f t="shared" si="91"/>
        <v>-1.1025486707138379</v>
      </c>
      <c r="G263" s="186">
        <v>4.5408163265306118</v>
      </c>
      <c r="H263" s="187">
        <f t="shared" si="91"/>
        <v>-0.70183073229291715</v>
      </c>
      <c r="I263" s="186">
        <v>4.0735294117647056</v>
      </c>
      <c r="J263" s="187">
        <f t="shared" si="91"/>
        <v>-0.46728691476590622</v>
      </c>
      <c r="K263" s="186">
        <v>3.308641975308642</v>
      </c>
      <c r="L263" s="187">
        <f t="shared" si="92"/>
        <v>-0.76488743645606361</v>
      </c>
      <c r="M263" s="186">
        <v>4.5106382978723403</v>
      </c>
      <c r="N263" s="187">
        <v>1.2019963225636983</v>
      </c>
      <c r="O263" s="187">
        <v>-1.8345574316650266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294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8.149659863945578</v>
      </c>
      <c r="D273" s="185">
        <v>4.4029931972789118</v>
      </c>
      <c r="E273" s="184">
        <v>8.9749999999999996</v>
      </c>
      <c r="F273" s="185">
        <f t="shared" ref="F273:J275" si="95">IFERROR(E273-C273,"-")</f>
        <v>0.82534013605442169</v>
      </c>
      <c r="G273" s="184">
        <v>7</v>
      </c>
      <c r="H273" s="185">
        <f t="shared" si="95"/>
        <v>-1.9749999999999996</v>
      </c>
      <c r="I273" s="184">
        <v>2.8275862068965516</v>
      </c>
      <c r="J273" s="185">
        <f t="shared" si="95"/>
        <v>-4.1724137931034484</v>
      </c>
      <c r="K273" s="184">
        <v>2.8125</v>
      </c>
      <c r="L273" s="185">
        <f t="shared" ref="L273:L275" si="96">IFERROR(K273-I273,"-")</f>
        <v>-1.5086206896551602E-2</v>
      </c>
      <c r="M273" s="184">
        <v>3.2666666666666666</v>
      </c>
      <c r="N273" s="185">
        <f t="shared" ref="N273:N275" si="97">IFERROR(M273-K273,"-")</f>
        <v>0.45416666666666661</v>
      </c>
      <c r="O273" s="185">
        <f t="shared" ref="O273" si="98">IFERROR(M273-C273,"-")</f>
        <v>-4.8829931972789113</v>
      </c>
    </row>
    <row r="274" spans="2:15" x14ac:dyDescent="0.25">
      <c r="B274" s="114" t="s">
        <v>73</v>
      </c>
      <c r="C274" s="184">
        <v>4.3877551020408161</v>
      </c>
      <c r="D274" s="185">
        <v>2.0908801020408161</v>
      </c>
      <c r="E274" s="184">
        <v>3.8181818181818183</v>
      </c>
      <c r="F274" s="185">
        <f t="shared" si="95"/>
        <v>-0.56957328385899775</v>
      </c>
      <c r="G274" s="184" t="s">
        <v>232</v>
      </c>
      <c r="H274" s="185" t="str">
        <f t="shared" si="95"/>
        <v>-</v>
      </c>
      <c r="I274" s="184">
        <v>2.6153846153846154</v>
      </c>
      <c r="J274" s="185" t="str">
        <f t="shared" si="95"/>
        <v>-</v>
      </c>
      <c r="K274" s="184">
        <v>3.1276595744680851</v>
      </c>
      <c r="L274" s="185">
        <f t="shared" si="96"/>
        <v>0.51227495908346965</v>
      </c>
      <c r="M274" s="184">
        <v>4.3043478260869561</v>
      </c>
      <c r="N274" s="185">
        <f t="shared" si="97"/>
        <v>1.176688251618871</v>
      </c>
      <c r="O274" s="185">
        <f>IFERROR(M274-C274,"-")</f>
        <v>-8.3407275953859994E-2</v>
      </c>
    </row>
    <row r="275" spans="2:15" x14ac:dyDescent="0.25">
      <c r="B275" s="114" t="s">
        <v>75</v>
      </c>
      <c r="C275" s="184">
        <v>2.4</v>
      </c>
      <c r="D275" s="185">
        <v>-1.7428571428571433</v>
      </c>
      <c r="E275" s="184">
        <v>10.6</v>
      </c>
      <c r="F275" s="185">
        <f t="shared" si="95"/>
        <v>8.1999999999999993</v>
      </c>
      <c r="G275" s="184">
        <v>3.25</v>
      </c>
      <c r="H275" s="185">
        <f t="shared" si="95"/>
        <v>-7.35</v>
      </c>
      <c r="I275" s="184">
        <v>3.7272727272727271</v>
      </c>
      <c r="J275" s="185">
        <f t="shared" si="95"/>
        <v>0.47727272727272707</v>
      </c>
      <c r="K275" s="184">
        <v>4.166666666666667</v>
      </c>
      <c r="L275" s="185">
        <f t="shared" si="96"/>
        <v>0.43939393939393989</v>
      </c>
      <c r="M275" s="184">
        <v>2.5</v>
      </c>
      <c r="N275" s="185">
        <f t="shared" si="97"/>
        <v>-1.666666666666667</v>
      </c>
      <c r="O275" s="185">
        <f t="shared" ref="O275:O278" si="99">IFERROR(M275-C275,"-")</f>
        <v>0.10000000000000009</v>
      </c>
    </row>
    <row r="276" spans="2:15" x14ac:dyDescent="0.25">
      <c r="B276" s="114" t="s">
        <v>77</v>
      </c>
      <c r="C276" s="184">
        <v>5.4285714285714288</v>
      </c>
      <c r="D276" s="185">
        <v>2.8403361344537816</v>
      </c>
      <c r="E276" s="184" t="s">
        <v>232</v>
      </c>
      <c r="F276" s="185" t="str">
        <f>IFERROR(E276-C276,"-")</f>
        <v>-</v>
      </c>
      <c r="G276" s="184">
        <v>2</v>
      </c>
      <c r="H276" s="185" t="str">
        <f>IFERROR(G276-E276,"-")</f>
        <v>-</v>
      </c>
      <c r="I276" s="184">
        <v>1</v>
      </c>
      <c r="J276" s="185">
        <f>IFERROR(I276-G276,"-")</f>
        <v>-1</v>
      </c>
      <c r="K276" s="184">
        <v>4.1538461538461542</v>
      </c>
      <c r="L276" s="185">
        <f>IFERROR(K276-I276,"-")</f>
        <v>3.1538461538461542</v>
      </c>
      <c r="M276" s="184">
        <v>9.625</v>
      </c>
      <c r="N276" s="185">
        <f>IFERROR(M276-K276,"-")</f>
        <v>5.4711538461538458</v>
      </c>
      <c r="O276" s="185">
        <f t="shared" si="99"/>
        <v>4.1964285714285712</v>
      </c>
    </row>
    <row r="277" spans="2:15" x14ac:dyDescent="0.25">
      <c r="B277" s="114" t="s">
        <v>79</v>
      </c>
      <c r="C277" s="184">
        <v>4.1818181818181817</v>
      </c>
      <c r="D277" s="185">
        <v>0.78181818181818175</v>
      </c>
      <c r="E277" s="184" t="s">
        <v>232</v>
      </c>
      <c r="F277" s="185" t="str">
        <f t="shared" ref="F277:J285" si="100">IFERROR(E277-C277,"-")</f>
        <v>-</v>
      </c>
      <c r="G277" s="184">
        <v>9</v>
      </c>
      <c r="H277" s="185" t="str">
        <f t="shared" si="100"/>
        <v>-</v>
      </c>
      <c r="I277" s="184">
        <v>5</v>
      </c>
      <c r="J277" s="185">
        <f t="shared" si="100"/>
        <v>-4</v>
      </c>
      <c r="K277" s="184">
        <v>2</v>
      </c>
      <c r="L277" s="185">
        <f t="shared" ref="L277:L285" si="101">IFERROR(K277-I277,"-")</f>
        <v>-3</v>
      </c>
      <c r="M277" s="184" t="s">
        <v>232</v>
      </c>
      <c r="N277" s="185" t="str">
        <f t="shared" ref="N277:N284" si="102">IFERROR(M277-K277,"-")</f>
        <v>-</v>
      </c>
      <c r="O277" s="185" t="str">
        <f t="shared" si="99"/>
        <v>-</v>
      </c>
    </row>
    <row r="278" spans="2:15" x14ac:dyDescent="0.25">
      <c r="B278" s="114" t="s">
        <v>81</v>
      </c>
      <c r="C278" s="184">
        <v>1.3888888888888888</v>
      </c>
      <c r="D278" s="185">
        <v>-2.8968253968253967</v>
      </c>
      <c r="E278" s="184" t="s">
        <v>232</v>
      </c>
      <c r="F278" s="185" t="str">
        <f t="shared" si="100"/>
        <v>-</v>
      </c>
      <c r="G278" s="184" t="s">
        <v>232</v>
      </c>
      <c r="H278" s="185" t="str">
        <f t="shared" si="100"/>
        <v>-</v>
      </c>
      <c r="I278" s="184">
        <v>1</v>
      </c>
      <c r="J278" s="185" t="str">
        <f t="shared" si="100"/>
        <v>-</v>
      </c>
      <c r="K278" s="184">
        <v>1</v>
      </c>
      <c r="L278" s="185">
        <f t="shared" si="101"/>
        <v>0</v>
      </c>
      <c r="M278" s="184">
        <v>1</v>
      </c>
      <c r="N278" s="185">
        <f t="shared" si="102"/>
        <v>0</v>
      </c>
      <c r="O278" s="185">
        <f t="shared" si="99"/>
        <v>-0.38888888888888884</v>
      </c>
    </row>
    <row r="279" spans="2:15" x14ac:dyDescent="0.25">
      <c r="B279" s="114" t="s">
        <v>83</v>
      </c>
      <c r="C279" s="184">
        <v>2.85</v>
      </c>
      <c r="D279" s="185">
        <v>-0.36052631578947381</v>
      </c>
      <c r="E279" s="184" t="s">
        <v>232</v>
      </c>
      <c r="F279" s="185" t="str">
        <f t="shared" si="100"/>
        <v>-</v>
      </c>
      <c r="G279" s="184">
        <v>5.666666666666667</v>
      </c>
      <c r="H279" s="185" t="str">
        <f t="shared" si="100"/>
        <v>-</v>
      </c>
      <c r="I279" s="184">
        <v>1.8333333333333333</v>
      </c>
      <c r="J279" s="185">
        <f t="shared" si="100"/>
        <v>-3.8333333333333339</v>
      </c>
      <c r="K279" s="184" t="s">
        <v>232</v>
      </c>
      <c r="L279" s="185" t="str">
        <f t="shared" si="101"/>
        <v>-</v>
      </c>
      <c r="M279" s="184" t="s">
        <v>232</v>
      </c>
      <c r="N279" s="185" t="str">
        <f t="shared" si="102"/>
        <v>-</v>
      </c>
      <c r="O279" s="185" t="str">
        <f>IFERROR(M279-C279,"-")</f>
        <v>-</v>
      </c>
    </row>
    <row r="280" spans="2:15" x14ac:dyDescent="0.25">
      <c r="B280" s="114" t="s">
        <v>85</v>
      </c>
      <c r="C280" s="184">
        <v>3.2727272727272729</v>
      </c>
      <c r="D280" s="185">
        <v>-2.9090909090909087</v>
      </c>
      <c r="E280" s="184" t="s">
        <v>232</v>
      </c>
      <c r="F280" s="185" t="str">
        <f t="shared" si="100"/>
        <v>-</v>
      </c>
      <c r="G280" s="184">
        <v>9.5</v>
      </c>
      <c r="H280" s="185" t="str">
        <f t="shared" si="100"/>
        <v>-</v>
      </c>
      <c r="I280" s="184">
        <v>2</v>
      </c>
      <c r="J280" s="185">
        <f t="shared" si="100"/>
        <v>-7.5</v>
      </c>
      <c r="K280" s="184">
        <v>7.5</v>
      </c>
      <c r="L280" s="185">
        <f t="shared" si="101"/>
        <v>5.5</v>
      </c>
      <c r="M280" s="184">
        <v>2.1666666666666665</v>
      </c>
      <c r="N280" s="185">
        <f t="shared" si="102"/>
        <v>-5.3333333333333339</v>
      </c>
      <c r="O280" s="185">
        <f>IFERROR(M280-C280,"-")</f>
        <v>-1.1060606060606064</v>
      </c>
    </row>
    <row r="281" spans="2:15" x14ac:dyDescent="0.25">
      <c r="B281" s="114" t="s">
        <v>87</v>
      </c>
      <c r="C281" s="184">
        <v>2.5</v>
      </c>
      <c r="D281" s="185">
        <v>0.20000000000000018</v>
      </c>
      <c r="E281" s="184" t="s">
        <v>232</v>
      </c>
      <c r="F281" s="185" t="str">
        <f t="shared" si="100"/>
        <v>-</v>
      </c>
      <c r="G281" s="184">
        <v>1</v>
      </c>
      <c r="H281" s="185" t="str">
        <f t="shared" si="100"/>
        <v>-</v>
      </c>
      <c r="I281" s="184" t="s">
        <v>232</v>
      </c>
      <c r="J281" s="185" t="str">
        <f t="shared" si="100"/>
        <v>-</v>
      </c>
      <c r="K281" s="184" t="s">
        <v>232</v>
      </c>
      <c r="L281" s="185" t="str">
        <f t="shared" si="101"/>
        <v>-</v>
      </c>
      <c r="M281" s="184" t="s">
        <v>232</v>
      </c>
      <c r="N281" s="185" t="str">
        <f t="shared" si="102"/>
        <v>-</v>
      </c>
      <c r="O281" s="185" t="str">
        <f t="shared" ref="O281:O284" si="103">IFERROR(M281-C281,"-")</f>
        <v>-</v>
      </c>
    </row>
    <row r="282" spans="2:15" x14ac:dyDescent="0.25">
      <c r="B282" s="114" t="s">
        <v>89</v>
      </c>
      <c r="C282" s="184">
        <v>4.45</v>
      </c>
      <c r="D282" s="185">
        <v>1.85</v>
      </c>
      <c r="E282" s="184">
        <v>1</v>
      </c>
      <c r="F282" s="185">
        <f t="shared" si="100"/>
        <v>-3.45</v>
      </c>
      <c r="G282" s="184">
        <v>2.736842105263158</v>
      </c>
      <c r="H282" s="185">
        <f t="shared" si="100"/>
        <v>1.736842105263158</v>
      </c>
      <c r="I282" s="184">
        <v>1</v>
      </c>
      <c r="J282" s="185">
        <f t="shared" si="100"/>
        <v>-1.736842105263158</v>
      </c>
      <c r="K282" s="184">
        <v>3.875</v>
      </c>
      <c r="L282" s="185">
        <f t="shared" si="101"/>
        <v>2.875</v>
      </c>
      <c r="M282" s="184">
        <v>3.25</v>
      </c>
      <c r="N282" s="185">
        <f t="shared" si="102"/>
        <v>-0.625</v>
      </c>
      <c r="O282" s="185">
        <f t="shared" si="103"/>
        <v>-1.2000000000000002</v>
      </c>
    </row>
    <row r="283" spans="2:15" x14ac:dyDescent="0.25">
      <c r="B283" s="114" t="s">
        <v>91</v>
      </c>
      <c r="C283" s="184">
        <v>4.9765625</v>
      </c>
      <c r="D283" s="185">
        <v>-1.9975754310344831</v>
      </c>
      <c r="E283" s="184">
        <v>7.5</v>
      </c>
      <c r="F283" s="185">
        <f t="shared" si="100"/>
        <v>2.5234375</v>
      </c>
      <c r="G283" s="184">
        <v>5.8148148148148149</v>
      </c>
      <c r="H283" s="185">
        <f t="shared" si="100"/>
        <v>-1.6851851851851851</v>
      </c>
      <c r="I283" s="184">
        <v>1.6</v>
      </c>
      <c r="J283" s="185">
        <f t="shared" si="100"/>
        <v>-4.2148148148148152</v>
      </c>
      <c r="K283" s="184">
        <v>3.5</v>
      </c>
      <c r="L283" s="185">
        <f t="shared" si="101"/>
        <v>1.9</v>
      </c>
      <c r="M283" s="184">
        <v>5.0909090909090908</v>
      </c>
      <c r="N283" s="185">
        <f t="shared" si="102"/>
        <v>1.5909090909090908</v>
      </c>
      <c r="O283" s="185">
        <f t="shared" si="103"/>
        <v>0.11434659090909083</v>
      </c>
    </row>
    <row r="284" spans="2:15" x14ac:dyDescent="0.25">
      <c r="B284" s="114" t="s">
        <v>93</v>
      </c>
      <c r="C284" s="184">
        <v>7.2571428571428571</v>
      </c>
      <c r="D284" s="185">
        <v>1.0571428571428569</v>
      </c>
      <c r="E284" s="184">
        <v>3.1666666666666665</v>
      </c>
      <c r="F284" s="185">
        <f t="shared" si="100"/>
        <v>-4.0904761904761902</v>
      </c>
      <c r="G284" s="184">
        <v>5.0454545454545459</v>
      </c>
      <c r="H284" s="185">
        <f t="shared" si="100"/>
        <v>1.8787878787878793</v>
      </c>
      <c r="I284" s="184">
        <v>3.9696969696969697</v>
      </c>
      <c r="J284" s="185">
        <f t="shared" si="100"/>
        <v>-1.0757575757575761</v>
      </c>
      <c r="K284" s="184">
        <v>2.7037037037037037</v>
      </c>
      <c r="L284" s="185">
        <f t="shared" si="101"/>
        <v>-1.265993265993266</v>
      </c>
      <c r="M284" s="184">
        <v>3.6444444444444444</v>
      </c>
      <c r="N284" s="185">
        <f t="shared" si="102"/>
        <v>0.94074074074074066</v>
      </c>
      <c r="O284" s="185">
        <f t="shared" si="103"/>
        <v>-3.6126984126984127</v>
      </c>
    </row>
    <row r="285" spans="2:15" ht="15.75" x14ac:dyDescent="0.25">
      <c r="B285" s="117" t="s">
        <v>30</v>
      </c>
      <c r="C285" s="186">
        <v>5.8798646362098141</v>
      </c>
      <c r="D285" s="187">
        <v>1.0171885798717861</v>
      </c>
      <c r="E285" s="186">
        <v>7.0552995391705071</v>
      </c>
      <c r="F285" s="187">
        <f t="shared" si="100"/>
        <v>1.175434902960693</v>
      </c>
      <c r="G285" s="186">
        <v>4.7472527472527473</v>
      </c>
      <c r="H285" s="187">
        <f t="shared" si="100"/>
        <v>-2.3080467919177599</v>
      </c>
      <c r="I285" s="186">
        <v>2.7320261437908497</v>
      </c>
      <c r="J285" s="187">
        <f t="shared" si="100"/>
        <v>-2.0152266034618975</v>
      </c>
      <c r="K285" s="186">
        <v>3.2564102564102564</v>
      </c>
      <c r="L285" s="187">
        <f t="shared" si="101"/>
        <v>0.52438411261940665</v>
      </c>
      <c r="M285" s="186">
        <v>4.0576923076923075</v>
      </c>
      <c r="N285" s="187">
        <v>0.8012820512820511</v>
      </c>
      <c r="O285" s="187">
        <v>-1.8221723285175067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D307-CEB9-4D1A-A7FD-05646F6C049E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283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278</v>
      </c>
      <c r="F7" s="296"/>
      <c r="G7" s="297" t="s">
        <v>279</v>
      </c>
      <c r="H7" s="296"/>
      <c r="I7" s="297" t="s">
        <v>280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4.8966135458167335</v>
      </c>
      <c r="D9" s="185">
        <v>-0.56901638431623969</v>
      </c>
      <c r="E9" s="184">
        <v>5.5707472178060415</v>
      </c>
      <c r="F9" s="185">
        <f t="shared" ref="F9:J21" si="0">IFERROR(E9-C9,"-")</f>
        <v>0.67413367198930807</v>
      </c>
      <c r="G9" s="184">
        <v>4.9664429530201346</v>
      </c>
      <c r="H9" s="185">
        <f t="shared" si="0"/>
        <v>-0.60430426478590693</v>
      </c>
      <c r="I9" s="184">
        <v>5.4319157237612172</v>
      </c>
      <c r="J9" s="185">
        <f t="shared" si="0"/>
        <v>0.46547277074108262</v>
      </c>
      <c r="K9" s="184">
        <v>2.6000578368999423</v>
      </c>
      <c r="L9" s="185">
        <f t="shared" ref="L9:L21" si="1">IFERROR(K9-I9,"-")</f>
        <v>-2.8318578868612749</v>
      </c>
      <c r="M9" s="184">
        <v>4.758042895442359</v>
      </c>
      <c r="N9" s="185">
        <f t="shared" ref="N9:N14" si="2">IFERROR(M9-K9,"-")</f>
        <v>2.1579850585424167</v>
      </c>
      <c r="O9" s="185">
        <f>IFERROR(M9-C9,"-")</f>
        <v>-0.13857065037437444</v>
      </c>
    </row>
    <row r="10" spans="1:16" x14ac:dyDescent="0.25">
      <c r="A10" s="1" t="s">
        <v>72</v>
      </c>
      <c r="B10" s="114" t="s">
        <v>73</v>
      </c>
      <c r="C10" s="184">
        <v>5.2589262099973553</v>
      </c>
      <c r="D10" s="185">
        <v>-0.11349266905869193</v>
      </c>
      <c r="E10" s="184">
        <v>4.3991796200345421</v>
      </c>
      <c r="F10" s="185">
        <f t="shared" si="0"/>
        <v>-0.85974658996281317</v>
      </c>
      <c r="G10" s="184">
        <v>5.9880597014925376</v>
      </c>
      <c r="H10" s="185">
        <f t="shared" si="0"/>
        <v>1.5888800814579955</v>
      </c>
      <c r="I10" s="184">
        <v>4.7389745428468988</v>
      </c>
      <c r="J10" s="185">
        <f t="shared" si="0"/>
        <v>-1.2490851586456388</v>
      </c>
      <c r="K10" s="184">
        <v>3.5846256092157733</v>
      </c>
      <c r="L10" s="185">
        <f t="shared" si="1"/>
        <v>-1.1543489336311255</v>
      </c>
      <c r="M10" s="184">
        <v>3.9109201425277718</v>
      </c>
      <c r="N10" s="185">
        <f t="shared" si="2"/>
        <v>0.32629453331199842</v>
      </c>
      <c r="O10" s="185">
        <f>IFERROR(M10-C10,"-")</f>
        <v>-1.3480060674695835</v>
      </c>
    </row>
    <row r="11" spans="1:16" x14ac:dyDescent="0.25">
      <c r="A11" s="1" t="s">
        <v>74</v>
      </c>
      <c r="B11" s="114" t="s">
        <v>75</v>
      </c>
      <c r="C11" s="184">
        <v>5.3338495575221243</v>
      </c>
      <c r="D11" s="185">
        <v>0.85765908133164803</v>
      </c>
      <c r="E11" s="184">
        <v>7.4140625</v>
      </c>
      <c r="F11" s="185">
        <f t="shared" si="0"/>
        <v>2.0802129424778757</v>
      </c>
      <c r="G11" s="184">
        <v>4.6312649164677806</v>
      </c>
      <c r="H11" s="185">
        <f t="shared" si="0"/>
        <v>-2.7827975835322194</v>
      </c>
      <c r="I11" s="184">
        <v>4.7581772435001399</v>
      </c>
      <c r="J11" s="185">
        <f t="shared" si="0"/>
        <v>0.12691232703235933</v>
      </c>
      <c r="K11" s="184">
        <v>3.7490252411245639</v>
      </c>
      <c r="L11" s="185">
        <f t="shared" si="1"/>
        <v>-1.009152002375576</v>
      </c>
      <c r="M11" s="184">
        <v>3.5477652678266804</v>
      </c>
      <c r="N11" s="185">
        <f t="shared" si="2"/>
        <v>-0.20125997329788348</v>
      </c>
      <c r="O11" s="185">
        <f t="shared" ref="O11:O14" si="3">IFERROR(M11-C11,"-")</f>
        <v>-1.7860842896954439</v>
      </c>
    </row>
    <row r="12" spans="1:16" x14ac:dyDescent="0.25">
      <c r="A12" s="1" t="s">
        <v>76</v>
      </c>
      <c r="B12" s="114" t="s">
        <v>77</v>
      </c>
      <c r="C12" s="184">
        <v>4.7239632795188351</v>
      </c>
      <c r="D12" s="185">
        <v>-0.28140504735262351</v>
      </c>
      <c r="E12" s="184" t="s">
        <v>232</v>
      </c>
      <c r="F12" s="185" t="str">
        <f t="shared" si="0"/>
        <v>-</v>
      </c>
      <c r="G12" s="184">
        <v>6.0419463087248326</v>
      </c>
      <c r="H12" s="185" t="str">
        <f t="shared" si="0"/>
        <v>-</v>
      </c>
      <c r="I12" s="184">
        <v>4.0661295736824439</v>
      </c>
      <c r="J12" s="185">
        <f t="shared" si="0"/>
        <v>-1.9758167350423887</v>
      </c>
      <c r="K12" s="184">
        <v>2.946316262353998</v>
      </c>
      <c r="L12" s="185">
        <f t="shared" si="1"/>
        <v>-1.1198133113284459</v>
      </c>
      <c r="M12" s="184">
        <v>3.7641290322580647</v>
      </c>
      <c r="N12" s="185">
        <f t="shared" si="2"/>
        <v>0.81781276990406671</v>
      </c>
      <c r="O12" s="185">
        <f>IFERROR(M12-C12,"-")</f>
        <v>-0.95983424726077038</v>
      </c>
    </row>
    <row r="13" spans="1:16" x14ac:dyDescent="0.25">
      <c r="A13" s="1" t="s">
        <v>78</v>
      </c>
      <c r="B13" s="114" t="s">
        <v>79</v>
      </c>
      <c r="C13" s="184">
        <v>4.6947743467933494</v>
      </c>
      <c r="D13" s="185">
        <v>-2.9333573137025226E-2</v>
      </c>
      <c r="E13" s="184" t="s">
        <v>232</v>
      </c>
      <c r="F13" s="185" t="str">
        <f t="shared" si="0"/>
        <v>-</v>
      </c>
      <c r="G13" s="184">
        <v>3.0245901639344264</v>
      </c>
      <c r="H13" s="185" t="str">
        <f t="shared" si="0"/>
        <v>-</v>
      </c>
      <c r="I13" s="184">
        <v>4.6396321070234112</v>
      </c>
      <c r="J13" s="185">
        <f t="shared" si="0"/>
        <v>1.6150419430889849</v>
      </c>
      <c r="K13" s="184">
        <v>2.9742453613957354</v>
      </c>
      <c r="L13" s="185">
        <f t="shared" si="1"/>
        <v>-1.6653867456276759</v>
      </c>
      <c r="M13" s="184">
        <v>4.1802139037433159</v>
      </c>
      <c r="N13" s="185">
        <f t="shared" si="2"/>
        <v>1.2059685423475806</v>
      </c>
      <c r="O13" s="185">
        <f>IFERROR(M13-C13,"-")</f>
        <v>-0.51456044305003346</v>
      </c>
    </row>
    <row r="14" spans="1:16" x14ac:dyDescent="0.25">
      <c r="A14" s="1" t="s">
        <v>80</v>
      </c>
      <c r="B14" s="114" t="s">
        <v>81</v>
      </c>
      <c r="C14" s="184">
        <v>5.4250224483687521</v>
      </c>
      <c r="D14" s="185">
        <v>0.16123657284472781</v>
      </c>
      <c r="E14" s="184" t="s">
        <v>232</v>
      </c>
      <c r="F14" s="185" t="str">
        <f t="shared" si="0"/>
        <v>-</v>
      </c>
      <c r="G14" s="184">
        <v>3.618808777429467</v>
      </c>
      <c r="H14" s="185" t="str">
        <f t="shared" si="0"/>
        <v>-</v>
      </c>
      <c r="I14" s="184">
        <v>4.6825208085612369</v>
      </c>
      <c r="J14" s="185">
        <f t="shared" si="0"/>
        <v>1.0637120311317698</v>
      </c>
      <c r="K14" s="184">
        <v>3.6149350649350649</v>
      </c>
      <c r="L14" s="185">
        <f t="shared" si="1"/>
        <v>-1.067585743626172</v>
      </c>
      <c r="M14" s="184">
        <v>5.1674379469920071</v>
      </c>
      <c r="N14" s="185">
        <f t="shared" si="2"/>
        <v>1.5525028820569422</v>
      </c>
      <c r="O14" s="185">
        <f t="shared" si="3"/>
        <v>-0.25758450137674505</v>
      </c>
    </row>
    <row r="15" spans="1:16" x14ac:dyDescent="0.25">
      <c r="A15" s="1" t="s">
        <v>82</v>
      </c>
      <c r="B15" s="114" t="s">
        <v>83</v>
      </c>
      <c r="C15" s="184">
        <v>5.313264346190028</v>
      </c>
      <c r="D15" s="185">
        <v>3.6158889384907411E-6</v>
      </c>
      <c r="E15" s="184" t="s">
        <v>232</v>
      </c>
      <c r="F15" s="185" t="str">
        <f t="shared" si="0"/>
        <v>-</v>
      </c>
      <c r="G15" s="184">
        <v>4.7274211099020675</v>
      </c>
      <c r="H15" s="185" t="str">
        <f t="shared" si="0"/>
        <v>-</v>
      </c>
      <c r="I15" s="184">
        <v>4.897950469684031</v>
      </c>
      <c r="J15" s="185">
        <f t="shared" si="0"/>
        <v>0.17052935978196349</v>
      </c>
      <c r="K15" s="184">
        <v>3.7549999999999999</v>
      </c>
      <c r="L15" s="185">
        <f t="shared" si="1"/>
        <v>-1.1429504696840311</v>
      </c>
      <c r="M15" s="184">
        <v>4.9892344497607652</v>
      </c>
      <c r="N15" s="185">
        <f>IFERROR(M15-K15,"-")</f>
        <v>1.2342344497607654</v>
      </c>
      <c r="O15" s="185">
        <f>IFERROR(M15-C15,"-")</f>
        <v>-0.32402989642926272</v>
      </c>
    </row>
    <row r="16" spans="1:16" x14ac:dyDescent="0.25">
      <c r="A16" s="1" t="s">
        <v>84</v>
      </c>
      <c r="B16" s="114" t="s">
        <v>85</v>
      </c>
      <c r="C16" s="184">
        <v>4.7314709236031929</v>
      </c>
      <c r="D16" s="185">
        <v>-0.42897600377110923</v>
      </c>
      <c r="E16" s="184">
        <v>3.442654028436019</v>
      </c>
      <c r="F16" s="185">
        <f t="shared" si="0"/>
        <v>-1.2888168951671739</v>
      </c>
      <c r="G16" s="184">
        <v>4.5798791018998273</v>
      </c>
      <c r="H16" s="185">
        <f t="shared" si="0"/>
        <v>1.1372250734638083</v>
      </c>
      <c r="I16" s="184">
        <v>4.440622195632665</v>
      </c>
      <c r="J16" s="185">
        <f t="shared" si="0"/>
        <v>-0.13925690626716225</v>
      </c>
      <c r="K16" s="184">
        <v>4.0678571428571431</v>
      </c>
      <c r="L16" s="185">
        <f t="shared" si="1"/>
        <v>-0.37276505277552197</v>
      </c>
      <c r="M16" s="184">
        <v>5.2682695349572919</v>
      </c>
      <c r="N16" s="185">
        <f>IFERROR(M16-K16,"-")</f>
        <v>1.2004123921001488</v>
      </c>
      <c r="O16" s="185">
        <f>IFERROR(M16-C16,"-")</f>
        <v>0.53679861135409901</v>
      </c>
    </row>
    <row r="17" spans="1:16" x14ac:dyDescent="0.25">
      <c r="A17" s="1" t="s">
        <v>86</v>
      </c>
      <c r="B17" s="114" t="s">
        <v>87</v>
      </c>
      <c r="C17" s="184">
        <v>5.8528906697195193</v>
      </c>
      <c r="D17" s="185">
        <v>0.14310146960401227</v>
      </c>
      <c r="E17" s="184">
        <v>4.6772727272727277</v>
      </c>
      <c r="F17" s="185">
        <f t="shared" si="0"/>
        <v>-1.1756179424467916</v>
      </c>
      <c r="G17" s="184">
        <v>5.2922673656618615</v>
      </c>
      <c r="H17" s="185">
        <f t="shared" si="0"/>
        <v>0.61499463838913382</v>
      </c>
      <c r="I17" s="184">
        <v>4.3328030544066181</v>
      </c>
      <c r="J17" s="185">
        <f t="shared" si="0"/>
        <v>-0.95946431125524345</v>
      </c>
      <c r="K17" s="184">
        <v>3.6786288162828065</v>
      </c>
      <c r="L17" s="185">
        <f t="shared" si="1"/>
        <v>-0.65417423812381159</v>
      </c>
      <c r="M17" s="184">
        <v>5.6433811802232858</v>
      </c>
      <c r="N17" s="185">
        <f t="shared" ref="N17:N20" si="4">IFERROR(M17-K17,"-")</f>
        <v>1.9647523639404794</v>
      </c>
      <c r="O17" s="185">
        <f t="shared" ref="O17:O20" si="5">IFERROR(M17-C17,"-")</f>
        <v>-0.20950948949623349</v>
      </c>
    </row>
    <row r="18" spans="1:16" x14ac:dyDescent="0.25">
      <c r="A18" s="1" t="s">
        <v>88</v>
      </c>
      <c r="B18" s="114" t="s">
        <v>89</v>
      </c>
      <c r="C18" s="184">
        <v>5.3313270278016622</v>
      </c>
      <c r="D18" s="185">
        <v>0.1166048055794402</v>
      </c>
      <c r="E18" s="184">
        <v>3.9116607773851588</v>
      </c>
      <c r="F18" s="185">
        <f t="shared" si="0"/>
        <v>-1.4196662504165034</v>
      </c>
      <c r="G18" s="184">
        <v>4.5606155778894468</v>
      </c>
      <c r="H18" s="185">
        <f t="shared" si="0"/>
        <v>0.648954800504288</v>
      </c>
      <c r="I18" s="184">
        <v>4.2964484884062228</v>
      </c>
      <c r="J18" s="185">
        <f t="shared" si="0"/>
        <v>-0.26416708948322398</v>
      </c>
      <c r="K18" s="184">
        <v>4.1927966101694913</v>
      </c>
      <c r="L18" s="185">
        <f t="shared" si="1"/>
        <v>-0.1036518782367315</v>
      </c>
      <c r="M18" s="184">
        <v>4.5166666666666666</v>
      </c>
      <c r="N18" s="185">
        <f t="shared" si="4"/>
        <v>0.32387005649717526</v>
      </c>
      <c r="O18" s="185">
        <f t="shared" si="5"/>
        <v>-0.81466036113499563</v>
      </c>
    </row>
    <row r="19" spans="1:16" x14ac:dyDescent="0.25">
      <c r="A19" s="1" t="s">
        <v>90</v>
      </c>
      <c r="B19" s="114" t="s">
        <v>91</v>
      </c>
      <c r="C19" s="184">
        <v>4.9718340611353709</v>
      </c>
      <c r="D19" s="185">
        <v>-0.18371661898749014</v>
      </c>
      <c r="E19" s="184">
        <v>5.278761061946903</v>
      </c>
      <c r="F19" s="185">
        <f t="shared" si="0"/>
        <v>0.30692700081153212</v>
      </c>
      <c r="G19" s="184">
        <v>5.4918251584918254</v>
      </c>
      <c r="H19" s="185">
        <f t="shared" si="0"/>
        <v>0.21306409654492242</v>
      </c>
      <c r="I19" s="184">
        <v>4.1097560975609753</v>
      </c>
      <c r="J19" s="185">
        <f t="shared" si="0"/>
        <v>-1.3820690609308501</v>
      </c>
      <c r="K19" s="184">
        <v>4.6026110856619331</v>
      </c>
      <c r="L19" s="185">
        <f t="shared" si="1"/>
        <v>0.49285498810095785</v>
      </c>
      <c r="M19" s="184">
        <v>4.8881054567749844</v>
      </c>
      <c r="N19" s="185">
        <f t="shared" si="4"/>
        <v>0.28549437111305132</v>
      </c>
      <c r="O19" s="185">
        <f t="shared" si="5"/>
        <v>-8.3728604360386427E-2</v>
      </c>
    </row>
    <row r="20" spans="1:16" x14ac:dyDescent="0.25">
      <c r="A20" s="1" t="s">
        <v>92</v>
      </c>
      <c r="B20" s="114" t="s">
        <v>93</v>
      </c>
      <c r="C20" s="184">
        <v>6.0625861593603529</v>
      </c>
      <c r="D20" s="185">
        <v>1.0879277195190129</v>
      </c>
      <c r="E20" s="184">
        <v>6.4051172707889128</v>
      </c>
      <c r="F20" s="185">
        <f t="shared" si="0"/>
        <v>0.34253111142855985</v>
      </c>
      <c r="G20" s="184">
        <v>5.9826542960871318</v>
      </c>
      <c r="H20" s="185">
        <f t="shared" si="0"/>
        <v>-0.42246297470178096</v>
      </c>
      <c r="I20" s="184">
        <v>3.8652406417112299</v>
      </c>
      <c r="J20" s="185">
        <f t="shared" si="0"/>
        <v>-2.1174136543759019</v>
      </c>
      <c r="K20" s="184">
        <v>3.6283685360524398</v>
      </c>
      <c r="L20" s="185">
        <f t="shared" si="1"/>
        <v>-0.23687210565879013</v>
      </c>
      <c r="M20" s="184">
        <v>4.1325892857142854</v>
      </c>
      <c r="N20" s="185">
        <f t="shared" si="4"/>
        <v>0.5042207496618456</v>
      </c>
      <c r="O20" s="185">
        <f t="shared" si="5"/>
        <v>-1.9299968736460675</v>
      </c>
    </row>
    <row r="21" spans="1:16" ht="15.75" x14ac:dyDescent="0.25">
      <c r="A21" s="1" t="s">
        <v>0</v>
      </c>
      <c r="B21" s="117" t="s">
        <v>30</v>
      </c>
      <c r="C21" s="186">
        <v>5.2086919868666248</v>
      </c>
      <c r="D21" s="187">
        <v>7.1876066468615107E-2</v>
      </c>
      <c r="E21" s="186">
        <v>5.1670228765930499</v>
      </c>
      <c r="F21" s="187">
        <f t="shared" si="0"/>
        <v>-4.1669110273574894E-2</v>
      </c>
      <c r="G21" s="186">
        <v>4.8986657407866669</v>
      </c>
      <c r="H21" s="187">
        <f t="shared" si="0"/>
        <v>-0.26835713580638298</v>
      </c>
      <c r="I21" s="186">
        <v>4.4591931339567168</v>
      </c>
      <c r="J21" s="187">
        <f t="shared" si="0"/>
        <v>-0.43947260682995015</v>
      </c>
      <c r="K21" s="186">
        <v>3.5577336512527848</v>
      </c>
      <c r="L21" s="187">
        <f t="shared" si="1"/>
        <v>-0.90145948270393195</v>
      </c>
      <c r="M21" s="186">
        <v>4.4502823696184013</v>
      </c>
      <c r="N21" s="187">
        <v>0.89254871836561644</v>
      </c>
      <c r="O21" s="187">
        <v>-0.75840961724822353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295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278</v>
      </c>
      <c r="F29" s="296"/>
      <c r="G29" s="297" t="s">
        <v>279</v>
      </c>
      <c r="H29" s="296"/>
      <c r="I29" s="297" t="s">
        <v>280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4.3105702050935317</v>
      </c>
      <c r="D31" s="185">
        <v>-0.54345750142263061</v>
      </c>
      <c r="E31" s="184">
        <v>5.1503635161929937</v>
      </c>
      <c r="F31" s="185">
        <f t="shared" ref="F31:J43" si="6">IFERROR(E31-C31,"-")</f>
        <v>0.83979331109946198</v>
      </c>
      <c r="G31" s="184">
        <v>4.9664429530201346</v>
      </c>
      <c r="H31" s="185">
        <f t="shared" si="6"/>
        <v>-0.1839205631728591</v>
      </c>
      <c r="I31" s="184">
        <v>5.4319157237612172</v>
      </c>
      <c r="J31" s="185">
        <f t="shared" si="6"/>
        <v>0.46547277074108262</v>
      </c>
      <c r="K31" s="184">
        <v>2.5539515893846603</v>
      </c>
      <c r="L31" s="185">
        <f t="shared" ref="L31:L43" si="7">IFERROR(K31-I31,"-")</f>
        <v>-2.877964134376557</v>
      </c>
      <c r="M31" s="184">
        <v>4.7250338906461815</v>
      </c>
      <c r="N31" s="185">
        <f>IFERROR(M31-K31,"-")</f>
        <v>2.1710823012615212</v>
      </c>
      <c r="O31" s="185">
        <f>IFERROR(M31-C31,"-")</f>
        <v>0.41446368555264979</v>
      </c>
    </row>
    <row r="32" spans="1:16" x14ac:dyDescent="0.25">
      <c r="B32" s="114" t="s">
        <v>73</v>
      </c>
      <c r="C32" s="184">
        <v>4.7931530494821635</v>
      </c>
      <c r="D32" s="185">
        <v>-7.0111142657574455E-2</v>
      </c>
      <c r="E32" s="184">
        <v>4.4741649269311061</v>
      </c>
      <c r="F32" s="185">
        <f t="shared" si="6"/>
        <v>-0.31898812255105735</v>
      </c>
      <c r="G32" s="184">
        <v>5.9880597014925376</v>
      </c>
      <c r="H32" s="185">
        <f t="shared" si="6"/>
        <v>1.5138947745614315</v>
      </c>
      <c r="I32" s="184">
        <v>4.7389745428468988</v>
      </c>
      <c r="J32" s="185">
        <f t="shared" si="6"/>
        <v>-1.2490851586456388</v>
      </c>
      <c r="K32" s="184">
        <v>3.5452097823648194</v>
      </c>
      <c r="L32" s="185">
        <f t="shared" si="7"/>
        <v>-1.1937647604820794</v>
      </c>
      <c r="M32" s="184">
        <v>3.888157894736842</v>
      </c>
      <c r="N32" s="185">
        <f t="shared" ref="N32:N39" si="8">IFERROR(M32-K32,"-")</f>
        <v>0.34294811237202261</v>
      </c>
      <c r="O32" s="185">
        <f t="shared" ref="O32:O42" si="9">IFERROR(M32-C32,"-")</f>
        <v>-0.90499515474532144</v>
      </c>
    </row>
    <row r="33" spans="2:16" x14ac:dyDescent="0.25">
      <c r="B33" s="114" t="s">
        <v>75</v>
      </c>
      <c r="C33" s="184">
        <v>4.9154589371980677</v>
      </c>
      <c r="D33" s="185">
        <v>0.78405476262501228</v>
      </c>
      <c r="E33" s="184">
        <v>7.3208395802098947</v>
      </c>
      <c r="F33" s="185">
        <f t="shared" si="6"/>
        <v>2.405380643011827</v>
      </c>
      <c r="G33" s="184">
        <v>4.6312649164677806</v>
      </c>
      <c r="H33" s="185">
        <f t="shared" si="6"/>
        <v>-2.6895746637421141</v>
      </c>
      <c r="I33" s="184">
        <v>4.7581772435001399</v>
      </c>
      <c r="J33" s="185">
        <f t="shared" si="6"/>
        <v>0.12691232703235933</v>
      </c>
      <c r="K33" s="184">
        <v>3.7323914398504052</v>
      </c>
      <c r="L33" s="185">
        <f t="shared" si="7"/>
        <v>-1.0257858036497347</v>
      </c>
      <c r="M33" s="184">
        <v>3.5197925669835781</v>
      </c>
      <c r="N33" s="185">
        <f t="shared" si="8"/>
        <v>-0.2125988728668271</v>
      </c>
      <c r="O33" s="185">
        <f t="shared" si="9"/>
        <v>-1.3956663702144896</v>
      </c>
    </row>
    <row r="34" spans="2:16" x14ac:dyDescent="0.25">
      <c r="B34" s="114" t="s">
        <v>77</v>
      </c>
      <c r="C34" s="184">
        <v>4.453448275862069</v>
      </c>
      <c r="D34" s="185">
        <v>-0.18413112901924134</v>
      </c>
      <c r="E34" s="184" t="s">
        <v>232</v>
      </c>
      <c r="F34" s="185" t="str">
        <f t="shared" si="6"/>
        <v>-</v>
      </c>
      <c r="G34" s="184">
        <v>6.0419463087248326</v>
      </c>
      <c r="H34" s="185" t="str">
        <f t="shared" si="6"/>
        <v>-</v>
      </c>
      <c r="I34" s="184">
        <v>4.0661295736824439</v>
      </c>
      <c r="J34" s="185">
        <f t="shared" si="6"/>
        <v>-1.9758167350423887</v>
      </c>
      <c r="K34" s="184">
        <v>2.9019563239308463</v>
      </c>
      <c r="L34" s="185">
        <f t="shared" si="7"/>
        <v>-1.1641732497515975</v>
      </c>
      <c r="M34" s="184">
        <v>3.7343260188087775</v>
      </c>
      <c r="N34" s="185">
        <f t="shared" si="8"/>
        <v>0.83236969487793111</v>
      </c>
      <c r="O34" s="185">
        <f t="shared" si="9"/>
        <v>-0.71912225705329158</v>
      </c>
    </row>
    <row r="35" spans="2:16" x14ac:dyDescent="0.25">
      <c r="B35" s="114" t="s">
        <v>79</v>
      </c>
      <c r="C35" s="184">
        <v>4.7340770061173085</v>
      </c>
      <c r="D35" s="185">
        <v>-0.10001629447897376</v>
      </c>
      <c r="E35" s="184" t="s">
        <v>232</v>
      </c>
      <c r="F35" s="185" t="str">
        <f t="shared" si="6"/>
        <v>-</v>
      </c>
      <c r="G35" s="184">
        <v>3.0245901639344264</v>
      </c>
      <c r="H35" s="185" t="str">
        <f t="shared" si="6"/>
        <v>-</v>
      </c>
      <c r="I35" s="184">
        <v>4.6396321070234112</v>
      </c>
      <c r="J35" s="185">
        <f t="shared" si="6"/>
        <v>1.6150419430889849</v>
      </c>
      <c r="K35" s="184">
        <v>2.9122659960882928</v>
      </c>
      <c r="L35" s="185">
        <f t="shared" si="7"/>
        <v>-1.7273661109351184</v>
      </c>
      <c r="M35" s="184">
        <v>4.1500272776868519</v>
      </c>
      <c r="N35" s="185">
        <f t="shared" si="8"/>
        <v>1.237761281598559</v>
      </c>
      <c r="O35" s="185">
        <f t="shared" si="9"/>
        <v>-0.58404972843045666</v>
      </c>
    </row>
    <row r="36" spans="2:16" x14ac:dyDescent="0.25">
      <c r="B36" s="114" t="s">
        <v>81</v>
      </c>
      <c r="C36" s="184">
        <v>5.6199078993978038</v>
      </c>
      <c r="D36" s="185">
        <v>0.27211405438482661</v>
      </c>
      <c r="E36" s="184" t="s">
        <v>232</v>
      </c>
      <c r="F36" s="185" t="str">
        <f t="shared" si="6"/>
        <v>-</v>
      </c>
      <c r="G36" s="184">
        <v>3.618808777429467</v>
      </c>
      <c r="H36" s="185" t="str">
        <f t="shared" si="6"/>
        <v>-</v>
      </c>
      <c r="I36" s="184">
        <v>4.6825208085612369</v>
      </c>
      <c r="J36" s="185">
        <f t="shared" si="6"/>
        <v>1.0637120311317698</v>
      </c>
      <c r="K36" s="184">
        <v>3.6012574454003969</v>
      </c>
      <c r="L36" s="185">
        <f t="shared" si="7"/>
        <v>-1.0812633631608399</v>
      </c>
      <c r="M36" s="184">
        <v>5.1550552251486828</v>
      </c>
      <c r="N36" s="185">
        <f t="shared" si="8"/>
        <v>1.5537977797482858</v>
      </c>
      <c r="O36" s="185">
        <f t="shared" si="9"/>
        <v>-0.46485267424912102</v>
      </c>
    </row>
    <row r="37" spans="2:16" x14ac:dyDescent="0.25">
      <c r="B37" s="114" t="s">
        <v>83</v>
      </c>
      <c r="C37" s="184">
        <v>5.7574850299401197</v>
      </c>
      <c r="D37" s="185">
        <v>0.66228102135028433</v>
      </c>
      <c r="E37" s="184" t="s">
        <v>232</v>
      </c>
      <c r="F37" s="185" t="str">
        <f t="shared" si="6"/>
        <v>-</v>
      </c>
      <c r="G37" s="184">
        <v>4.7274211099020675</v>
      </c>
      <c r="H37" s="185" t="str">
        <f t="shared" si="6"/>
        <v>-</v>
      </c>
      <c r="I37" s="184">
        <v>4.897950469684031</v>
      </c>
      <c r="J37" s="185">
        <f t="shared" si="6"/>
        <v>0.17052935978196349</v>
      </c>
      <c r="K37" s="184">
        <v>3.7052441229656421</v>
      </c>
      <c r="L37" s="185">
        <f t="shared" si="7"/>
        <v>-1.1927063467183889</v>
      </c>
      <c r="M37" s="184">
        <v>4.9406021155410906</v>
      </c>
      <c r="N37" s="185">
        <f t="shared" si="8"/>
        <v>1.2353579925754485</v>
      </c>
      <c r="O37" s="185">
        <f t="shared" si="9"/>
        <v>-0.81688291439902905</v>
      </c>
    </row>
    <row r="38" spans="2:16" x14ac:dyDescent="0.25">
      <c r="B38" s="114" t="s">
        <v>85</v>
      </c>
      <c r="C38" s="184">
        <v>4.4305381727158952</v>
      </c>
      <c r="D38" s="185">
        <v>-0.80318031467906259</v>
      </c>
      <c r="E38" s="184">
        <v>3.442654028436019</v>
      </c>
      <c r="F38" s="185">
        <f t="shared" si="6"/>
        <v>-0.98788414427987625</v>
      </c>
      <c r="G38" s="184">
        <v>4.5798791018998273</v>
      </c>
      <c r="H38" s="185">
        <f t="shared" si="6"/>
        <v>1.1372250734638083</v>
      </c>
      <c r="I38" s="184">
        <v>4.440622195632665</v>
      </c>
      <c r="J38" s="185">
        <f t="shared" si="6"/>
        <v>-0.13925690626716225</v>
      </c>
      <c r="K38" s="184">
        <v>4.0042861852950873</v>
      </c>
      <c r="L38" s="185">
        <f t="shared" si="7"/>
        <v>-0.43633601033757774</v>
      </c>
      <c r="M38" s="184">
        <v>5.2575855390574562</v>
      </c>
      <c r="N38" s="185">
        <f t="shared" si="8"/>
        <v>1.2532993537623689</v>
      </c>
      <c r="O38" s="185">
        <f t="shared" si="9"/>
        <v>0.82704736634156095</v>
      </c>
    </row>
    <row r="39" spans="2:16" x14ac:dyDescent="0.25">
      <c r="B39" s="114" t="s">
        <v>87</v>
      </c>
      <c r="C39" s="184">
        <v>5.6771894093686353</v>
      </c>
      <c r="D39" s="185">
        <v>0.24567097852656516</v>
      </c>
      <c r="E39" s="184">
        <v>4.6772727272727277</v>
      </c>
      <c r="F39" s="185">
        <f t="shared" si="6"/>
        <v>-0.99991668209590756</v>
      </c>
      <c r="G39" s="184">
        <v>5.2922673656618615</v>
      </c>
      <c r="H39" s="185">
        <f t="shared" si="6"/>
        <v>0.61499463838913382</v>
      </c>
      <c r="I39" s="184">
        <v>4.3328030544066181</v>
      </c>
      <c r="J39" s="185">
        <f t="shared" si="6"/>
        <v>-0.95946431125524345</v>
      </c>
      <c r="K39" s="184">
        <v>3.6700245031309557</v>
      </c>
      <c r="L39" s="185">
        <f t="shared" si="7"/>
        <v>-0.66277855127566232</v>
      </c>
      <c r="M39" s="184">
        <v>5.6603588907014686</v>
      </c>
      <c r="N39" s="185">
        <f t="shared" si="8"/>
        <v>1.9903343875705128</v>
      </c>
      <c r="O39" s="185">
        <f t="shared" si="9"/>
        <v>-1.6830518667166672E-2</v>
      </c>
    </row>
    <row r="40" spans="2:16" x14ac:dyDescent="0.25">
      <c r="B40" s="114" t="s">
        <v>89</v>
      </c>
      <c r="C40" s="184">
        <v>5.4846181686572564</v>
      </c>
      <c r="D40" s="185">
        <v>0.45365841633527459</v>
      </c>
      <c r="E40" s="184">
        <v>3.9116607773851588</v>
      </c>
      <c r="F40" s="185">
        <f t="shared" si="6"/>
        <v>-1.5729573912720975</v>
      </c>
      <c r="G40" s="184">
        <v>4.5606155778894468</v>
      </c>
      <c r="H40" s="185">
        <f t="shared" si="6"/>
        <v>0.648954800504288</v>
      </c>
      <c r="I40" s="184">
        <v>4.2964484884062228</v>
      </c>
      <c r="J40" s="185">
        <f t="shared" si="6"/>
        <v>-0.26416708948322398</v>
      </c>
      <c r="K40" s="184">
        <v>4.1769890424011438</v>
      </c>
      <c r="L40" s="185">
        <f t="shared" si="7"/>
        <v>-0.11945944600507907</v>
      </c>
      <c r="M40" s="184">
        <v>4.4923037455105179</v>
      </c>
      <c r="N40" s="185">
        <f>IFERROR(M40-K40,"-")</f>
        <v>0.31531470310937415</v>
      </c>
      <c r="O40" s="185">
        <f t="shared" si="9"/>
        <v>-0.99231442314673846</v>
      </c>
    </row>
    <row r="41" spans="2:16" x14ac:dyDescent="0.25">
      <c r="B41" s="114" t="s">
        <v>91</v>
      </c>
      <c r="C41" s="184">
        <v>4.5946775844421701</v>
      </c>
      <c r="D41" s="185">
        <v>-4.0338743113720099E-2</v>
      </c>
      <c r="E41" s="184">
        <v>5.278761061946903</v>
      </c>
      <c r="F41" s="185">
        <f t="shared" si="6"/>
        <v>0.68408347750473286</v>
      </c>
      <c r="G41" s="184">
        <v>5.4918251584918254</v>
      </c>
      <c r="H41" s="185">
        <f t="shared" si="6"/>
        <v>0.21306409654492242</v>
      </c>
      <c r="I41" s="184">
        <v>4.0853259501636039</v>
      </c>
      <c r="J41" s="185">
        <f t="shared" si="6"/>
        <v>-1.4064992083282215</v>
      </c>
      <c r="K41" s="184">
        <v>4.5587345894394042</v>
      </c>
      <c r="L41" s="185">
        <f t="shared" si="7"/>
        <v>0.47340863927580035</v>
      </c>
      <c r="M41" s="184">
        <v>4.8587058455767425</v>
      </c>
      <c r="N41" s="185">
        <f>IFERROR(M41-K41,"-")</f>
        <v>0.29997125613733822</v>
      </c>
      <c r="O41" s="185">
        <f t="shared" si="9"/>
        <v>0.26402826113457234</v>
      </c>
    </row>
    <row r="42" spans="2:16" x14ac:dyDescent="0.25">
      <c r="B42" s="114" t="s">
        <v>93</v>
      </c>
      <c r="C42" s="184">
        <v>5.5508828250401283</v>
      </c>
      <c r="D42" s="185">
        <v>1.0596457116380664</v>
      </c>
      <c r="E42" s="184">
        <v>6.4051172707889128</v>
      </c>
      <c r="F42" s="185">
        <f t="shared" si="6"/>
        <v>0.85423444574878449</v>
      </c>
      <c r="G42" s="184">
        <v>5.9826542960871318</v>
      </c>
      <c r="H42" s="185">
        <f t="shared" si="6"/>
        <v>-0.42246297470178096</v>
      </c>
      <c r="I42" s="184">
        <v>3.8469719991317559</v>
      </c>
      <c r="J42" s="185">
        <f t="shared" si="6"/>
        <v>-2.1356822969553759</v>
      </c>
      <c r="K42" s="184">
        <v>3.5904568901989684</v>
      </c>
      <c r="L42" s="185">
        <f t="shared" si="7"/>
        <v>-0.25651510893278751</v>
      </c>
      <c r="M42" s="184">
        <v>4.1140529531568228</v>
      </c>
      <c r="N42" s="185">
        <f>IFERROR(M42-K42,"-")</f>
        <v>0.52359606295785444</v>
      </c>
      <c r="O42" s="185">
        <f t="shared" si="9"/>
        <v>-1.4368298718833055</v>
      </c>
    </row>
    <row r="43" spans="2:16" ht="15.75" x14ac:dyDescent="0.25">
      <c r="B43" s="117" t="s">
        <v>30</v>
      </c>
      <c r="C43" s="186">
        <v>4.9668993585945751</v>
      </c>
      <c r="D43" s="187">
        <v>0.11936353707969705</v>
      </c>
      <c r="E43" s="186">
        <v>5.0239888423988841</v>
      </c>
      <c r="F43" s="187">
        <f t="shared" si="6"/>
        <v>5.7089483804309005E-2</v>
      </c>
      <c r="G43" s="186">
        <v>4.8986657407866669</v>
      </c>
      <c r="H43" s="187">
        <f t="shared" si="6"/>
        <v>-0.12532310161221716</v>
      </c>
      <c r="I43" s="186">
        <v>4.4558690684946063</v>
      </c>
      <c r="J43" s="187">
        <f t="shared" si="6"/>
        <v>-0.44279667229206066</v>
      </c>
      <c r="K43" s="186">
        <v>3.5200213772490647</v>
      </c>
      <c r="L43" s="187">
        <f t="shared" si="7"/>
        <v>-0.93584769124554157</v>
      </c>
      <c r="M43" s="186">
        <v>4.4259547301218802</v>
      </c>
      <c r="N43" s="187">
        <v>0.90593335287281551</v>
      </c>
      <c r="O43" s="187">
        <v>-0.54094462847269487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296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278</v>
      </c>
      <c r="F51" s="296"/>
      <c r="G51" s="297" t="s">
        <v>279</v>
      </c>
      <c r="H51" s="296"/>
      <c r="I51" s="297" t="s">
        <v>280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 t="s">
        <v>232</v>
      </c>
      <c r="D53" s="185" t="s">
        <v>232</v>
      </c>
      <c r="E53" s="184" t="s">
        <v>232</v>
      </c>
      <c r="F53" s="185" t="str">
        <f t="shared" ref="F53:J65" si="10">IFERROR(E53-C53,"-")</f>
        <v>-</v>
      </c>
      <c r="G53" s="184" t="s">
        <v>232</v>
      </c>
      <c r="H53" s="185" t="str">
        <f t="shared" si="10"/>
        <v>-</v>
      </c>
      <c r="I53" s="184" t="s">
        <v>232</v>
      </c>
      <c r="J53" s="185" t="str">
        <f t="shared" si="10"/>
        <v>-</v>
      </c>
      <c r="K53" s="184" t="s">
        <v>232</v>
      </c>
      <c r="L53" s="185" t="str">
        <f t="shared" ref="L53:L65" si="11">IFERROR(K53-I53,"-")</f>
        <v>-</v>
      </c>
      <c r="M53" s="184" t="s">
        <v>232</v>
      </c>
      <c r="N53" s="185" t="str">
        <f>IFERROR(M53-K53,"-")</f>
        <v>-</v>
      </c>
      <c r="O53" s="185" t="str">
        <f>IFERROR(M53-C53,"-")</f>
        <v>-</v>
      </c>
    </row>
    <row r="54" spans="1:16" x14ac:dyDescent="0.25">
      <c r="A54" s="1"/>
      <c r="B54" s="114" t="s">
        <v>73</v>
      </c>
      <c r="C54" s="184" t="s">
        <v>232</v>
      </c>
      <c r="D54" s="185" t="s">
        <v>232</v>
      </c>
      <c r="E54" s="184" t="s">
        <v>232</v>
      </c>
      <c r="F54" s="185" t="str">
        <f t="shared" si="10"/>
        <v>-</v>
      </c>
      <c r="G54" s="184" t="s">
        <v>232</v>
      </c>
      <c r="H54" s="185" t="str">
        <f t="shared" si="10"/>
        <v>-</v>
      </c>
      <c r="I54" s="184" t="s">
        <v>232</v>
      </c>
      <c r="J54" s="185" t="str">
        <f t="shared" si="10"/>
        <v>-</v>
      </c>
      <c r="K54" s="184" t="s">
        <v>232</v>
      </c>
      <c r="L54" s="185" t="str">
        <f t="shared" si="11"/>
        <v>-</v>
      </c>
      <c r="M54" s="184" t="s">
        <v>232</v>
      </c>
      <c r="N54" s="185" t="str">
        <f t="shared" ref="N54:N64" si="12">IFERROR(M54-K54,"-")</f>
        <v>-</v>
      </c>
      <c r="O54" s="185" t="str">
        <f t="shared" ref="O54:O64" si="13">IFERROR(M54-C54,"-")</f>
        <v>-</v>
      </c>
    </row>
    <row r="55" spans="1:16" x14ac:dyDescent="0.25">
      <c r="A55" s="1"/>
      <c r="B55" s="114" t="s">
        <v>75</v>
      </c>
      <c r="C55" s="184" t="s">
        <v>232</v>
      </c>
      <c r="D55" s="185" t="s">
        <v>232</v>
      </c>
      <c r="E55" s="184" t="s">
        <v>232</v>
      </c>
      <c r="F55" s="185" t="str">
        <f t="shared" si="10"/>
        <v>-</v>
      </c>
      <c r="G55" s="184" t="s">
        <v>232</v>
      </c>
      <c r="H55" s="185" t="str">
        <f t="shared" si="10"/>
        <v>-</v>
      </c>
      <c r="I55" s="184" t="s">
        <v>232</v>
      </c>
      <c r="J55" s="185" t="str">
        <f t="shared" si="10"/>
        <v>-</v>
      </c>
      <c r="K55" s="184" t="s">
        <v>232</v>
      </c>
      <c r="L55" s="185" t="str">
        <f t="shared" si="11"/>
        <v>-</v>
      </c>
      <c r="M55" s="184" t="s">
        <v>232</v>
      </c>
      <c r="N55" s="185" t="str">
        <f t="shared" si="12"/>
        <v>-</v>
      </c>
      <c r="O55" s="185" t="str">
        <f t="shared" si="13"/>
        <v>-</v>
      </c>
    </row>
    <row r="56" spans="1:16" x14ac:dyDescent="0.25">
      <c r="A56" s="1"/>
      <c r="B56" s="114" t="s">
        <v>77</v>
      </c>
      <c r="C56" s="184" t="s">
        <v>232</v>
      </c>
      <c r="D56" s="185" t="s">
        <v>232</v>
      </c>
      <c r="E56" s="184" t="s">
        <v>232</v>
      </c>
      <c r="F56" s="185" t="str">
        <f t="shared" si="10"/>
        <v>-</v>
      </c>
      <c r="G56" s="184" t="s">
        <v>232</v>
      </c>
      <c r="H56" s="185" t="str">
        <f t="shared" si="10"/>
        <v>-</v>
      </c>
      <c r="I56" s="184" t="s">
        <v>232</v>
      </c>
      <c r="J56" s="185" t="str">
        <f t="shared" si="10"/>
        <v>-</v>
      </c>
      <c r="K56" s="184" t="s">
        <v>232</v>
      </c>
      <c r="L56" s="185" t="str">
        <f t="shared" si="11"/>
        <v>-</v>
      </c>
      <c r="M56" s="184" t="s">
        <v>232</v>
      </c>
      <c r="N56" s="185" t="str">
        <f t="shared" si="12"/>
        <v>-</v>
      </c>
      <c r="O56" s="185" t="str">
        <f t="shared" si="13"/>
        <v>-</v>
      </c>
    </row>
    <row r="57" spans="1:16" x14ac:dyDescent="0.25">
      <c r="A57" s="1"/>
      <c r="B57" s="114" t="s">
        <v>79</v>
      </c>
      <c r="C57" s="184" t="s">
        <v>232</v>
      </c>
      <c r="D57" s="185" t="s">
        <v>232</v>
      </c>
      <c r="E57" s="184" t="s">
        <v>232</v>
      </c>
      <c r="F57" s="185" t="str">
        <f t="shared" si="10"/>
        <v>-</v>
      </c>
      <c r="G57" s="184" t="s">
        <v>232</v>
      </c>
      <c r="H57" s="185" t="str">
        <f t="shared" si="10"/>
        <v>-</v>
      </c>
      <c r="I57" s="184" t="s">
        <v>232</v>
      </c>
      <c r="J57" s="185" t="str">
        <f t="shared" si="10"/>
        <v>-</v>
      </c>
      <c r="K57" s="184" t="s">
        <v>232</v>
      </c>
      <c r="L57" s="185" t="str">
        <f t="shared" si="11"/>
        <v>-</v>
      </c>
      <c r="M57" s="184" t="s">
        <v>232</v>
      </c>
      <c r="N57" s="185" t="str">
        <f t="shared" si="12"/>
        <v>-</v>
      </c>
      <c r="O57" s="185" t="str">
        <f t="shared" si="13"/>
        <v>-</v>
      </c>
    </row>
    <row r="58" spans="1:16" x14ac:dyDescent="0.25">
      <c r="A58" s="1"/>
      <c r="B58" s="114" t="s">
        <v>81</v>
      </c>
      <c r="C58" s="184" t="s">
        <v>232</v>
      </c>
      <c r="D58" s="185" t="s">
        <v>232</v>
      </c>
      <c r="E58" s="184" t="s">
        <v>232</v>
      </c>
      <c r="F58" s="185" t="str">
        <f t="shared" si="10"/>
        <v>-</v>
      </c>
      <c r="G58" s="184" t="s">
        <v>232</v>
      </c>
      <c r="H58" s="185" t="str">
        <f t="shared" si="10"/>
        <v>-</v>
      </c>
      <c r="I58" s="184" t="s">
        <v>232</v>
      </c>
      <c r="J58" s="185" t="str">
        <f t="shared" si="10"/>
        <v>-</v>
      </c>
      <c r="K58" s="184" t="s">
        <v>232</v>
      </c>
      <c r="L58" s="185" t="str">
        <f t="shared" si="11"/>
        <v>-</v>
      </c>
      <c r="M58" s="184" t="s">
        <v>232</v>
      </c>
      <c r="N58" s="185" t="str">
        <f t="shared" si="12"/>
        <v>-</v>
      </c>
      <c r="O58" s="185" t="str">
        <f t="shared" si="13"/>
        <v>-</v>
      </c>
    </row>
    <row r="59" spans="1:16" x14ac:dyDescent="0.25">
      <c r="A59" s="1"/>
      <c r="B59" s="114" t="s">
        <v>83</v>
      </c>
      <c r="C59" s="184" t="s">
        <v>232</v>
      </c>
      <c r="D59" s="185" t="s">
        <v>232</v>
      </c>
      <c r="E59" s="184" t="s">
        <v>232</v>
      </c>
      <c r="F59" s="185" t="str">
        <f t="shared" si="10"/>
        <v>-</v>
      </c>
      <c r="G59" s="184" t="s">
        <v>232</v>
      </c>
      <c r="H59" s="185" t="str">
        <f t="shared" si="10"/>
        <v>-</v>
      </c>
      <c r="I59" s="184" t="s">
        <v>232</v>
      </c>
      <c r="J59" s="185" t="str">
        <f t="shared" si="10"/>
        <v>-</v>
      </c>
      <c r="K59" s="184" t="s">
        <v>232</v>
      </c>
      <c r="L59" s="185" t="str">
        <f t="shared" si="11"/>
        <v>-</v>
      </c>
      <c r="M59" s="184" t="s">
        <v>232</v>
      </c>
      <c r="N59" s="185" t="str">
        <f t="shared" si="12"/>
        <v>-</v>
      </c>
      <c r="O59" s="185" t="str">
        <f t="shared" si="13"/>
        <v>-</v>
      </c>
    </row>
    <row r="60" spans="1:16" x14ac:dyDescent="0.25">
      <c r="A60" s="1"/>
      <c r="B60" s="114" t="s">
        <v>85</v>
      </c>
      <c r="C60" s="184" t="s">
        <v>232</v>
      </c>
      <c r="D60" s="185" t="s">
        <v>232</v>
      </c>
      <c r="E60" s="184" t="s">
        <v>232</v>
      </c>
      <c r="F60" s="185" t="str">
        <f t="shared" si="10"/>
        <v>-</v>
      </c>
      <c r="G60" s="184" t="s">
        <v>232</v>
      </c>
      <c r="H60" s="185" t="str">
        <f t="shared" si="10"/>
        <v>-</v>
      </c>
      <c r="I60" s="184" t="s">
        <v>232</v>
      </c>
      <c r="J60" s="185" t="str">
        <f t="shared" si="10"/>
        <v>-</v>
      </c>
      <c r="K60" s="184" t="s">
        <v>232</v>
      </c>
      <c r="L60" s="185" t="str">
        <f t="shared" si="11"/>
        <v>-</v>
      </c>
      <c r="M60" s="184" t="s">
        <v>232</v>
      </c>
      <c r="N60" s="185" t="str">
        <f t="shared" si="12"/>
        <v>-</v>
      </c>
      <c r="O60" s="185" t="str">
        <f t="shared" si="13"/>
        <v>-</v>
      </c>
    </row>
    <row r="61" spans="1:16" x14ac:dyDescent="0.25">
      <c r="A61" s="1"/>
      <c r="B61" s="114" t="s">
        <v>87</v>
      </c>
      <c r="C61" s="184" t="s">
        <v>232</v>
      </c>
      <c r="D61" s="185" t="s">
        <v>232</v>
      </c>
      <c r="E61" s="184" t="s">
        <v>232</v>
      </c>
      <c r="F61" s="185" t="str">
        <f t="shared" si="10"/>
        <v>-</v>
      </c>
      <c r="G61" s="184" t="s">
        <v>232</v>
      </c>
      <c r="H61" s="185" t="str">
        <f t="shared" si="10"/>
        <v>-</v>
      </c>
      <c r="I61" s="184" t="s">
        <v>232</v>
      </c>
      <c r="J61" s="185" t="str">
        <f t="shared" si="10"/>
        <v>-</v>
      </c>
      <c r="K61" s="184" t="s">
        <v>232</v>
      </c>
      <c r="L61" s="185" t="str">
        <f t="shared" si="11"/>
        <v>-</v>
      </c>
      <c r="M61" s="184" t="s">
        <v>232</v>
      </c>
      <c r="N61" s="185" t="str">
        <f t="shared" si="12"/>
        <v>-</v>
      </c>
      <c r="O61" s="185" t="str">
        <f t="shared" si="13"/>
        <v>-</v>
      </c>
    </row>
    <row r="62" spans="1:16" x14ac:dyDescent="0.25">
      <c r="A62" s="1"/>
      <c r="B62" s="114" t="s">
        <v>89</v>
      </c>
      <c r="C62" s="184" t="s">
        <v>232</v>
      </c>
      <c r="D62" s="185" t="s">
        <v>232</v>
      </c>
      <c r="E62" s="184" t="s">
        <v>232</v>
      </c>
      <c r="F62" s="185" t="str">
        <f t="shared" si="10"/>
        <v>-</v>
      </c>
      <c r="G62" s="184" t="s">
        <v>232</v>
      </c>
      <c r="H62" s="185" t="str">
        <f t="shared" si="10"/>
        <v>-</v>
      </c>
      <c r="I62" s="184" t="s">
        <v>232</v>
      </c>
      <c r="J62" s="185" t="str">
        <f t="shared" si="10"/>
        <v>-</v>
      </c>
      <c r="K62" s="184" t="s">
        <v>232</v>
      </c>
      <c r="L62" s="185" t="str">
        <f t="shared" si="11"/>
        <v>-</v>
      </c>
      <c r="M62" s="184" t="s">
        <v>232</v>
      </c>
      <c r="N62" s="185" t="str">
        <f t="shared" si="12"/>
        <v>-</v>
      </c>
      <c r="O62" s="185" t="str">
        <f t="shared" si="13"/>
        <v>-</v>
      </c>
    </row>
    <row r="63" spans="1:16" x14ac:dyDescent="0.25">
      <c r="A63" s="1"/>
      <c r="B63" s="114" t="s">
        <v>91</v>
      </c>
      <c r="C63" s="184" t="s">
        <v>232</v>
      </c>
      <c r="D63" s="185" t="s">
        <v>232</v>
      </c>
      <c r="E63" s="184" t="s">
        <v>232</v>
      </c>
      <c r="F63" s="185" t="str">
        <f t="shared" si="10"/>
        <v>-</v>
      </c>
      <c r="G63" s="184" t="s">
        <v>232</v>
      </c>
      <c r="H63" s="185" t="str">
        <f t="shared" si="10"/>
        <v>-</v>
      </c>
      <c r="I63" s="184" t="s">
        <v>232</v>
      </c>
      <c r="J63" s="185" t="str">
        <f t="shared" si="10"/>
        <v>-</v>
      </c>
      <c r="K63" s="184" t="s">
        <v>232</v>
      </c>
      <c r="L63" s="185" t="str">
        <f t="shared" si="11"/>
        <v>-</v>
      </c>
      <c r="M63" s="184" t="s">
        <v>232</v>
      </c>
      <c r="N63" s="185" t="str">
        <f t="shared" si="12"/>
        <v>-</v>
      </c>
      <c r="O63" s="185" t="str">
        <f t="shared" si="13"/>
        <v>-</v>
      </c>
    </row>
    <row r="64" spans="1:16" x14ac:dyDescent="0.25">
      <c r="A64" s="1"/>
      <c r="B64" s="114" t="s">
        <v>93</v>
      </c>
      <c r="C64" s="184" t="s">
        <v>232</v>
      </c>
      <c r="D64" s="185" t="s">
        <v>232</v>
      </c>
      <c r="E64" s="184" t="s">
        <v>232</v>
      </c>
      <c r="F64" s="185" t="str">
        <f t="shared" si="10"/>
        <v>-</v>
      </c>
      <c r="G64" s="184" t="s">
        <v>232</v>
      </c>
      <c r="H64" s="185" t="str">
        <f t="shared" si="10"/>
        <v>-</v>
      </c>
      <c r="I64" s="184" t="s">
        <v>232</v>
      </c>
      <c r="J64" s="185" t="str">
        <f t="shared" si="10"/>
        <v>-</v>
      </c>
      <c r="K64" s="184" t="s">
        <v>232</v>
      </c>
      <c r="L64" s="185" t="str">
        <f t="shared" si="11"/>
        <v>-</v>
      </c>
      <c r="M64" s="184" t="s">
        <v>232</v>
      </c>
      <c r="N64" s="185" t="str">
        <f t="shared" si="12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 t="s">
        <v>232</v>
      </c>
      <c r="D65" s="187" t="s">
        <v>232</v>
      </c>
      <c r="E65" s="186" t="s">
        <v>232</v>
      </c>
      <c r="F65" s="187" t="str">
        <f t="shared" si="10"/>
        <v>-</v>
      </c>
      <c r="G65" s="186" t="s">
        <v>232</v>
      </c>
      <c r="H65" s="187" t="str">
        <f t="shared" si="10"/>
        <v>-</v>
      </c>
      <c r="I65" s="186" t="s">
        <v>232</v>
      </c>
      <c r="J65" s="187" t="str">
        <f t="shared" si="10"/>
        <v>-</v>
      </c>
      <c r="K65" s="186" t="s">
        <v>232</v>
      </c>
      <c r="L65" s="187" t="str">
        <f t="shared" si="11"/>
        <v>-</v>
      </c>
      <c r="M65" s="186" t="s">
        <v>232</v>
      </c>
      <c r="N65" s="187" t="s">
        <v>232</v>
      </c>
      <c r="O65" s="187" t="s">
        <v>232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297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278</v>
      </c>
      <c r="F73" s="296"/>
      <c r="G73" s="297" t="s">
        <v>279</v>
      </c>
      <c r="H73" s="296"/>
      <c r="I73" s="297" t="s">
        <v>280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 t="s">
        <v>232</v>
      </c>
      <c r="D75" s="185" t="s">
        <v>232</v>
      </c>
      <c r="E75" s="184" t="s">
        <v>232</v>
      </c>
      <c r="F75" s="185" t="str">
        <f t="shared" ref="F75:J87" si="14">IFERROR(E75-C75,"-")</f>
        <v>-</v>
      </c>
      <c r="G75" s="184">
        <v>4.9664429530201346</v>
      </c>
      <c r="H75" s="185" t="str">
        <f t="shared" si="14"/>
        <v>-</v>
      </c>
      <c r="I75" s="184" t="s">
        <v>232</v>
      </c>
      <c r="J75" s="185" t="str">
        <f t="shared" si="14"/>
        <v>-</v>
      </c>
      <c r="K75" s="184" t="s">
        <v>232</v>
      </c>
      <c r="L75" s="185" t="str">
        <f t="shared" ref="L75:L87" si="15">IFERROR(K75-I75,"-")</f>
        <v>-</v>
      </c>
      <c r="M75" s="184" t="s">
        <v>232</v>
      </c>
      <c r="N75" s="185" t="str">
        <f>IFERROR(M75-K75,"-")</f>
        <v>-</v>
      </c>
      <c r="O75" s="185" t="str">
        <f>IFERROR(M75-C75,"-")</f>
        <v>-</v>
      </c>
    </row>
    <row r="76" spans="1:16" x14ac:dyDescent="0.25">
      <c r="A76" s="1"/>
      <c r="B76" s="114" t="s">
        <v>73</v>
      </c>
      <c r="C76" s="184" t="s">
        <v>232</v>
      </c>
      <c r="D76" s="185" t="s">
        <v>232</v>
      </c>
      <c r="E76" s="184" t="s">
        <v>232</v>
      </c>
      <c r="F76" s="185" t="str">
        <f t="shared" si="14"/>
        <v>-</v>
      </c>
      <c r="G76" s="184">
        <v>5.9880597014925376</v>
      </c>
      <c r="H76" s="185" t="str">
        <f t="shared" si="14"/>
        <v>-</v>
      </c>
      <c r="I76" s="184" t="s">
        <v>232</v>
      </c>
      <c r="J76" s="185" t="str">
        <f t="shared" si="14"/>
        <v>-</v>
      </c>
      <c r="K76" s="184" t="s">
        <v>232</v>
      </c>
      <c r="L76" s="185" t="str">
        <f t="shared" si="15"/>
        <v>-</v>
      </c>
      <c r="M76" s="184" t="s">
        <v>232</v>
      </c>
      <c r="N76" s="185" t="str">
        <f t="shared" ref="N76:N86" si="16">IFERROR(M76-K76,"-")</f>
        <v>-</v>
      </c>
      <c r="O76" s="185" t="str">
        <f t="shared" ref="O76:O86" si="17">IFERROR(M76-C76,"-")</f>
        <v>-</v>
      </c>
    </row>
    <row r="77" spans="1:16" x14ac:dyDescent="0.25">
      <c r="A77" s="1"/>
      <c r="B77" s="114" t="s">
        <v>75</v>
      </c>
      <c r="C77" s="184" t="s">
        <v>232</v>
      </c>
      <c r="D77" s="185" t="s">
        <v>232</v>
      </c>
      <c r="E77" s="184" t="s">
        <v>232</v>
      </c>
      <c r="F77" s="185" t="str">
        <f t="shared" si="14"/>
        <v>-</v>
      </c>
      <c r="G77" s="184">
        <v>4.6312649164677806</v>
      </c>
      <c r="H77" s="185" t="str">
        <f t="shared" si="14"/>
        <v>-</v>
      </c>
      <c r="I77" s="184" t="s">
        <v>232</v>
      </c>
      <c r="J77" s="185" t="str">
        <f t="shared" si="14"/>
        <v>-</v>
      </c>
      <c r="K77" s="184" t="s">
        <v>232</v>
      </c>
      <c r="L77" s="185" t="str">
        <f t="shared" si="15"/>
        <v>-</v>
      </c>
      <c r="M77" s="184" t="s">
        <v>232</v>
      </c>
      <c r="N77" s="185" t="str">
        <f t="shared" si="16"/>
        <v>-</v>
      </c>
      <c r="O77" s="185" t="str">
        <f t="shared" si="17"/>
        <v>-</v>
      </c>
    </row>
    <row r="78" spans="1:16" x14ac:dyDescent="0.25">
      <c r="A78" s="1"/>
      <c r="B78" s="114" t="s">
        <v>77</v>
      </c>
      <c r="C78" s="184" t="s">
        <v>232</v>
      </c>
      <c r="D78" s="185" t="s">
        <v>232</v>
      </c>
      <c r="E78" s="184" t="s">
        <v>232</v>
      </c>
      <c r="F78" s="185" t="str">
        <f t="shared" si="14"/>
        <v>-</v>
      </c>
      <c r="G78" s="184">
        <v>6.0419463087248326</v>
      </c>
      <c r="H78" s="185" t="str">
        <f t="shared" si="14"/>
        <v>-</v>
      </c>
      <c r="I78" s="184" t="s">
        <v>232</v>
      </c>
      <c r="J78" s="185" t="str">
        <f t="shared" si="14"/>
        <v>-</v>
      </c>
      <c r="K78" s="184" t="s">
        <v>232</v>
      </c>
      <c r="L78" s="185" t="str">
        <f t="shared" si="15"/>
        <v>-</v>
      </c>
      <c r="M78" s="184" t="s">
        <v>232</v>
      </c>
      <c r="N78" s="185" t="str">
        <f t="shared" si="16"/>
        <v>-</v>
      </c>
      <c r="O78" s="185" t="str">
        <f t="shared" si="17"/>
        <v>-</v>
      </c>
    </row>
    <row r="79" spans="1:16" x14ac:dyDescent="0.25">
      <c r="A79" s="1"/>
      <c r="B79" s="114" t="s">
        <v>79</v>
      </c>
      <c r="C79" s="184" t="s">
        <v>232</v>
      </c>
      <c r="D79" s="185" t="s">
        <v>232</v>
      </c>
      <c r="E79" s="184" t="s">
        <v>232</v>
      </c>
      <c r="F79" s="185" t="str">
        <f t="shared" si="14"/>
        <v>-</v>
      </c>
      <c r="G79" s="184">
        <v>3.0245901639344264</v>
      </c>
      <c r="H79" s="185" t="str">
        <f t="shared" si="14"/>
        <v>-</v>
      </c>
      <c r="I79" s="184" t="s">
        <v>232</v>
      </c>
      <c r="J79" s="185" t="str">
        <f t="shared" si="14"/>
        <v>-</v>
      </c>
      <c r="K79" s="184" t="s">
        <v>232</v>
      </c>
      <c r="L79" s="185" t="str">
        <f t="shared" si="15"/>
        <v>-</v>
      </c>
      <c r="M79" s="184" t="s">
        <v>232</v>
      </c>
      <c r="N79" s="185" t="str">
        <f t="shared" si="16"/>
        <v>-</v>
      </c>
      <c r="O79" s="185" t="str">
        <f t="shared" si="17"/>
        <v>-</v>
      </c>
    </row>
    <row r="80" spans="1:16" x14ac:dyDescent="0.25">
      <c r="A80" s="1"/>
      <c r="B80" s="114" t="s">
        <v>81</v>
      </c>
      <c r="C80" s="184" t="s">
        <v>232</v>
      </c>
      <c r="D80" s="185" t="s">
        <v>232</v>
      </c>
      <c r="E80" s="184" t="s">
        <v>232</v>
      </c>
      <c r="F80" s="185" t="str">
        <f t="shared" si="14"/>
        <v>-</v>
      </c>
      <c r="G80" s="184" t="s">
        <v>232</v>
      </c>
      <c r="H80" s="185" t="str">
        <f t="shared" si="14"/>
        <v>-</v>
      </c>
      <c r="I80" s="184" t="s">
        <v>232</v>
      </c>
      <c r="J80" s="185" t="str">
        <f t="shared" si="14"/>
        <v>-</v>
      </c>
      <c r="K80" s="184" t="s">
        <v>232</v>
      </c>
      <c r="L80" s="185" t="str">
        <f t="shared" si="15"/>
        <v>-</v>
      </c>
      <c r="M80" s="184" t="s">
        <v>232</v>
      </c>
      <c r="N80" s="185" t="str">
        <f t="shared" si="16"/>
        <v>-</v>
      </c>
      <c r="O80" s="185" t="str">
        <f t="shared" si="17"/>
        <v>-</v>
      </c>
    </row>
    <row r="81" spans="1:16" x14ac:dyDescent="0.25">
      <c r="A81" s="1"/>
      <c r="B81" s="114" t="s">
        <v>83</v>
      </c>
      <c r="C81" s="184" t="s">
        <v>232</v>
      </c>
      <c r="D81" s="185" t="s">
        <v>232</v>
      </c>
      <c r="E81" s="184" t="s">
        <v>232</v>
      </c>
      <c r="F81" s="185" t="str">
        <f t="shared" si="14"/>
        <v>-</v>
      </c>
      <c r="G81" s="184" t="s">
        <v>232</v>
      </c>
      <c r="H81" s="185" t="str">
        <f t="shared" si="14"/>
        <v>-</v>
      </c>
      <c r="I81" s="184" t="s">
        <v>232</v>
      </c>
      <c r="J81" s="185" t="str">
        <f t="shared" si="14"/>
        <v>-</v>
      </c>
      <c r="K81" s="184" t="s">
        <v>232</v>
      </c>
      <c r="L81" s="185" t="str">
        <f t="shared" si="15"/>
        <v>-</v>
      </c>
      <c r="M81" s="184" t="s">
        <v>232</v>
      </c>
      <c r="N81" s="185" t="str">
        <f t="shared" si="16"/>
        <v>-</v>
      </c>
      <c r="O81" s="185" t="str">
        <f t="shared" si="17"/>
        <v>-</v>
      </c>
    </row>
    <row r="82" spans="1:16" x14ac:dyDescent="0.25">
      <c r="A82" s="1"/>
      <c r="B82" s="114" t="s">
        <v>85</v>
      </c>
      <c r="C82" s="184" t="s">
        <v>232</v>
      </c>
      <c r="D82" s="185" t="s">
        <v>232</v>
      </c>
      <c r="E82" s="184">
        <v>3.442654028436019</v>
      </c>
      <c r="F82" s="185" t="str">
        <f t="shared" si="14"/>
        <v>-</v>
      </c>
      <c r="G82" s="184" t="s">
        <v>232</v>
      </c>
      <c r="H82" s="185" t="str">
        <f t="shared" si="14"/>
        <v>-</v>
      </c>
      <c r="I82" s="184" t="s">
        <v>232</v>
      </c>
      <c r="J82" s="185" t="str">
        <f t="shared" si="14"/>
        <v>-</v>
      </c>
      <c r="K82" s="184" t="s">
        <v>232</v>
      </c>
      <c r="L82" s="185" t="str">
        <f t="shared" si="15"/>
        <v>-</v>
      </c>
      <c r="M82" s="184" t="s">
        <v>232</v>
      </c>
      <c r="N82" s="185" t="str">
        <f t="shared" si="16"/>
        <v>-</v>
      </c>
      <c r="O82" s="185" t="str">
        <f t="shared" si="17"/>
        <v>-</v>
      </c>
    </row>
    <row r="83" spans="1:16" x14ac:dyDescent="0.25">
      <c r="A83" s="1"/>
      <c r="B83" s="114" t="s">
        <v>87</v>
      </c>
      <c r="C83" s="184" t="s">
        <v>232</v>
      </c>
      <c r="D83" s="185" t="s">
        <v>232</v>
      </c>
      <c r="E83" s="184">
        <v>4.6772727272727277</v>
      </c>
      <c r="F83" s="185" t="str">
        <f t="shared" si="14"/>
        <v>-</v>
      </c>
      <c r="G83" s="184" t="s">
        <v>232</v>
      </c>
      <c r="H83" s="185" t="str">
        <f t="shared" si="14"/>
        <v>-</v>
      </c>
      <c r="I83" s="184" t="s">
        <v>232</v>
      </c>
      <c r="J83" s="185" t="str">
        <f t="shared" si="14"/>
        <v>-</v>
      </c>
      <c r="K83" s="184" t="s">
        <v>232</v>
      </c>
      <c r="L83" s="185" t="str">
        <f t="shared" si="15"/>
        <v>-</v>
      </c>
      <c r="M83" s="184" t="s">
        <v>232</v>
      </c>
      <c r="N83" s="185" t="str">
        <f t="shared" si="16"/>
        <v>-</v>
      </c>
      <c r="O83" s="185" t="str">
        <f t="shared" si="17"/>
        <v>-</v>
      </c>
    </row>
    <row r="84" spans="1:16" x14ac:dyDescent="0.25">
      <c r="A84" s="1"/>
      <c r="B84" s="114" t="s">
        <v>89</v>
      </c>
      <c r="C84" s="184" t="s">
        <v>232</v>
      </c>
      <c r="D84" s="185" t="s">
        <v>232</v>
      </c>
      <c r="E84" s="184">
        <v>3.9116607773851588</v>
      </c>
      <c r="F84" s="185" t="str">
        <f t="shared" si="14"/>
        <v>-</v>
      </c>
      <c r="G84" s="184" t="s">
        <v>232</v>
      </c>
      <c r="H84" s="185" t="str">
        <f t="shared" si="14"/>
        <v>-</v>
      </c>
      <c r="I84" s="184" t="s">
        <v>232</v>
      </c>
      <c r="J84" s="185" t="str">
        <f t="shared" si="14"/>
        <v>-</v>
      </c>
      <c r="K84" s="184" t="s">
        <v>232</v>
      </c>
      <c r="L84" s="185" t="str">
        <f t="shared" si="15"/>
        <v>-</v>
      </c>
      <c r="M84" s="184" t="s">
        <v>232</v>
      </c>
      <c r="N84" s="185" t="str">
        <f t="shared" si="16"/>
        <v>-</v>
      </c>
      <c r="O84" s="185" t="str">
        <f t="shared" si="17"/>
        <v>-</v>
      </c>
    </row>
    <row r="85" spans="1:16" x14ac:dyDescent="0.25">
      <c r="A85" s="1"/>
      <c r="B85" s="114" t="s">
        <v>91</v>
      </c>
      <c r="C85" s="184" t="s">
        <v>232</v>
      </c>
      <c r="D85" s="185" t="s">
        <v>232</v>
      </c>
      <c r="E85" s="184">
        <v>5.278761061946903</v>
      </c>
      <c r="F85" s="185" t="str">
        <f t="shared" si="14"/>
        <v>-</v>
      </c>
      <c r="G85" s="184" t="s">
        <v>232</v>
      </c>
      <c r="H85" s="185" t="str">
        <f t="shared" si="14"/>
        <v>-</v>
      </c>
      <c r="I85" s="184" t="s">
        <v>232</v>
      </c>
      <c r="J85" s="185" t="str">
        <f t="shared" si="14"/>
        <v>-</v>
      </c>
      <c r="K85" s="184" t="s">
        <v>232</v>
      </c>
      <c r="L85" s="185" t="str">
        <f t="shared" si="15"/>
        <v>-</v>
      </c>
      <c r="M85" s="184" t="s">
        <v>232</v>
      </c>
      <c r="N85" s="185" t="str">
        <f t="shared" si="16"/>
        <v>-</v>
      </c>
      <c r="O85" s="185" t="str">
        <f t="shared" si="17"/>
        <v>-</v>
      </c>
    </row>
    <row r="86" spans="1:16" x14ac:dyDescent="0.25">
      <c r="A86" s="1"/>
      <c r="B86" s="114" t="s">
        <v>93</v>
      </c>
      <c r="C86" s="184" t="s">
        <v>232</v>
      </c>
      <c r="D86" s="185" t="s">
        <v>232</v>
      </c>
      <c r="E86" s="184">
        <v>6.4051172707889128</v>
      </c>
      <c r="F86" s="185" t="str">
        <f t="shared" si="14"/>
        <v>-</v>
      </c>
      <c r="G86" s="184" t="s">
        <v>232</v>
      </c>
      <c r="H86" s="185" t="str">
        <f t="shared" si="14"/>
        <v>-</v>
      </c>
      <c r="I86" s="184" t="s">
        <v>232</v>
      </c>
      <c r="J86" s="185" t="str">
        <f t="shared" si="14"/>
        <v>-</v>
      </c>
      <c r="K86" s="184" t="s">
        <v>232</v>
      </c>
      <c r="L86" s="185" t="str">
        <f t="shared" si="15"/>
        <v>-</v>
      </c>
      <c r="M86" s="184" t="s">
        <v>232</v>
      </c>
      <c r="N86" s="185" t="str">
        <f t="shared" si="16"/>
        <v>-</v>
      </c>
      <c r="O86" s="185" t="str">
        <f t="shared" si="17"/>
        <v>-</v>
      </c>
    </row>
    <row r="87" spans="1:16" ht="15.75" x14ac:dyDescent="0.25">
      <c r="B87" s="117" t="s">
        <v>30</v>
      </c>
      <c r="C87" s="186" t="s">
        <v>232</v>
      </c>
      <c r="D87" s="187" t="s">
        <v>232</v>
      </c>
      <c r="E87" s="186" t="s">
        <v>232</v>
      </c>
      <c r="F87" s="187" t="str">
        <f t="shared" si="14"/>
        <v>-</v>
      </c>
      <c r="G87" s="186" t="s">
        <v>232</v>
      </c>
      <c r="H87" s="187" t="str">
        <f t="shared" si="14"/>
        <v>-</v>
      </c>
      <c r="I87" s="186" t="s">
        <v>232</v>
      </c>
      <c r="J87" s="187" t="str">
        <f t="shared" si="14"/>
        <v>-</v>
      </c>
      <c r="K87" s="186" t="s">
        <v>232</v>
      </c>
      <c r="L87" s="187" t="str">
        <f t="shared" si="15"/>
        <v>-</v>
      </c>
      <c r="M87" s="186" t="s">
        <v>232</v>
      </c>
      <c r="N87" s="187" t="s">
        <v>232</v>
      </c>
      <c r="O87" s="187" t="s">
        <v>232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298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278</v>
      </c>
      <c r="F95" s="296"/>
      <c r="G95" s="297" t="s">
        <v>279</v>
      </c>
      <c r="H95" s="296"/>
      <c r="I95" s="297" t="s">
        <v>280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>
        <v>9.3567753001715257</v>
      </c>
      <c r="D97" s="185">
        <v>-0.53190744565407755</v>
      </c>
      <c r="E97" s="184">
        <v>7.2713903743315509</v>
      </c>
      <c r="F97" s="185">
        <f t="shared" ref="F97:J109" si="18">IFERROR(E97-C97,"-")</f>
        <v>-2.0853849258399748</v>
      </c>
      <c r="G97" s="184" t="s">
        <v>232</v>
      </c>
      <c r="H97" s="185" t="str">
        <f t="shared" si="18"/>
        <v>-</v>
      </c>
      <c r="I97" s="184" t="s">
        <v>232</v>
      </c>
      <c r="J97" s="185" t="str">
        <f t="shared" si="18"/>
        <v>-</v>
      </c>
      <c r="K97" s="184" t="s">
        <v>232</v>
      </c>
      <c r="L97" s="185" t="str">
        <f t="shared" ref="L97:L109" si="19">IFERROR(K97-I97,"-")</f>
        <v>-</v>
      </c>
      <c r="M97" s="184" t="s">
        <v>232</v>
      </c>
      <c r="N97" s="185" t="str">
        <f>IFERROR(M97-K97,"-")</f>
        <v>-</v>
      </c>
      <c r="O97" s="185" t="str">
        <f>IFERROR(M97-C97,"-")</f>
        <v>-</v>
      </c>
    </row>
    <row r="98" spans="2:15" x14ac:dyDescent="0.25">
      <c r="B98" s="114" t="s">
        <v>73</v>
      </c>
      <c r="C98" s="184">
        <v>10.567213114754098</v>
      </c>
      <c r="D98" s="185">
        <v>0.57711410485310743</v>
      </c>
      <c r="E98" s="184">
        <v>4.04</v>
      </c>
      <c r="F98" s="185">
        <f t="shared" si="18"/>
        <v>-6.5272131147540984</v>
      </c>
      <c r="G98" s="184" t="s">
        <v>232</v>
      </c>
      <c r="H98" s="185" t="str">
        <f t="shared" si="18"/>
        <v>-</v>
      </c>
      <c r="I98" s="184" t="s">
        <v>232</v>
      </c>
      <c r="J98" s="185" t="str">
        <f t="shared" si="18"/>
        <v>-</v>
      </c>
      <c r="K98" s="184" t="s">
        <v>232</v>
      </c>
      <c r="L98" s="185" t="str">
        <f t="shared" si="19"/>
        <v>-</v>
      </c>
      <c r="M98" s="184" t="s">
        <v>232</v>
      </c>
      <c r="N98" s="185" t="str">
        <f t="shared" ref="N98:N108" si="20">IFERROR(M98-K98,"-")</f>
        <v>-</v>
      </c>
      <c r="O98" s="185" t="str">
        <f t="shared" ref="O98:O108" si="21">IFERROR(M98-C98,"-")</f>
        <v>-</v>
      </c>
    </row>
    <row r="99" spans="2:15" x14ac:dyDescent="0.25">
      <c r="B99" s="114" t="s">
        <v>75</v>
      </c>
      <c r="C99" s="184">
        <v>9.8921052631578945</v>
      </c>
      <c r="D99" s="185">
        <v>3.2000320924261869</v>
      </c>
      <c r="E99" s="184">
        <v>7.790909090909091</v>
      </c>
      <c r="F99" s="185">
        <f t="shared" si="18"/>
        <v>-2.1011961722488035</v>
      </c>
      <c r="G99" s="184" t="s">
        <v>232</v>
      </c>
      <c r="H99" s="185" t="str">
        <f t="shared" si="18"/>
        <v>-</v>
      </c>
      <c r="I99" s="184" t="s">
        <v>232</v>
      </c>
      <c r="J99" s="185" t="str">
        <f t="shared" si="18"/>
        <v>-</v>
      </c>
      <c r="K99" s="184" t="s">
        <v>232</v>
      </c>
      <c r="L99" s="185" t="str">
        <f t="shared" si="19"/>
        <v>-</v>
      </c>
      <c r="M99" s="184" t="s">
        <v>232</v>
      </c>
      <c r="N99" s="185" t="str">
        <f t="shared" si="20"/>
        <v>-</v>
      </c>
      <c r="O99" s="185" t="str">
        <f t="shared" si="21"/>
        <v>-</v>
      </c>
    </row>
    <row r="100" spans="2:15" x14ac:dyDescent="0.25">
      <c r="B100" s="114" t="s">
        <v>77</v>
      </c>
      <c r="C100" s="184">
        <v>7.7528957528957525</v>
      </c>
      <c r="D100" s="185">
        <v>-0.29130314213187258</v>
      </c>
      <c r="E100" s="184" t="s">
        <v>232</v>
      </c>
      <c r="F100" s="185" t="str">
        <f t="shared" si="18"/>
        <v>-</v>
      </c>
      <c r="G100" s="184" t="s">
        <v>232</v>
      </c>
      <c r="H100" s="185" t="str">
        <f t="shared" si="18"/>
        <v>-</v>
      </c>
      <c r="I100" s="184" t="s">
        <v>232</v>
      </c>
      <c r="J100" s="185" t="str">
        <f t="shared" si="18"/>
        <v>-</v>
      </c>
      <c r="K100" s="184" t="s">
        <v>232</v>
      </c>
      <c r="L100" s="185" t="str">
        <f t="shared" si="19"/>
        <v>-</v>
      </c>
      <c r="M100" s="184" t="s">
        <v>232</v>
      </c>
      <c r="N100" s="185" t="str">
        <f t="shared" si="20"/>
        <v>-</v>
      </c>
      <c r="O100" s="185" t="str">
        <f t="shared" si="21"/>
        <v>-</v>
      </c>
    </row>
    <row r="101" spans="2:15" x14ac:dyDescent="0.25">
      <c r="B101" s="114" t="s">
        <v>79</v>
      </c>
      <c r="C101" s="184">
        <v>4.5093378607809846</v>
      </c>
      <c r="D101" s="185">
        <v>0.31135128359977671</v>
      </c>
      <c r="E101" s="184" t="s">
        <v>232</v>
      </c>
      <c r="F101" s="185" t="str">
        <f t="shared" si="18"/>
        <v>-</v>
      </c>
      <c r="G101" s="184" t="s">
        <v>232</v>
      </c>
      <c r="H101" s="185" t="str">
        <f t="shared" si="18"/>
        <v>-</v>
      </c>
      <c r="I101" s="184" t="s">
        <v>232</v>
      </c>
      <c r="J101" s="185" t="str">
        <f t="shared" si="18"/>
        <v>-</v>
      </c>
      <c r="K101" s="184" t="s">
        <v>232</v>
      </c>
      <c r="L101" s="185" t="str">
        <f t="shared" si="19"/>
        <v>-</v>
      </c>
      <c r="M101" s="184" t="s">
        <v>232</v>
      </c>
      <c r="N101" s="185" t="str">
        <f t="shared" si="20"/>
        <v>-</v>
      </c>
      <c r="O101" s="185" t="str">
        <f t="shared" si="21"/>
        <v>-</v>
      </c>
    </row>
    <row r="102" spans="2:15" x14ac:dyDescent="0.25">
      <c r="B102" s="114" t="s">
        <v>81</v>
      </c>
      <c r="C102" s="184">
        <v>4.3629343629343627</v>
      </c>
      <c r="D102" s="185">
        <v>-0.34003593409534005</v>
      </c>
      <c r="E102" s="184" t="s">
        <v>232</v>
      </c>
      <c r="F102" s="185" t="str">
        <f t="shared" si="18"/>
        <v>-</v>
      </c>
      <c r="G102" s="184" t="s">
        <v>232</v>
      </c>
      <c r="H102" s="185" t="str">
        <f t="shared" si="18"/>
        <v>-</v>
      </c>
      <c r="I102" s="184" t="s">
        <v>232</v>
      </c>
      <c r="J102" s="185" t="str">
        <f t="shared" si="18"/>
        <v>-</v>
      </c>
      <c r="K102" s="184" t="s">
        <v>232</v>
      </c>
      <c r="L102" s="185" t="str">
        <f t="shared" si="19"/>
        <v>-</v>
      </c>
      <c r="M102" s="184" t="s">
        <v>232</v>
      </c>
      <c r="N102" s="185" t="str">
        <f t="shared" si="20"/>
        <v>-</v>
      </c>
      <c r="O102" s="185" t="str">
        <f t="shared" si="21"/>
        <v>-</v>
      </c>
    </row>
    <row r="103" spans="2:15" x14ac:dyDescent="0.25">
      <c r="B103" s="114" t="s">
        <v>83</v>
      </c>
      <c r="C103" s="184">
        <v>4.0928319623971801</v>
      </c>
      <c r="D103" s="185">
        <v>-3.0778997449198933</v>
      </c>
      <c r="E103" s="184" t="s">
        <v>232</v>
      </c>
      <c r="F103" s="185" t="str">
        <f t="shared" si="18"/>
        <v>-</v>
      </c>
      <c r="G103" s="184" t="s">
        <v>232</v>
      </c>
      <c r="H103" s="185" t="str">
        <f t="shared" si="18"/>
        <v>-</v>
      </c>
      <c r="I103" s="184" t="s">
        <v>232</v>
      </c>
      <c r="J103" s="185" t="str">
        <f t="shared" si="18"/>
        <v>-</v>
      </c>
      <c r="K103" s="184" t="s">
        <v>232</v>
      </c>
      <c r="L103" s="185" t="str">
        <f t="shared" si="19"/>
        <v>-</v>
      </c>
      <c r="M103" s="184" t="s">
        <v>232</v>
      </c>
      <c r="N103" s="185" t="str">
        <f t="shared" si="20"/>
        <v>-</v>
      </c>
      <c r="O103" s="185" t="str">
        <f t="shared" si="21"/>
        <v>-</v>
      </c>
    </row>
    <row r="104" spans="2:15" x14ac:dyDescent="0.25">
      <c r="B104" s="114" t="s">
        <v>85</v>
      </c>
      <c r="C104" s="184">
        <v>7.8141025641025639</v>
      </c>
      <c r="D104" s="185">
        <v>3.0719736285703299</v>
      </c>
      <c r="E104" s="184" t="s">
        <v>232</v>
      </c>
      <c r="F104" s="185" t="str">
        <f t="shared" si="18"/>
        <v>-</v>
      </c>
      <c r="G104" s="184" t="s">
        <v>232</v>
      </c>
      <c r="H104" s="185" t="str">
        <f t="shared" si="18"/>
        <v>-</v>
      </c>
      <c r="I104" s="184" t="s">
        <v>232</v>
      </c>
      <c r="J104" s="185" t="str">
        <f t="shared" si="18"/>
        <v>-</v>
      </c>
      <c r="K104" s="184" t="s">
        <v>232</v>
      </c>
      <c r="L104" s="185" t="str">
        <f t="shared" si="19"/>
        <v>-</v>
      </c>
      <c r="M104" s="184" t="s">
        <v>232</v>
      </c>
      <c r="N104" s="185" t="str">
        <f t="shared" si="20"/>
        <v>-</v>
      </c>
      <c r="O104" s="185" t="str">
        <f t="shared" si="21"/>
        <v>-</v>
      </c>
    </row>
    <row r="105" spans="2:15" x14ac:dyDescent="0.25">
      <c r="B105" s="114" t="s">
        <v>87</v>
      </c>
      <c r="C105" s="184">
        <v>6.7974452554744529</v>
      </c>
      <c r="D105" s="185">
        <v>-0.53852312397218771</v>
      </c>
      <c r="E105" s="184" t="s">
        <v>232</v>
      </c>
      <c r="F105" s="185" t="str">
        <f t="shared" si="18"/>
        <v>-</v>
      </c>
      <c r="G105" s="184" t="s">
        <v>232</v>
      </c>
      <c r="H105" s="185" t="str">
        <f t="shared" si="18"/>
        <v>-</v>
      </c>
      <c r="I105" s="184" t="s">
        <v>232</v>
      </c>
      <c r="J105" s="185" t="str">
        <f t="shared" si="18"/>
        <v>-</v>
      </c>
      <c r="K105" s="184" t="s">
        <v>232</v>
      </c>
      <c r="L105" s="185" t="str">
        <f t="shared" si="19"/>
        <v>-</v>
      </c>
      <c r="M105" s="184" t="s">
        <v>232</v>
      </c>
      <c r="N105" s="185" t="str">
        <f t="shared" si="20"/>
        <v>-</v>
      </c>
      <c r="O105" s="185" t="str">
        <f t="shared" si="21"/>
        <v>-</v>
      </c>
    </row>
    <row r="106" spans="2:15" x14ac:dyDescent="0.25">
      <c r="B106" s="114" t="s">
        <v>89</v>
      </c>
      <c r="C106" s="184">
        <v>4.7479338842975203</v>
      </c>
      <c r="D106" s="185">
        <v>-2.0709850346213985</v>
      </c>
      <c r="E106" s="184" t="s">
        <v>232</v>
      </c>
      <c r="F106" s="185" t="str">
        <f t="shared" si="18"/>
        <v>-</v>
      </c>
      <c r="G106" s="184" t="s">
        <v>232</v>
      </c>
      <c r="H106" s="185" t="str">
        <f t="shared" si="18"/>
        <v>-</v>
      </c>
      <c r="I106" s="184" t="s">
        <v>232</v>
      </c>
      <c r="J106" s="185" t="str">
        <f t="shared" si="18"/>
        <v>-</v>
      </c>
      <c r="K106" s="184" t="s">
        <v>232</v>
      </c>
      <c r="L106" s="185" t="str">
        <f t="shared" si="19"/>
        <v>-</v>
      </c>
      <c r="M106" s="184" t="s">
        <v>232</v>
      </c>
      <c r="N106" s="185" t="str">
        <f t="shared" si="20"/>
        <v>-</v>
      </c>
      <c r="O106" s="185" t="str">
        <f t="shared" si="21"/>
        <v>-</v>
      </c>
    </row>
    <row r="107" spans="2:15" x14ac:dyDescent="0.25">
      <c r="B107" s="114" t="s">
        <v>91</v>
      </c>
      <c r="C107" s="184">
        <v>7.1651785714285712</v>
      </c>
      <c r="D107" s="185">
        <v>-1.5817884996286207</v>
      </c>
      <c r="E107" s="184" t="s">
        <v>232</v>
      </c>
      <c r="F107" s="185" t="str">
        <f t="shared" si="18"/>
        <v>-</v>
      </c>
      <c r="G107" s="184" t="s">
        <v>232</v>
      </c>
      <c r="H107" s="185" t="str">
        <f t="shared" si="18"/>
        <v>-</v>
      </c>
      <c r="I107" s="184" t="s">
        <v>232</v>
      </c>
      <c r="J107" s="185" t="str">
        <f t="shared" si="18"/>
        <v>-</v>
      </c>
      <c r="K107" s="184" t="s">
        <v>232</v>
      </c>
      <c r="L107" s="185" t="str">
        <f t="shared" si="19"/>
        <v>-</v>
      </c>
      <c r="M107" s="184" t="s">
        <v>232</v>
      </c>
      <c r="N107" s="185" t="str">
        <f t="shared" si="20"/>
        <v>-</v>
      </c>
      <c r="O107" s="185" t="str">
        <f t="shared" si="21"/>
        <v>-</v>
      </c>
    </row>
    <row r="108" spans="2:15" x14ac:dyDescent="0.25">
      <c r="B108" s="114" t="s">
        <v>93</v>
      </c>
      <c r="C108" s="184">
        <v>9.17578125</v>
      </c>
      <c r="D108" s="185">
        <v>1.3505532864741641</v>
      </c>
      <c r="E108" s="184" t="s">
        <v>232</v>
      </c>
      <c r="F108" s="185" t="str">
        <f t="shared" si="18"/>
        <v>-</v>
      </c>
      <c r="G108" s="184" t="s">
        <v>232</v>
      </c>
      <c r="H108" s="185" t="str">
        <f t="shared" si="18"/>
        <v>-</v>
      </c>
      <c r="I108" s="184" t="s">
        <v>232</v>
      </c>
      <c r="J108" s="185" t="str">
        <f t="shared" si="18"/>
        <v>-</v>
      </c>
      <c r="K108" s="184" t="s">
        <v>232</v>
      </c>
      <c r="L108" s="185" t="str">
        <f t="shared" si="19"/>
        <v>-</v>
      </c>
      <c r="M108" s="184" t="s">
        <v>232</v>
      </c>
      <c r="N108" s="185" t="str">
        <f t="shared" si="20"/>
        <v>-</v>
      </c>
      <c r="O108" s="185" t="str">
        <f t="shared" si="21"/>
        <v>-</v>
      </c>
    </row>
    <row r="109" spans="2:15" ht="15.75" x14ac:dyDescent="0.25">
      <c r="B109" s="117" t="s">
        <v>30</v>
      </c>
      <c r="C109" s="186">
        <v>6.7093525179856117</v>
      </c>
      <c r="D109" s="187">
        <v>-0.38080736333959031</v>
      </c>
      <c r="E109" s="186">
        <v>5.98615548455804</v>
      </c>
      <c r="F109" s="187">
        <f t="shared" si="18"/>
        <v>-0.72319703342757169</v>
      </c>
      <c r="G109" s="186" t="s">
        <v>232</v>
      </c>
      <c r="H109" s="187" t="str">
        <f t="shared" si="18"/>
        <v>-</v>
      </c>
      <c r="I109" s="186" t="s">
        <v>232</v>
      </c>
      <c r="J109" s="187" t="str">
        <f t="shared" si="18"/>
        <v>-</v>
      </c>
      <c r="K109" s="186" t="s">
        <v>232</v>
      </c>
      <c r="L109" s="187" t="str">
        <f t="shared" si="19"/>
        <v>-</v>
      </c>
      <c r="M109" s="186" t="s">
        <v>232</v>
      </c>
      <c r="N109" s="187" t="s">
        <v>232</v>
      </c>
      <c r="O109" s="187" t="s">
        <v>232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8423-021C-4F25-8DF2-BE35D5706876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65E0-116D-483A-922C-A8AE70FF0822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70" t="s">
        <v>299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148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149</v>
      </c>
    </row>
    <row r="6" spans="1:17" ht="22.5" thickTop="1" thickBot="1" x14ac:dyDescent="0.3">
      <c r="B6" s="109"/>
      <c r="C6" s="292" t="s">
        <v>150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278</v>
      </c>
      <c r="F7" s="296"/>
      <c r="G7" s="297" t="s">
        <v>279</v>
      </c>
      <c r="H7" s="296"/>
      <c r="I7" s="297" t="s">
        <v>280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0.7036</v>
      </c>
      <c r="D9" s="116">
        <v>1.368678864716899E-2</v>
      </c>
      <c r="E9" s="193">
        <v>0.60499999999999998</v>
      </c>
      <c r="F9" s="116">
        <f t="shared" ref="F9:L20" si="0">IFERROR(E9/C9-1,"-")</f>
        <v>-0.14013644115974988</v>
      </c>
      <c r="G9" s="193">
        <v>0.1981</v>
      </c>
      <c r="H9" s="116">
        <f t="shared" si="0"/>
        <v>-0.67256198347107432</v>
      </c>
      <c r="I9" s="193">
        <v>0.56000000000000005</v>
      </c>
      <c r="J9" s="116">
        <f t="shared" si="0"/>
        <v>1.8268551236749118</v>
      </c>
      <c r="K9" s="193">
        <v>0.63600000000000001</v>
      </c>
      <c r="L9" s="116">
        <f t="shared" si="0"/>
        <v>0.13571428571428568</v>
      </c>
      <c r="M9" s="193">
        <v>0.75329999999999997</v>
      </c>
      <c r="N9" s="116">
        <f t="shared" ref="N9:N14" si="1">IFERROR(M9/K9-1,"-")</f>
        <v>0.18443396226415087</v>
      </c>
      <c r="O9" s="116">
        <f>IFERROR(M9/C9-1,"-")</f>
        <v>7.0636725412166035E-2</v>
      </c>
    </row>
    <row r="10" spans="1:17" x14ac:dyDescent="0.25">
      <c r="A10" s="1" t="s">
        <v>72</v>
      </c>
      <c r="B10" s="114" t="s">
        <v>73</v>
      </c>
      <c r="C10" s="193">
        <v>0.63009999999999999</v>
      </c>
      <c r="D10" s="116">
        <v>-9.0239676580999295E-2</v>
      </c>
      <c r="E10" s="193">
        <v>0.62680000000000002</v>
      </c>
      <c r="F10" s="116">
        <f t="shared" si="0"/>
        <v>-5.2372639263608134E-3</v>
      </c>
      <c r="G10" s="193">
        <v>0.14859999999999998</v>
      </c>
      <c r="H10" s="116">
        <f t="shared" si="0"/>
        <v>-0.76292278238672628</v>
      </c>
      <c r="I10" s="193">
        <v>0.58860000000000001</v>
      </c>
      <c r="J10" s="116">
        <f t="shared" si="0"/>
        <v>2.960969044414536</v>
      </c>
      <c r="K10" s="193">
        <v>0.63369999999999993</v>
      </c>
      <c r="L10" s="116">
        <f t="shared" si="0"/>
        <v>7.6622494053686596E-2</v>
      </c>
      <c r="M10" s="193">
        <v>0.70550000000000002</v>
      </c>
      <c r="N10" s="116">
        <f t="shared" si="1"/>
        <v>0.11330282468044839</v>
      </c>
      <c r="O10" s="116">
        <f t="shared" ref="O10:O14" si="2">IFERROR(M10/C10-1,"-")</f>
        <v>0.11966354546897318</v>
      </c>
    </row>
    <row r="11" spans="1:17" x14ac:dyDescent="0.25">
      <c r="A11" s="1" t="s">
        <v>74</v>
      </c>
      <c r="B11" s="114" t="s">
        <v>75</v>
      </c>
      <c r="C11" s="193">
        <v>0.69010000000000005</v>
      </c>
      <c r="D11" s="116">
        <v>0.10557513617430314</v>
      </c>
      <c r="E11" s="193">
        <v>0.35499999999999998</v>
      </c>
      <c r="F11" s="116">
        <f t="shared" si="0"/>
        <v>-0.48558179973916826</v>
      </c>
      <c r="G11" s="193">
        <v>0.25969999999999999</v>
      </c>
      <c r="H11" s="116">
        <f t="shared" si="0"/>
        <v>-0.26845070422535211</v>
      </c>
      <c r="I11" s="193">
        <v>0.65049999999999997</v>
      </c>
      <c r="J11" s="116">
        <f t="shared" si="0"/>
        <v>1.5048132460531383</v>
      </c>
      <c r="K11" s="193">
        <v>0.6462</v>
      </c>
      <c r="L11" s="116">
        <f t="shared" si="0"/>
        <v>-6.610299769408079E-3</v>
      </c>
      <c r="M11" s="193">
        <v>0.73560000000000003</v>
      </c>
      <c r="N11" s="116">
        <f t="shared" si="1"/>
        <v>0.13834726090993499</v>
      </c>
      <c r="O11" s="116">
        <f t="shared" si="2"/>
        <v>6.5932473554557225E-2</v>
      </c>
    </row>
    <row r="12" spans="1:17" x14ac:dyDescent="0.25">
      <c r="A12" s="1" t="s">
        <v>76</v>
      </c>
      <c r="B12" s="114" t="s">
        <v>77</v>
      </c>
      <c r="C12" s="193">
        <v>0.44140000000000001</v>
      </c>
      <c r="D12" s="116">
        <v>-0.11079774375503626</v>
      </c>
      <c r="E12" s="193">
        <v>0</v>
      </c>
      <c r="F12" s="116">
        <f t="shared" si="0"/>
        <v>-1</v>
      </c>
      <c r="G12" s="193">
        <v>0.249</v>
      </c>
      <c r="H12" s="116" t="str">
        <f t="shared" si="0"/>
        <v>-</v>
      </c>
      <c r="I12" s="193">
        <v>0.47840000000000005</v>
      </c>
      <c r="J12" s="116">
        <f t="shared" si="0"/>
        <v>0.92128514056224908</v>
      </c>
      <c r="K12" s="193">
        <v>0.47939999999999999</v>
      </c>
      <c r="L12" s="116">
        <f t="shared" si="0"/>
        <v>2.0903010033443969E-3</v>
      </c>
      <c r="M12" s="193">
        <v>0.53310000000000002</v>
      </c>
      <c r="N12" s="116">
        <f t="shared" si="1"/>
        <v>0.11201501877346698</v>
      </c>
      <c r="O12" s="116">
        <f t="shared" si="2"/>
        <v>0.20774807430901676</v>
      </c>
    </row>
    <row r="13" spans="1:17" x14ac:dyDescent="0.25">
      <c r="A13" s="1" t="s">
        <v>78</v>
      </c>
      <c r="B13" s="114" t="s">
        <v>79</v>
      </c>
      <c r="C13" s="193">
        <v>0.4526</v>
      </c>
      <c r="D13" s="116">
        <v>-2.8963741686333422E-2</v>
      </c>
      <c r="E13" s="193">
        <v>0</v>
      </c>
      <c r="F13" s="116">
        <f t="shared" si="0"/>
        <v>-1</v>
      </c>
      <c r="G13" s="193">
        <v>0.2223</v>
      </c>
      <c r="H13" s="116" t="str">
        <f t="shared" si="0"/>
        <v>-</v>
      </c>
      <c r="I13" s="193">
        <v>0.42420000000000002</v>
      </c>
      <c r="J13" s="116">
        <f t="shared" si="0"/>
        <v>0.90823211875843457</v>
      </c>
      <c r="K13" s="193">
        <v>0.37990000000000002</v>
      </c>
      <c r="L13" s="116">
        <f t="shared" si="0"/>
        <v>-0.10443187175860447</v>
      </c>
      <c r="M13" s="193">
        <v>0.27649999999999997</v>
      </c>
      <c r="N13" s="116">
        <f t="shared" si="1"/>
        <v>-0.2721768886549093</v>
      </c>
      <c r="O13" s="116">
        <f t="shared" si="2"/>
        <v>-0.38908528501988515</v>
      </c>
    </row>
    <row r="14" spans="1:17" x14ac:dyDescent="0.25">
      <c r="A14" s="1" t="s">
        <v>80</v>
      </c>
      <c r="B14" s="114" t="s">
        <v>81</v>
      </c>
      <c r="C14" s="193">
        <v>0.53610000000000002</v>
      </c>
      <c r="D14" s="116">
        <v>0.11039768019884022</v>
      </c>
      <c r="E14" s="193">
        <v>0</v>
      </c>
      <c r="F14" s="116">
        <f t="shared" si="0"/>
        <v>-1</v>
      </c>
      <c r="G14" s="193">
        <v>0.23989999999999997</v>
      </c>
      <c r="H14" s="116" t="str">
        <f t="shared" si="0"/>
        <v>-</v>
      </c>
      <c r="I14" s="193">
        <v>0.46659999999999996</v>
      </c>
      <c r="J14" s="116">
        <f t="shared" si="0"/>
        <v>0.94497707378074192</v>
      </c>
      <c r="K14" s="193">
        <v>0.40689999999999998</v>
      </c>
      <c r="L14" s="116">
        <f t="shared" si="0"/>
        <v>-0.12794684954993563</v>
      </c>
      <c r="M14" s="193">
        <v>0.53659999999999997</v>
      </c>
      <c r="N14" s="116">
        <f t="shared" si="1"/>
        <v>0.31875153600393213</v>
      </c>
      <c r="O14" s="116">
        <f t="shared" si="2"/>
        <v>9.3266181682505334E-4</v>
      </c>
    </row>
    <row r="15" spans="1:17" x14ac:dyDescent="0.25">
      <c r="A15" s="1" t="s">
        <v>82</v>
      </c>
      <c r="B15" s="114" t="s">
        <v>83</v>
      </c>
      <c r="C15" s="193">
        <v>0.48499999999999999</v>
      </c>
      <c r="D15" s="116">
        <v>2.1482729570345471E-2</v>
      </c>
      <c r="E15" s="193">
        <v>0</v>
      </c>
      <c r="F15" s="116">
        <f t="shared" si="0"/>
        <v>-1</v>
      </c>
      <c r="G15" s="193">
        <v>0.34950000000000003</v>
      </c>
      <c r="H15" s="116" t="str">
        <f t="shared" si="0"/>
        <v>-</v>
      </c>
      <c r="I15" s="193">
        <v>0.43840000000000001</v>
      </c>
      <c r="J15" s="116">
        <f t="shared" si="0"/>
        <v>0.25436337625178829</v>
      </c>
      <c r="K15" s="193">
        <v>0.44450000000000001</v>
      </c>
      <c r="L15" s="116">
        <f t="shared" si="0"/>
        <v>1.3914233576642232E-2</v>
      </c>
      <c r="M15" s="193">
        <v>0.44259999999999999</v>
      </c>
      <c r="N15" s="116">
        <f>IFERROR(M15/K15-1,"-")</f>
        <v>-4.2744656917885759E-3</v>
      </c>
      <c r="O15" s="116">
        <f>IFERROR(M15/C15-1,"-")</f>
        <v>-8.7422680412371112E-2</v>
      </c>
    </row>
    <row r="16" spans="1:17" x14ac:dyDescent="0.25">
      <c r="A16" s="1" t="s">
        <v>84</v>
      </c>
      <c r="B16" s="114" t="s">
        <v>85</v>
      </c>
      <c r="C16" s="193">
        <v>0.47509999999999997</v>
      </c>
      <c r="D16" s="116">
        <v>-0.28124054462934944</v>
      </c>
      <c r="E16" s="193">
        <v>0.37790000000000001</v>
      </c>
      <c r="F16" s="116">
        <f t="shared" si="0"/>
        <v>-0.20458850768259307</v>
      </c>
      <c r="G16" s="193">
        <v>0.42659999999999998</v>
      </c>
      <c r="H16" s="116">
        <f t="shared" si="0"/>
        <v>0.12887007144747287</v>
      </c>
      <c r="I16" s="193">
        <v>0.56740000000000002</v>
      </c>
      <c r="J16" s="116">
        <f t="shared" si="0"/>
        <v>0.33005157055789969</v>
      </c>
      <c r="K16" s="193">
        <v>0.44319999999999998</v>
      </c>
      <c r="L16" s="116">
        <f t="shared" si="0"/>
        <v>-0.21889319703912591</v>
      </c>
      <c r="M16" s="193">
        <v>0.58899999999999997</v>
      </c>
      <c r="N16" s="116">
        <f>IFERROR(M16/K16-1,"-")</f>
        <v>0.32897111913357402</v>
      </c>
      <c r="O16" s="116">
        <f>IFERROR(M16/C16-1,"-")</f>
        <v>0.2397390023153021</v>
      </c>
    </row>
    <row r="17" spans="1:30" x14ac:dyDescent="0.25">
      <c r="A17" s="1" t="s">
        <v>86</v>
      </c>
      <c r="B17" s="114" t="s">
        <v>87</v>
      </c>
      <c r="C17" s="193">
        <v>0.60489999999999999</v>
      </c>
      <c r="D17" s="116">
        <v>3.4370725034199801E-2</v>
      </c>
      <c r="E17" s="193">
        <v>0.1106</v>
      </c>
      <c r="F17" s="116">
        <f t="shared" si="0"/>
        <v>-0.8171598611340718</v>
      </c>
      <c r="G17" s="193">
        <v>0.50350000000000006</v>
      </c>
      <c r="H17" s="116">
        <f t="shared" si="0"/>
        <v>3.5524412296564201</v>
      </c>
      <c r="I17" s="193">
        <v>0.50549999999999995</v>
      </c>
      <c r="J17" s="116">
        <f t="shared" si="0"/>
        <v>3.9721946375370631E-3</v>
      </c>
      <c r="K17" s="193">
        <v>0.502</v>
      </c>
      <c r="L17" s="116">
        <f t="shared" si="0"/>
        <v>-6.923837784371778E-3</v>
      </c>
      <c r="M17" s="193">
        <v>0.64379999999999993</v>
      </c>
      <c r="N17" s="116">
        <f t="shared" ref="N17:N20" si="3">IFERROR(M17/K17-1,"-")</f>
        <v>0.28247011952191214</v>
      </c>
      <c r="O17" s="116">
        <f t="shared" ref="O17:O20" si="4">IFERROR(M17/C17-1,"-")</f>
        <v>6.4308150107455608E-2</v>
      </c>
    </row>
    <row r="18" spans="1:30" x14ac:dyDescent="0.25">
      <c r="A18" s="1" t="s">
        <v>88</v>
      </c>
      <c r="B18" s="114" t="s">
        <v>89</v>
      </c>
      <c r="C18" s="193">
        <v>0.53239999999999998</v>
      </c>
      <c r="D18" s="116">
        <v>-9.1196724362553327E-3</v>
      </c>
      <c r="E18" s="193">
        <v>0.1152</v>
      </c>
      <c r="F18" s="116">
        <f t="shared" si="0"/>
        <v>-0.78362133734034556</v>
      </c>
      <c r="G18" s="193">
        <v>0.58409999999999995</v>
      </c>
      <c r="H18" s="116">
        <f t="shared" si="0"/>
        <v>4.0703125</v>
      </c>
      <c r="I18" s="193">
        <v>0.52579999999999993</v>
      </c>
      <c r="J18" s="116">
        <f t="shared" si="0"/>
        <v>-9.9811676082862566E-2</v>
      </c>
      <c r="K18" s="193">
        <v>0.63</v>
      </c>
      <c r="L18" s="116">
        <f t="shared" si="0"/>
        <v>0.19817421072651209</v>
      </c>
      <c r="M18" s="193">
        <v>0.63259999999999994</v>
      </c>
      <c r="N18" s="116">
        <f t="shared" si="3"/>
        <v>4.1269841269839791E-3</v>
      </c>
      <c r="O18" s="116">
        <f t="shared" si="4"/>
        <v>0.1882043576258452</v>
      </c>
      <c r="AC18" s="194"/>
    </row>
    <row r="19" spans="1:30" x14ac:dyDescent="0.25">
      <c r="A19" s="1" t="s">
        <v>90</v>
      </c>
      <c r="B19" s="114" t="s">
        <v>91</v>
      </c>
      <c r="C19" s="193">
        <v>0.67349999999999999</v>
      </c>
      <c r="D19" s="116">
        <v>-3.0935251798561048E-2</v>
      </c>
      <c r="E19" s="193">
        <v>0.25659999999999999</v>
      </c>
      <c r="F19" s="116">
        <f t="shared" si="0"/>
        <v>-0.61900519673348176</v>
      </c>
      <c r="G19" s="193">
        <v>0.68409999999999993</v>
      </c>
      <c r="H19" s="116">
        <f t="shared" si="0"/>
        <v>1.6660171473109897</v>
      </c>
      <c r="I19" s="193">
        <v>0.60350000000000004</v>
      </c>
      <c r="J19" s="116">
        <f t="shared" si="0"/>
        <v>-0.1178190323052184</v>
      </c>
      <c r="K19" s="193">
        <v>0.73450000000000004</v>
      </c>
      <c r="L19" s="116">
        <f t="shared" si="0"/>
        <v>0.21706710853355426</v>
      </c>
      <c r="M19" s="193">
        <v>0.58279999999999998</v>
      </c>
      <c r="N19" s="116">
        <f t="shared" si="3"/>
        <v>-0.2065350578624916</v>
      </c>
      <c r="O19" s="116">
        <f t="shared" si="4"/>
        <v>-0.13466963622865624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0.62939999999999996</v>
      </c>
      <c r="D20" s="116">
        <v>-2.5998142989786532E-2</v>
      </c>
      <c r="E20" s="193">
        <v>0.20100000000000001</v>
      </c>
      <c r="F20" s="116">
        <f t="shared" si="0"/>
        <v>-0.68064823641563388</v>
      </c>
      <c r="G20" s="193">
        <v>0.59650000000000003</v>
      </c>
      <c r="H20" s="116">
        <f t="shared" si="0"/>
        <v>1.9676616915422884</v>
      </c>
      <c r="I20" s="193">
        <v>0.6391</v>
      </c>
      <c r="J20" s="116">
        <f t="shared" si="0"/>
        <v>7.1416596814752653E-2</v>
      </c>
      <c r="K20" s="193">
        <v>0.70480000000000009</v>
      </c>
      <c r="L20" s="116">
        <f t="shared" si="0"/>
        <v>0.10280081364418736</v>
      </c>
      <c r="M20" s="193">
        <v>0.65489999999999993</v>
      </c>
      <c r="N20" s="116">
        <f t="shared" si="3"/>
        <v>-7.080022701475619E-2</v>
      </c>
      <c r="O20" s="116">
        <f t="shared" si="4"/>
        <v>4.0514775977120943E-2</v>
      </c>
      <c r="P20" s="122"/>
    </row>
    <row r="21" spans="1:30" ht="15.75" x14ac:dyDescent="0.25">
      <c r="A21" s="1" t="s">
        <v>0</v>
      </c>
      <c r="B21" s="117" t="s">
        <v>30</v>
      </c>
      <c r="C21" s="195">
        <v>0.57076491108653105</v>
      </c>
      <c r="D21" s="119">
        <v>-2.8219614660292769E-2</v>
      </c>
      <c r="E21" s="195">
        <v>0.42174668708366447</v>
      </c>
      <c r="F21" s="119">
        <v>-0.26108511772244281</v>
      </c>
      <c r="G21" s="195">
        <v>0.40408330264719122</v>
      </c>
      <c r="H21" s="119">
        <v>-4.1881501331080373E-2</v>
      </c>
      <c r="I21" s="195">
        <v>0.53778304538949095</v>
      </c>
      <c r="J21" s="119">
        <v>0.33087173329464248</v>
      </c>
      <c r="K21" s="195">
        <v>0.55454348826086564</v>
      </c>
      <c r="L21" s="119">
        <v>3.1165807503722665E-2</v>
      </c>
      <c r="M21" s="195">
        <v>0.59082327086406716</v>
      </c>
      <c r="N21" s="119">
        <v>6.5422790766113792E-2</v>
      </c>
      <c r="O21" s="119">
        <v>3.514294482355651E-2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300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151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152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278</v>
      </c>
      <c r="F29" s="296"/>
      <c r="G29" s="297" t="s">
        <v>279</v>
      </c>
      <c r="H29" s="296"/>
      <c r="I29" s="297" t="s">
        <v>280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0.67280000000000006</v>
      </c>
      <c r="D31" s="116"/>
      <c r="E31" s="193">
        <v>0.54820000000000002</v>
      </c>
      <c r="F31" s="116">
        <f t="shared" ref="F31:J42" si="5">IFERROR(E31/C31-1,"-")</f>
        <v>-0.18519619500594531</v>
      </c>
      <c r="G31" s="193">
        <v>0.1981</v>
      </c>
      <c r="H31" s="116">
        <f t="shared" si="5"/>
        <v>-0.63863553447646848</v>
      </c>
      <c r="I31" s="193">
        <v>0.56000000000000005</v>
      </c>
      <c r="J31" s="116">
        <f t="shared" si="5"/>
        <v>1.8268551236749118</v>
      </c>
      <c r="K31" s="193">
        <v>0.62919999999999998</v>
      </c>
      <c r="L31" s="116">
        <f t="shared" ref="L31:L42" si="6">IFERROR(K31/I31-1,"-")</f>
        <v>0.12357142857142844</v>
      </c>
      <c r="M31" s="193">
        <v>0.75120000000000009</v>
      </c>
      <c r="N31" s="116">
        <f t="shared" ref="N31:N39" si="7">IFERROR(M31/K31-1,"-")</f>
        <v>0.19389701207883037</v>
      </c>
      <c r="O31" s="116">
        <f>IFERROR(M31/C31-1,"-")</f>
        <v>0.11652794292508917</v>
      </c>
    </row>
    <row r="32" spans="1:30" x14ac:dyDescent="0.25">
      <c r="B32" s="114" t="s">
        <v>73</v>
      </c>
      <c r="C32" s="193">
        <v>0.64890000000000003</v>
      </c>
      <c r="D32" s="116"/>
      <c r="E32" s="193">
        <v>0.64469999999999994</v>
      </c>
      <c r="F32" s="116">
        <f t="shared" si="5"/>
        <v>-6.4724919093852584E-3</v>
      </c>
      <c r="G32" s="193">
        <v>0.14859999999999998</v>
      </c>
      <c r="H32" s="116">
        <f t="shared" si="5"/>
        <v>-0.7695051962152939</v>
      </c>
      <c r="I32" s="193">
        <v>0.58860000000000001</v>
      </c>
      <c r="J32" s="116">
        <f t="shared" si="5"/>
        <v>2.960969044414536</v>
      </c>
      <c r="K32" s="193">
        <v>0.62840000000000007</v>
      </c>
      <c r="L32" s="116">
        <f t="shared" si="6"/>
        <v>6.7618076792388848E-2</v>
      </c>
      <c r="M32" s="193">
        <v>0.72860000000000003</v>
      </c>
      <c r="N32" s="116">
        <f t="shared" si="7"/>
        <v>0.15945257797581158</v>
      </c>
      <c r="O32" s="116">
        <f t="shared" ref="O32:O39" si="8">IFERROR(M32/C32-1,"-")</f>
        <v>0.12282323932809369</v>
      </c>
    </row>
    <row r="33" spans="2:17" x14ac:dyDescent="0.25">
      <c r="B33" s="114" t="s">
        <v>75</v>
      </c>
      <c r="C33" s="193">
        <v>0.71589999999999998</v>
      </c>
      <c r="D33" s="116"/>
      <c r="E33" s="193">
        <v>0.34350000000000003</v>
      </c>
      <c r="F33" s="116">
        <f t="shared" si="5"/>
        <v>-0.52018438329375605</v>
      </c>
      <c r="G33" s="193">
        <v>0.25969999999999999</v>
      </c>
      <c r="H33" s="116">
        <f t="shared" si="5"/>
        <v>-0.24395924308588079</v>
      </c>
      <c r="I33" s="193">
        <v>0.65049999999999997</v>
      </c>
      <c r="J33" s="116">
        <f t="shared" si="5"/>
        <v>1.5048132460531383</v>
      </c>
      <c r="K33" s="193">
        <v>0.64529999999999998</v>
      </c>
      <c r="L33" s="116">
        <f t="shared" si="6"/>
        <v>-7.9938508839354494E-3</v>
      </c>
      <c r="M33" s="193">
        <v>0.73140000000000005</v>
      </c>
      <c r="N33" s="116">
        <f t="shared" si="7"/>
        <v>0.13342631334263144</v>
      </c>
      <c r="O33" s="116">
        <f t="shared" si="8"/>
        <v>2.165106858499799E-2</v>
      </c>
    </row>
    <row r="34" spans="2:17" x14ac:dyDescent="0.25">
      <c r="B34" s="114" t="s">
        <v>77</v>
      </c>
      <c r="C34" s="193">
        <v>0.46950000000000003</v>
      </c>
      <c r="D34" s="116"/>
      <c r="E34" s="193">
        <v>0</v>
      </c>
      <c r="F34" s="116">
        <f t="shared" si="5"/>
        <v>-1</v>
      </c>
      <c r="G34" s="193">
        <v>0.249</v>
      </c>
      <c r="H34" s="116" t="str">
        <f t="shared" si="5"/>
        <v>-</v>
      </c>
      <c r="I34" s="193">
        <v>0.47840000000000005</v>
      </c>
      <c r="J34" s="116">
        <f t="shared" si="5"/>
        <v>0.92128514056224908</v>
      </c>
      <c r="K34" s="193">
        <v>0.47350000000000003</v>
      </c>
      <c r="L34" s="116">
        <f t="shared" si="6"/>
        <v>-1.0242474916387967E-2</v>
      </c>
      <c r="M34" s="193">
        <v>0.53060000000000007</v>
      </c>
      <c r="N34" s="116">
        <f t="shared" si="7"/>
        <v>0.12059134107708558</v>
      </c>
      <c r="O34" s="116">
        <f t="shared" si="8"/>
        <v>0.13013844515441964</v>
      </c>
    </row>
    <row r="35" spans="2:17" x14ac:dyDescent="0.25">
      <c r="B35" s="114" t="s">
        <v>79</v>
      </c>
      <c r="C35" s="193">
        <v>0.46279999999999999</v>
      </c>
      <c r="D35" s="116"/>
      <c r="E35" s="193">
        <v>0</v>
      </c>
      <c r="F35" s="116">
        <f t="shared" si="5"/>
        <v>-1</v>
      </c>
      <c r="G35" s="193">
        <v>0.2223</v>
      </c>
      <c r="H35" s="116" t="str">
        <f t="shared" si="5"/>
        <v>-</v>
      </c>
      <c r="I35" s="193">
        <v>0.42420000000000002</v>
      </c>
      <c r="J35" s="116">
        <f t="shared" si="5"/>
        <v>0.90823211875843457</v>
      </c>
      <c r="K35" s="193">
        <v>0.37439999999999996</v>
      </c>
      <c r="L35" s="116">
        <f t="shared" si="6"/>
        <v>-0.11739745403111757</v>
      </c>
      <c r="M35" s="193">
        <v>0.27329999999999999</v>
      </c>
      <c r="N35" s="116">
        <f t="shared" si="7"/>
        <v>-0.27003205128205121</v>
      </c>
      <c r="O35" s="116">
        <f t="shared" si="8"/>
        <v>-0.40946413137424376</v>
      </c>
    </row>
    <row r="36" spans="2:17" x14ac:dyDescent="0.25">
      <c r="B36" s="114" t="s">
        <v>81</v>
      </c>
      <c r="C36" s="193">
        <v>0.57669999999999999</v>
      </c>
      <c r="D36" s="116"/>
      <c r="E36" s="193">
        <v>0</v>
      </c>
      <c r="F36" s="116">
        <f t="shared" si="5"/>
        <v>-1</v>
      </c>
      <c r="G36" s="193">
        <v>0.23989999999999997</v>
      </c>
      <c r="H36" s="116" t="str">
        <f t="shared" si="5"/>
        <v>-</v>
      </c>
      <c r="I36" s="193">
        <v>0.46659999999999996</v>
      </c>
      <c r="J36" s="116">
        <f t="shared" si="5"/>
        <v>0.94497707378074192</v>
      </c>
      <c r="K36" s="193">
        <v>0.40399999999999997</v>
      </c>
      <c r="L36" s="116">
        <f t="shared" si="6"/>
        <v>-0.13416202314616377</v>
      </c>
      <c r="M36" s="193">
        <v>0.54010000000000002</v>
      </c>
      <c r="N36" s="116">
        <f t="shared" si="7"/>
        <v>0.33688118811881207</v>
      </c>
      <c r="O36" s="116">
        <f t="shared" si="8"/>
        <v>-6.3464539621987059E-2</v>
      </c>
    </row>
    <row r="37" spans="2:17" x14ac:dyDescent="0.25">
      <c r="B37" s="114" t="s">
        <v>83</v>
      </c>
      <c r="C37" s="193">
        <v>0.47350000000000003</v>
      </c>
      <c r="D37" s="116"/>
      <c r="E37" s="193">
        <v>0</v>
      </c>
      <c r="F37" s="116">
        <f t="shared" si="5"/>
        <v>-1</v>
      </c>
      <c r="G37" s="193">
        <v>0.34950000000000003</v>
      </c>
      <c r="H37" s="116" t="str">
        <f t="shared" si="5"/>
        <v>-</v>
      </c>
      <c r="I37" s="193">
        <v>0.43840000000000001</v>
      </c>
      <c r="J37" s="116">
        <f t="shared" si="5"/>
        <v>0.25436337625178829</v>
      </c>
      <c r="K37" s="193">
        <v>0.44119999999999998</v>
      </c>
      <c r="L37" s="116">
        <f t="shared" si="6"/>
        <v>6.3868613138684527E-3</v>
      </c>
      <c r="M37" s="193">
        <v>0.43619999999999998</v>
      </c>
      <c r="N37" s="116">
        <f t="shared" si="7"/>
        <v>-1.1332728921124247E-2</v>
      </c>
      <c r="O37" s="116">
        <f t="shared" si="8"/>
        <v>-7.8775079197465847E-2</v>
      </c>
    </row>
    <row r="38" spans="2:17" x14ac:dyDescent="0.25">
      <c r="B38" s="114" t="s">
        <v>85</v>
      </c>
      <c r="C38" s="193">
        <v>0.49810000000000004</v>
      </c>
      <c r="D38" s="116"/>
      <c r="E38" s="193">
        <v>0.37790000000000001</v>
      </c>
      <c r="F38" s="116">
        <f t="shared" si="5"/>
        <v>-0.24131700461754668</v>
      </c>
      <c r="G38" s="193">
        <v>0.42659999999999998</v>
      </c>
      <c r="H38" s="116">
        <f t="shared" si="5"/>
        <v>0.12887007144747287</v>
      </c>
      <c r="I38" s="193">
        <v>0.56740000000000002</v>
      </c>
      <c r="J38" s="116">
        <f t="shared" si="5"/>
        <v>0.33005157055789969</v>
      </c>
      <c r="K38" s="193">
        <v>0.43630000000000002</v>
      </c>
      <c r="L38" s="116">
        <f t="shared" si="6"/>
        <v>-0.23105393020796616</v>
      </c>
      <c r="M38" s="193">
        <v>0.58509999999999995</v>
      </c>
      <c r="N38" s="116">
        <f t="shared" si="7"/>
        <v>0.34104973641989433</v>
      </c>
      <c r="O38" s="116">
        <f t="shared" si="8"/>
        <v>0.1746637221441476</v>
      </c>
    </row>
    <row r="39" spans="2:17" x14ac:dyDescent="0.25">
      <c r="B39" s="114" t="s">
        <v>87</v>
      </c>
      <c r="C39" s="193">
        <v>0.60799999999999998</v>
      </c>
      <c r="D39" s="116"/>
      <c r="E39" s="193">
        <v>0.1106</v>
      </c>
      <c r="F39" s="116">
        <f t="shared" si="5"/>
        <v>-0.8180921052631579</v>
      </c>
      <c r="G39" s="193">
        <v>0.50350000000000006</v>
      </c>
      <c r="H39" s="116">
        <f t="shared" si="5"/>
        <v>3.5524412296564201</v>
      </c>
      <c r="I39" s="193">
        <v>0.50549999999999995</v>
      </c>
      <c r="J39" s="116">
        <f t="shared" si="5"/>
        <v>3.9721946375370631E-3</v>
      </c>
      <c r="K39" s="193">
        <v>0.50039999999999996</v>
      </c>
      <c r="L39" s="116">
        <f t="shared" si="6"/>
        <v>-1.0089020771513302E-2</v>
      </c>
      <c r="M39" s="193">
        <v>0.64400000000000002</v>
      </c>
      <c r="N39" s="116">
        <f t="shared" si="7"/>
        <v>0.28697042366107128</v>
      </c>
      <c r="O39" s="116">
        <f t="shared" si="8"/>
        <v>5.9210526315789602E-2</v>
      </c>
    </row>
    <row r="40" spans="2:17" x14ac:dyDescent="0.25">
      <c r="B40" s="114" t="s">
        <v>89</v>
      </c>
      <c r="C40" s="193">
        <v>0.53310000000000002</v>
      </c>
      <c r="D40" s="116"/>
      <c r="E40" s="193">
        <v>0.1152</v>
      </c>
      <c r="F40" s="116">
        <f t="shared" si="5"/>
        <v>-0.7839054586381542</v>
      </c>
      <c r="G40" s="193">
        <v>0.58409999999999995</v>
      </c>
      <c r="H40" s="116">
        <f t="shared" si="5"/>
        <v>4.0703125</v>
      </c>
      <c r="I40" s="193">
        <v>0.52579999999999993</v>
      </c>
      <c r="J40" s="116">
        <f t="shared" si="5"/>
        <v>-9.9811676082862566E-2</v>
      </c>
      <c r="K40" s="193">
        <v>0.62990000000000002</v>
      </c>
      <c r="L40" s="116">
        <f t="shared" si="6"/>
        <v>0.19798402434385709</v>
      </c>
      <c r="M40" s="193">
        <v>0.629</v>
      </c>
      <c r="N40" s="116">
        <f>IFERROR(M40/K40-1,"-")</f>
        <v>-1.4287982219399753E-3</v>
      </c>
      <c r="O40" s="116">
        <f>IFERROR(M40/C40-1,"-")</f>
        <v>0.17989120240105039</v>
      </c>
    </row>
    <row r="41" spans="2:17" x14ac:dyDescent="0.25">
      <c r="B41" s="114" t="s">
        <v>91</v>
      </c>
      <c r="C41" s="193">
        <v>0.65269999999999995</v>
      </c>
      <c r="D41" s="116"/>
      <c r="E41" s="193">
        <v>0.25659999999999999</v>
      </c>
      <c r="F41" s="116">
        <f t="shared" si="5"/>
        <v>-0.6068637965374597</v>
      </c>
      <c r="G41" s="193">
        <v>0.68409999999999993</v>
      </c>
      <c r="H41" s="116">
        <f t="shared" si="5"/>
        <v>1.6660171473109897</v>
      </c>
      <c r="I41" s="193">
        <v>0.60250000000000004</v>
      </c>
      <c r="J41" s="116">
        <f t="shared" si="5"/>
        <v>-0.11928080689957599</v>
      </c>
      <c r="K41" s="193">
        <v>0.72750000000000004</v>
      </c>
      <c r="L41" s="116">
        <f t="shared" si="6"/>
        <v>0.20746887966804972</v>
      </c>
      <c r="M41" s="193">
        <v>0.57689999999999997</v>
      </c>
      <c r="N41" s="116">
        <f>IFERROR(M41/K41-1,"-")</f>
        <v>-0.20701030927835062</v>
      </c>
      <c r="O41" s="116">
        <f>IFERROR(M41/C41-1,"-")</f>
        <v>-0.11613298605791322</v>
      </c>
    </row>
    <row r="42" spans="2:17" x14ac:dyDescent="0.25">
      <c r="B42" s="114" t="s">
        <v>93</v>
      </c>
      <c r="C42" s="193">
        <v>0.60829999999999995</v>
      </c>
      <c r="D42" s="116"/>
      <c r="E42" s="193">
        <v>0.20100000000000001</v>
      </c>
      <c r="F42" s="116">
        <f t="shared" si="5"/>
        <v>-0.66957093539372015</v>
      </c>
      <c r="G42" s="193">
        <v>0.59650000000000003</v>
      </c>
      <c r="H42" s="116">
        <f t="shared" si="5"/>
        <v>1.9676616915422884</v>
      </c>
      <c r="I42" s="193">
        <v>0.63659999999999994</v>
      </c>
      <c r="J42" s="116">
        <f t="shared" si="5"/>
        <v>6.7225481978206103E-2</v>
      </c>
      <c r="K42" s="193">
        <v>0.70010000000000006</v>
      </c>
      <c r="L42" s="116">
        <f t="shared" si="6"/>
        <v>9.9748664781652785E-2</v>
      </c>
      <c r="M42" s="193">
        <v>0.65310000000000001</v>
      </c>
      <c r="N42" s="116">
        <f>IFERROR(M42/K42-1,"-")</f>
        <v>-6.7133266676189129E-2</v>
      </c>
      <c r="O42" s="116">
        <f>IFERROR(M42/C42-1,"-")</f>
        <v>7.3647871116225616E-2</v>
      </c>
    </row>
    <row r="43" spans="2:17" ht="15.75" x14ac:dyDescent="0.25">
      <c r="B43" s="117" t="s">
        <v>30</v>
      </c>
      <c r="C43" s="195">
        <v>0.5760893921512974</v>
      </c>
      <c r="D43" s="119"/>
      <c r="E43" s="195">
        <v>0.38269999999999998</v>
      </c>
      <c r="F43" s="119">
        <v>-0.33569337464993254</v>
      </c>
      <c r="G43" s="195">
        <v>0.40408330264719122</v>
      </c>
      <c r="H43" s="119">
        <v>5.5874843603844315E-2</v>
      </c>
      <c r="I43" s="195">
        <v>0.5372393247269116</v>
      </c>
      <c r="J43" s="119">
        <v>0.32952616751892894</v>
      </c>
      <c r="K43" s="195">
        <v>0.55031548718710444</v>
      </c>
      <c r="L43" s="119">
        <v>2.4339548239212805E-2</v>
      </c>
      <c r="M43" s="195">
        <v>0.58806038285245432</v>
      </c>
      <c r="N43" s="119">
        <v>6.8587740203860159E-2</v>
      </c>
      <c r="O43" s="119">
        <v>2.0779745060837795E-2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301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153</v>
      </c>
    </row>
    <row r="49" spans="2:17" ht="10.5" customHeight="1" thickBot="1" x14ac:dyDescent="0.3">
      <c r="B49" s="106"/>
      <c r="M49" s="4"/>
      <c r="N49" s="4"/>
      <c r="Q49" s="1" t="s">
        <v>154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M51" s="297">
        <v>2024</v>
      </c>
      <c r="N51" s="298"/>
      <c r="O51" s="299"/>
    </row>
    <row r="52" spans="2:17" ht="16.5" thickTop="1" thickBot="1" x14ac:dyDescent="0.3">
      <c r="B52" s="85"/>
      <c r="M52" s="113" t="s">
        <v>69</v>
      </c>
      <c r="N52" s="112" t="str">
        <f>CONCATENATE("var ",RIGHT(M51,2),"/",RIGHT(K51,2))</f>
        <v>var 24/</v>
      </c>
      <c r="O52" s="112" t="str">
        <f>CONCATENATE("var ",RIGHT(M51,2),"/",RIGHT(C51,2))</f>
        <v>var 24/</v>
      </c>
    </row>
    <row r="53" spans="2:17" x14ac:dyDescent="0.25">
      <c r="B53" s="114" t="s">
        <v>71</v>
      </c>
      <c r="M53" s="193">
        <v>0</v>
      </c>
      <c r="N53" s="116" t="str">
        <f t="shared" ref="N53:N61" si="9">IFERROR(M53/K53-1,"-")</f>
        <v>-</v>
      </c>
      <c r="O53" s="116" t="str">
        <f>IFERROR(M53/C53-1,"-")</f>
        <v>-</v>
      </c>
    </row>
    <row r="54" spans="2:17" x14ac:dyDescent="0.25">
      <c r="B54" s="114" t="s">
        <v>73</v>
      </c>
      <c r="M54" s="193">
        <v>0</v>
      </c>
      <c r="N54" s="116" t="str">
        <f t="shared" si="9"/>
        <v>-</v>
      </c>
      <c r="O54" s="116" t="str">
        <f t="shared" ref="O54:O61" si="10">IFERROR(M54/C54-1,"-")</f>
        <v>-</v>
      </c>
    </row>
    <row r="55" spans="2:17" x14ac:dyDescent="0.25">
      <c r="B55" s="114" t="s">
        <v>75</v>
      </c>
      <c r="M55" s="193">
        <v>0</v>
      </c>
      <c r="N55" s="116" t="str">
        <f t="shared" si="9"/>
        <v>-</v>
      </c>
      <c r="O55" s="116" t="str">
        <f t="shared" si="10"/>
        <v>-</v>
      </c>
    </row>
    <row r="56" spans="2:17" x14ac:dyDescent="0.25">
      <c r="B56" s="114" t="s">
        <v>77</v>
      </c>
      <c r="M56" s="193">
        <v>0</v>
      </c>
      <c r="N56" s="116" t="str">
        <f t="shared" si="9"/>
        <v>-</v>
      </c>
      <c r="O56" s="116" t="str">
        <f t="shared" si="10"/>
        <v>-</v>
      </c>
    </row>
    <row r="57" spans="2:17" x14ac:dyDescent="0.25">
      <c r="B57" s="114" t="s">
        <v>79</v>
      </c>
      <c r="M57" s="193">
        <v>0</v>
      </c>
      <c r="N57" s="116" t="str">
        <f t="shared" si="9"/>
        <v>-</v>
      </c>
      <c r="O57" s="116" t="str">
        <f t="shared" si="10"/>
        <v>-</v>
      </c>
    </row>
    <row r="58" spans="2:17" x14ac:dyDescent="0.25">
      <c r="B58" s="114" t="s">
        <v>81</v>
      </c>
      <c r="M58" s="193">
        <v>0</v>
      </c>
      <c r="N58" s="116" t="str">
        <f t="shared" si="9"/>
        <v>-</v>
      </c>
      <c r="O58" s="116" t="str">
        <f t="shared" si="10"/>
        <v>-</v>
      </c>
    </row>
    <row r="59" spans="2:17" x14ac:dyDescent="0.25">
      <c r="B59" s="114" t="s">
        <v>83</v>
      </c>
      <c r="M59" s="193">
        <v>0</v>
      </c>
      <c r="N59" s="116" t="str">
        <f t="shared" si="9"/>
        <v>-</v>
      </c>
      <c r="O59" s="116" t="str">
        <f t="shared" si="10"/>
        <v>-</v>
      </c>
    </row>
    <row r="60" spans="2:17" x14ac:dyDescent="0.25">
      <c r="B60" s="114" t="s">
        <v>85</v>
      </c>
      <c r="M60" s="193">
        <v>0</v>
      </c>
      <c r="N60" s="116" t="str">
        <f t="shared" si="9"/>
        <v>-</v>
      </c>
      <c r="O60" s="116" t="str">
        <f t="shared" si="10"/>
        <v>-</v>
      </c>
    </row>
    <row r="61" spans="2:17" x14ac:dyDescent="0.25">
      <c r="B61" s="114" t="s">
        <v>87</v>
      </c>
      <c r="M61" s="193">
        <v>0</v>
      </c>
      <c r="N61" s="116" t="str">
        <f t="shared" si="9"/>
        <v>-</v>
      </c>
      <c r="O61" s="116" t="str">
        <f t="shared" si="10"/>
        <v>-</v>
      </c>
    </row>
    <row r="62" spans="2:17" x14ac:dyDescent="0.25">
      <c r="B62" s="114" t="s">
        <v>89</v>
      </c>
      <c r="M62" s="193">
        <v>0</v>
      </c>
      <c r="N62" s="116" t="str">
        <f>IFERROR(M62/K62-1,"-")</f>
        <v>-</v>
      </c>
      <c r="O62" s="116" t="str">
        <f>IFERROR(M62/C62-1,"-")</f>
        <v>-</v>
      </c>
    </row>
    <row r="63" spans="2:17" x14ac:dyDescent="0.25">
      <c r="B63" s="114" t="s">
        <v>91</v>
      </c>
      <c r="M63" s="193">
        <v>0</v>
      </c>
      <c r="N63" s="116" t="str">
        <f>IFERROR(M63/K63-1,"-")</f>
        <v>-</v>
      </c>
      <c r="O63" s="116" t="str">
        <f>IFERROR(M63/C63-1,"-")</f>
        <v>-</v>
      </c>
    </row>
    <row r="64" spans="2:17" x14ac:dyDescent="0.25">
      <c r="B64" s="114" t="s">
        <v>93</v>
      </c>
      <c r="M64" s="193">
        <v>0</v>
      </c>
      <c r="N64" s="116" t="str">
        <f>IFERROR(M64/K64-1,"-")</f>
        <v>-</v>
      </c>
      <c r="O64" s="116" t="str">
        <f>IFERROR(M64/C64-1,"-")</f>
        <v>-</v>
      </c>
    </row>
    <row r="65" spans="2:17" ht="15.75" x14ac:dyDescent="0.25">
      <c r="B65" s="117" t="s">
        <v>30</v>
      </c>
      <c r="M65" s="200" t="s">
        <v>232</v>
      </c>
      <c r="N65" s="199" t="s">
        <v>232</v>
      </c>
      <c r="O65" s="199" t="s">
        <v>232</v>
      </c>
    </row>
    <row r="66" spans="2:17" ht="6" customHeight="1" x14ac:dyDescent="0.25"/>
    <row r="67" spans="2:17" x14ac:dyDescent="0.25">
      <c r="B67" s="105" t="s">
        <v>55</v>
      </c>
      <c r="M67" s="105"/>
      <c r="N67" s="105"/>
      <c r="O67" s="105"/>
    </row>
    <row r="70" spans="2:17" ht="21.75" customHeight="1" thickBot="1" x14ac:dyDescent="0.3">
      <c r="B70" s="270" t="s">
        <v>302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155</v>
      </c>
    </row>
    <row r="71" spans="2:17" ht="10.5" customHeight="1" thickBot="1" x14ac:dyDescent="0.3">
      <c r="B71" s="106"/>
      <c r="M71" s="4"/>
      <c r="N71" s="4"/>
      <c r="Q71" s="1" t="s">
        <v>156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M73" s="297">
        <v>2024</v>
      </c>
      <c r="N73" s="298"/>
      <c r="O73" s="299"/>
    </row>
    <row r="74" spans="2:17" ht="16.5" thickTop="1" thickBot="1" x14ac:dyDescent="0.3">
      <c r="B74" s="85"/>
      <c r="M74" s="113" t="s">
        <v>69</v>
      </c>
      <c r="N74" s="112" t="str">
        <f>CONCATENATE("var ",RIGHT(M73,2),"/",RIGHT(K73,2))</f>
        <v>var 24/</v>
      </c>
      <c r="O74" s="112" t="str">
        <f>CONCATENATE("var ",RIGHT(M73,2),"/",RIGHT(C73,2))</f>
        <v>var 24/</v>
      </c>
    </row>
    <row r="75" spans="2:17" x14ac:dyDescent="0.25">
      <c r="B75" s="114" t="s">
        <v>71</v>
      </c>
      <c r="M75" s="193">
        <v>0</v>
      </c>
      <c r="N75" s="116" t="str">
        <f t="shared" ref="N75:N83" si="11">IFERROR(M75/K75-1,"-")</f>
        <v>-</v>
      </c>
      <c r="O75" s="116" t="str">
        <f>IFERROR(M75/C75-1,"-")</f>
        <v>-</v>
      </c>
    </row>
    <row r="76" spans="2:17" x14ac:dyDescent="0.25">
      <c r="B76" s="114" t="s">
        <v>73</v>
      </c>
      <c r="M76" s="193">
        <v>0</v>
      </c>
      <c r="N76" s="116" t="str">
        <f t="shared" si="11"/>
        <v>-</v>
      </c>
      <c r="O76" s="116" t="str">
        <f t="shared" ref="O76:O83" si="12">IFERROR(M76/C76-1,"-")</f>
        <v>-</v>
      </c>
    </row>
    <row r="77" spans="2:17" x14ac:dyDescent="0.25">
      <c r="B77" s="114" t="s">
        <v>75</v>
      </c>
      <c r="M77" s="193">
        <v>0</v>
      </c>
      <c r="N77" s="116" t="str">
        <f t="shared" si="11"/>
        <v>-</v>
      </c>
      <c r="O77" s="116" t="str">
        <f t="shared" si="12"/>
        <v>-</v>
      </c>
    </row>
    <row r="78" spans="2:17" x14ac:dyDescent="0.25">
      <c r="B78" s="114" t="s">
        <v>77</v>
      </c>
      <c r="M78" s="193">
        <v>0</v>
      </c>
      <c r="N78" s="116" t="str">
        <f t="shared" si="11"/>
        <v>-</v>
      </c>
      <c r="O78" s="116" t="str">
        <f t="shared" si="12"/>
        <v>-</v>
      </c>
    </row>
    <row r="79" spans="2:17" x14ac:dyDescent="0.25">
      <c r="B79" s="114" t="s">
        <v>79</v>
      </c>
      <c r="M79" s="193">
        <v>0</v>
      </c>
      <c r="N79" s="116" t="str">
        <f t="shared" si="11"/>
        <v>-</v>
      </c>
      <c r="O79" s="116" t="str">
        <f t="shared" si="12"/>
        <v>-</v>
      </c>
    </row>
    <row r="80" spans="2:17" x14ac:dyDescent="0.25">
      <c r="B80" s="114" t="s">
        <v>81</v>
      </c>
      <c r="M80" s="193">
        <v>0</v>
      </c>
      <c r="N80" s="116" t="str">
        <f t="shared" si="11"/>
        <v>-</v>
      </c>
      <c r="O80" s="116" t="str">
        <f t="shared" si="12"/>
        <v>-</v>
      </c>
    </row>
    <row r="81" spans="2:17" x14ac:dyDescent="0.25">
      <c r="B81" s="114" t="s">
        <v>83</v>
      </c>
      <c r="M81" s="193">
        <v>0</v>
      </c>
      <c r="N81" s="116" t="str">
        <f t="shared" si="11"/>
        <v>-</v>
      </c>
      <c r="O81" s="116" t="str">
        <f t="shared" si="12"/>
        <v>-</v>
      </c>
    </row>
    <row r="82" spans="2:17" x14ac:dyDescent="0.25">
      <c r="B82" s="114" t="s">
        <v>85</v>
      </c>
      <c r="M82" s="193">
        <v>0</v>
      </c>
      <c r="N82" s="116" t="str">
        <f t="shared" si="11"/>
        <v>-</v>
      </c>
      <c r="O82" s="116" t="str">
        <f t="shared" si="12"/>
        <v>-</v>
      </c>
    </row>
    <row r="83" spans="2:17" x14ac:dyDescent="0.25">
      <c r="B83" s="114" t="s">
        <v>87</v>
      </c>
      <c r="M83" s="193">
        <v>0</v>
      </c>
      <c r="N83" s="116" t="str">
        <f t="shared" si="11"/>
        <v>-</v>
      </c>
      <c r="O83" s="116" t="str">
        <f t="shared" si="12"/>
        <v>-</v>
      </c>
    </row>
    <row r="84" spans="2:17" x14ac:dyDescent="0.25">
      <c r="B84" s="114" t="s">
        <v>89</v>
      </c>
      <c r="M84" s="193">
        <v>0</v>
      </c>
      <c r="N84" s="116" t="str">
        <f>IFERROR(M84/K84-1,"-")</f>
        <v>-</v>
      </c>
      <c r="O84" s="116" t="str">
        <f>IFERROR(M84/C84-1,"-")</f>
        <v>-</v>
      </c>
    </row>
    <row r="85" spans="2:17" x14ac:dyDescent="0.25">
      <c r="B85" s="114" t="s">
        <v>91</v>
      </c>
      <c r="M85" s="193">
        <v>0</v>
      </c>
      <c r="N85" s="116" t="str">
        <f>IFERROR(M85/K85-1,"-")</f>
        <v>-</v>
      </c>
      <c r="O85" s="116" t="str">
        <f>IFERROR(M85/C85-1,"-")</f>
        <v>-</v>
      </c>
    </row>
    <row r="86" spans="2:17" x14ac:dyDescent="0.25">
      <c r="B86" s="114" t="s">
        <v>93</v>
      </c>
      <c r="M86" s="193">
        <v>0</v>
      </c>
      <c r="N86" s="116" t="str">
        <f>IFERROR(M86/K86-1,"-")</f>
        <v>-</v>
      </c>
      <c r="O86" s="116" t="str">
        <f>IFERROR(M86/C86-1,"-")</f>
        <v>-</v>
      </c>
    </row>
    <row r="87" spans="2:17" ht="15.75" x14ac:dyDescent="0.25">
      <c r="B87" s="117" t="s">
        <v>30</v>
      </c>
      <c r="M87" s="198">
        <f>IFERROR(AVERAGE(M75:M86),"-")</f>
        <v>0</v>
      </c>
      <c r="N87" s="199" t="s">
        <v>232</v>
      </c>
      <c r="O87" s="199" t="s">
        <v>232</v>
      </c>
    </row>
    <row r="88" spans="2:17" ht="6" customHeight="1" x14ac:dyDescent="0.25"/>
    <row r="89" spans="2:17" x14ac:dyDescent="0.25">
      <c r="B89" s="105" t="s">
        <v>55</v>
      </c>
      <c r="M89" s="105"/>
      <c r="N89" s="105"/>
      <c r="O89" s="105"/>
    </row>
    <row r="92" spans="2:17" ht="21.75" customHeight="1" thickBot="1" x14ac:dyDescent="0.3">
      <c r="B92" s="270" t="s">
        <v>303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157</v>
      </c>
    </row>
    <row r="93" spans="2:17" ht="10.5" customHeight="1" thickBot="1" x14ac:dyDescent="0.3">
      <c r="B93" s="106"/>
      <c r="M93" s="4"/>
      <c r="N93" s="4"/>
      <c r="Q93" s="1" t="s">
        <v>158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M95" s="297">
        <v>2024</v>
      </c>
      <c r="N95" s="298"/>
      <c r="O95" s="299"/>
    </row>
    <row r="96" spans="2:17" ht="16.5" thickTop="1" thickBot="1" x14ac:dyDescent="0.3">
      <c r="B96" s="85"/>
      <c r="M96" s="113" t="s">
        <v>69</v>
      </c>
      <c r="N96" s="112" t="str">
        <f>CONCATENATE("var ",RIGHT(M95,2),"/",RIGHT(K95,2))</f>
        <v>var 24/</v>
      </c>
      <c r="O96" s="112" t="str">
        <f>CONCATENATE("var ",RIGHT(M95,2),"/",RIGHT(C95,2))</f>
        <v>var 24/</v>
      </c>
    </row>
    <row r="97" spans="2:15" x14ac:dyDescent="0.25">
      <c r="B97" s="114" t="s">
        <v>71</v>
      </c>
      <c r="M97" s="193">
        <v>0</v>
      </c>
      <c r="N97" s="116" t="str">
        <f t="shared" ref="N97:N105" si="13">IFERROR(M97/K97-1,"-")</f>
        <v>-</v>
      </c>
      <c r="O97" s="116" t="str">
        <f>IFERROR(M97/C97-1,"-")</f>
        <v>-</v>
      </c>
    </row>
    <row r="98" spans="2:15" x14ac:dyDescent="0.25">
      <c r="B98" s="114" t="s">
        <v>73</v>
      </c>
      <c r="M98" s="193">
        <v>0</v>
      </c>
      <c r="N98" s="116" t="str">
        <f t="shared" si="13"/>
        <v>-</v>
      </c>
      <c r="O98" s="116" t="str">
        <f t="shared" ref="O98:O105" si="14">IFERROR(M98/C98-1,"-")</f>
        <v>-</v>
      </c>
    </row>
    <row r="99" spans="2:15" x14ac:dyDescent="0.25">
      <c r="B99" s="114" t="s">
        <v>75</v>
      </c>
      <c r="M99" s="193">
        <v>0</v>
      </c>
      <c r="N99" s="116" t="str">
        <f t="shared" si="13"/>
        <v>-</v>
      </c>
      <c r="O99" s="116" t="str">
        <f t="shared" si="14"/>
        <v>-</v>
      </c>
    </row>
    <row r="100" spans="2:15" x14ac:dyDescent="0.25">
      <c r="B100" s="114" t="s">
        <v>77</v>
      </c>
      <c r="M100" s="193">
        <v>0</v>
      </c>
      <c r="N100" s="116" t="str">
        <f t="shared" si="13"/>
        <v>-</v>
      </c>
      <c r="O100" s="116" t="str">
        <f t="shared" si="14"/>
        <v>-</v>
      </c>
    </row>
    <row r="101" spans="2:15" x14ac:dyDescent="0.25">
      <c r="B101" s="114" t="s">
        <v>79</v>
      </c>
      <c r="M101" s="193">
        <v>0</v>
      </c>
      <c r="N101" s="116" t="str">
        <f t="shared" si="13"/>
        <v>-</v>
      </c>
      <c r="O101" s="116" t="str">
        <f t="shared" si="14"/>
        <v>-</v>
      </c>
    </row>
    <row r="102" spans="2:15" x14ac:dyDescent="0.25">
      <c r="B102" s="114" t="s">
        <v>81</v>
      </c>
      <c r="M102" s="193">
        <v>0</v>
      </c>
      <c r="N102" s="116" t="str">
        <f t="shared" si="13"/>
        <v>-</v>
      </c>
      <c r="O102" s="116" t="str">
        <f t="shared" si="14"/>
        <v>-</v>
      </c>
    </row>
    <row r="103" spans="2:15" x14ac:dyDescent="0.25">
      <c r="B103" s="114" t="s">
        <v>83</v>
      </c>
      <c r="M103" s="193">
        <v>0</v>
      </c>
      <c r="N103" s="116" t="str">
        <f t="shared" si="13"/>
        <v>-</v>
      </c>
      <c r="O103" s="116" t="str">
        <f t="shared" si="14"/>
        <v>-</v>
      </c>
    </row>
    <row r="104" spans="2:15" x14ac:dyDescent="0.25">
      <c r="B104" s="114" t="s">
        <v>85</v>
      </c>
      <c r="M104" s="193">
        <v>0</v>
      </c>
      <c r="N104" s="116" t="str">
        <f t="shared" si="13"/>
        <v>-</v>
      </c>
      <c r="O104" s="116" t="str">
        <f t="shared" si="14"/>
        <v>-</v>
      </c>
    </row>
    <row r="105" spans="2:15" x14ac:dyDescent="0.25">
      <c r="B105" s="114" t="s">
        <v>87</v>
      </c>
      <c r="M105" s="193">
        <v>0</v>
      </c>
      <c r="N105" s="116" t="str">
        <f t="shared" si="13"/>
        <v>-</v>
      </c>
      <c r="O105" s="116" t="str">
        <f t="shared" si="14"/>
        <v>-</v>
      </c>
    </row>
    <row r="106" spans="2:15" x14ac:dyDescent="0.25">
      <c r="B106" s="114" t="s">
        <v>89</v>
      </c>
      <c r="M106" s="193">
        <v>0</v>
      </c>
      <c r="N106" s="116" t="str">
        <f>IFERROR(M106/K106-1,"-")</f>
        <v>-</v>
      </c>
      <c r="O106" s="116" t="str">
        <f>IFERROR(M106/C106-1,"-")</f>
        <v>-</v>
      </c>
    </row>
    <row r="107" spans="2:15" x14ac:dyDescent="0.25">
      <c r="B107" s="114" t="s">
        <v>91</v>
      </c>
      <c r="M107" s="193">
        <v>0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M108" s="193">
        <v>0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M109" s="201">
        <f>IFERROR(AVERAGE(M97:M108),"-")</f>
        <v>0</v>
      </c>
      <c r="N109" s="119" t="s">
        <v>232</v>
      </c>
      <c r="O109" s="119">
        <v>-1</v>
      </c>
    </row>
    <row r="110" spans="2:15" ht="6" customHeight="1" x14ac:dyDescent="0.25"/>
    <row r="111" spans="2:15" x14ac:dyDescent="0.25">
      <c r="B111" s="105" t="s">
        <v>55</v>
      </c>
      <c r="M111" s="105"/>
      <c r="N111" s="105"/>
      <c r="O111" s="105"/>
    </row>
    <row r="112" spans="2:15" x14ac:dyDescent="0.25">
      <c r="O112" s="197"/>
    </row>
    <row r="114" spans="15:15" x14ac:dyDescent="0.25">
      <c r="O114" s="197"/>
    </row>
  </sheetData>
  <mergeCells count="26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M51:O51"/>
    <mergeCell ref="B70:O70"/>
    <mergeCell ref="C72:O72"/>
    <mergeCell ref="M73:O73"/>
    <mergeCell ref="B92:O92"/>
    <mergeCell ref="C94:O94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DE04-99BA-492B-8A60-FBC6E5045CEC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52A0-777C-4CB2-B6F1-AF88E0C58B2E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160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161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162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255</v>
      </c>
      <c r="D7" s="203" t="s">
        <v>262</v>
      </c>
      <c r="E7" s="203" t="s">
        <v>257</v>
      </c>
      <c r="F7" s="90" t="s">
        <v>258</v>
      </c>
      <c r="G7" s="90" t="s">
        <v>259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233</v>
      </c>
      <c r="K7" s="205" t="s">
        <v>223</v>
      </c>
      <c r="L7" s="205" t="s">
        <v>224</v>
      </c>
      <c r="M7" s="13" t="s">
        <v>225</v>
      </c>
      <c r="N7" s="13" t="s">
        <v>226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255</v>
      </c>
      <c r="T7" s="205" t="s">
        <v>262</v>
      </c>
      <c r="U7" s="205" t="s">
        <v>257</v>
      </c>
      <c r="V7" s="90" t="s">
        <v>258</v>
      </c>
      <c r="W7" s="90" t="s">
        <v>259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233</v>
      </c>
      <c r="AA7" s="203" t="s">
        <v>223</v>
      </c>
      <c r="AB7" s="203" t="s">
        <v>224</v>
      </c>
      <c r="AC7" s="13" t="s">
        <v>225</v>
      </c>
      <c r="AD7" s="13" t="s">
        <v>226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255</v>
      </c>
      <c r="AJ7" s="205" t="s">
        <v>262</v>
      </c>
      <c r="AK7" s="205" t="s">
        <v>257</v>
      </c>
      <c r="AL7" s="90" t="s">
        <v>258</v>
      </c>
      <c r="AM7" s="90" t="s">
        <v>259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233</v>
      </c>
      <c r="AT7" s="205" t="s">
        <v>223</v>
      </c>
      <c r="AU7" s="205" t="s">
        <v>224</v>
      </c>
      <c r="AV7" s="13" t="s">
        <v>225</v>
      </c>
      <c r="AW7" s="13" t="s">
        <v>226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87.942699400431351</v>
      </c>
      <c r="D8" s="209">
        <v>99.070374137305961</v>
      </c>
      <c r="E8" s="209">
        <v>105.6343981935234</v>
      </c>
      <c r="F8" s="210">
        <v>113.88477692606592</v>
      </c>
      <c r="G8" s="209">
        <v>125.24637235136555</v>
      </c>
      <c r="H8" s="132">
        <f>G8/F8-1</f>
        <v>9.9763952057223326E-2</v>
      </c>
      <c r="I8" s="132">
        <f t="shared" ref="I8:I18" si="0">G8/C8-1</f>
        <v>0.42418157738232032</v>
      </c>
      <c r="J8" s="208">
        <v>102.31</v>
      </c>
      <c r="K8" s="211">
        <v>111.99</v>
      </c>
      <c r="L8" s="211">
        <v>120.93</v>
      </c>
      <c r="M8" s="211">
        <v>3109.75</v>
      </c>
      <c r="N8" s="211">
        <v>3361.7900000000004</v>
      </c>
      <c r="O8" s="132">
        <f t="shared" ref="O8:O18" si="1">N8/M8-1</f>
        <v>8.1048315781011571E-2</v>
      </c>
      <c r="P8" s="212">
        <f t="shared" ref="P8:P18" si="2">N8/J8-1</f>
        <v>31.858860326458803</v>
      </c>
      <c r="R8" s="207" t="s">
        <v>43</v>
      </c>
      <c r="S8" s="208">
        <v>70.462179058459554</v>
      </c>
      <c r="T8" s="210">
        <v>53.001784056189848</v>
      </c>
      <c r="U8" s="210">
        <v>80.575938870110065</v>
      </c>
      <c r="V8" s="210">
        <v>93.239870623231781</v>
      </c>
      <c r="W8" s="210">
        <v>104.42892235684029</v>
      </c>
      <c r="X8" s="132">
        <f t="shared" ref="X8:X18" si="3">W8/V8-1</f>
        <v>0.12000286635769553</v>
      </c>
      <c r="Y8" s="132">
        <f t="shared" ref="Y8:Y18" si="4">W8/S8-1</f>
        <v>0.48205638474790757</v>
      </c>
      <c r="Z8" s="208">
        <v>31.72</v>
      </c>
      <c r="AA8" s="211">
        <v>73.5</v>
      </c>
      <c r="AB8" s="211">
        <v>97.52</v>
      </c>
      <c r="AC8" s="211">
        <v>2584.6900000000005</v>
      </c>
      <c r="AD8" s="211">
        <v>2763.8500000000004</v>
      </c>
      <c r="AE8" s="132">
        <f t="shared" ref="AE8:AE18" si="5">AD8/AC8-1</f>
        <v>6.9315856060107706E-2</v>
      </c>
      <c r="AF8" s="132">
        <f t="shared" ref="AF8:AF18" si="6">AD8/Z8-1</f>
        <v>86.132723833543523</v>
      </c>
      <c r="AH8" s="63" t="s">
        <v>43</v>
      </c>
      <c r="AI8" s="213">
        <v>1422023576.3799999</v>
      </c>
      <c r="AJ8" s="131">
        <v>651901800.17000008</v>
      </c>
      <c r="AK8" s="131">
        <v>1528879517.8299999</v>
      </c>
      <c r="AL8" s="131">
        <v>1797799676.5900002</v>
      </c>
      <c r="AM8" s="131">
        <v>2045218052.4900005</v>
      </c>
      <c r="AN8" s="132">
        <f t="shared" ref="AN8:AN18" si="7">AM8/AL8-1</f>
        <v>0.1376228837515947</v>
      </c>
      <c r="AO8" s="131">
        <f t="shared" ref="AO8:AO18" si="8">AM8-AL8</f>
        <v>247418375.90000033</v>
      </c>
      <c r="AP8" s="132">
        <f t="shared" ref="AP8:AP18" si="9">AM8/AI8-1</f>
        <v>0.43824482692224209</v>
      </c>
      <c r="AQ8" s="131">
        <f t="shared" ref="AQ8:AQ18" si="10">AM8-AI8</f>
        <v>623194476.11000061</v>
      </c>
      <c r="AR8" s="133">
        <f t="shared" ref="AR8:AR18" si="11">AM8/AM$8</f>
        <v>1</v>
      </c>
      <c r="AS8" s="214">
        <v>24823376.079999998</v>
      </c>
      <c r="AT8" s="215">
        <v>112654528.58</v>
      </c>
      <c r="AU8" s="215">
        <v>162141295.63</v>
      </c>
      <c r="AV8" s="215">
        <v>556419486.37999988</v>
      </c>
      <c r="AW8" s="215">
        <v>613578075.62999988</v>
      </c>
      <c r="AX8" s="132">
        <f t="shared" ref="AX8:AX18" si="12">AW8/AV8-1</f>
        <v>0.10272571440994471</v>
      </c>
      <c r="AY8" s="131">
        <f t="shared" ref="AY8:AY18" si="13">AW8-AV8</f>
        <v>57158589.25</v>
      </c>
      <c r="AZ8" s="132">
        <f t="shared" ref="AZ8:AZ18" si="14">AW8/AS8-1</f>
        <v>23.717752881500875</v>
      </c>
      <c r="BA8" s="131">
        <f t="shared" ref="BA8:BA18" si="15">AW8-AS8</f>
        <v>588754699.54999983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107.10561795183663</v>
      </c>
      <c r="D9" s="217">
        <v>126.4924793172348</v>
      </c>
      <c r="E9" s="217">
        <v>131.02354389352291</v>
      </c>
      <c r="F9" s="217">
        <v>139.01733679308566</v>
      </c>
      <c r="G9" s="217">
        <v>151.54484117731764</v>
      </c>
      <c r="H9" s="74">
        <f>G9/F9-1</f>
        <v>9.0114691255220869E-2</v>
      </c>
      <c r="I9" s="74">
        <f t="shared" si="0"/>
        <v>0.41491029205829788</v>
      </c>
      <c r="J9" s="216">
        <v>128.28</v>
      </c>
      <c r="K9" s="217">
        <v>146</v>
      </c>
      <c r="L9" s="217">
        <v>152.76</v>
      </c>
      <c r="M9" s="217">
        <v>169.17</v>
      </c>
      <c r="N9" s="217">
        <v>182.9</v>
      </c>
      <c r="O9" s="74">
        <f t="shared" si="1"/>
        <v>8.1160962345569576E-2</v>
      </c>
      <c r="P9" s="74">
        <f t="shared" si="2"/>
        <v>0.4257873401933272</v>
      </c>
      <c r="R9" s="15" t="s">
        <v>44</v>
      </c>
      <c r="S9" s="216">
        <v>89.937364239492467</v>
      </c>
      <c r="T9" s="217">
        <v>72.885296002153325</v>
      </c>
      <c r="U9" s="217">
        <v>107.71865816543777</v>
      </c>
      <c r="V9" s="217">
        <v>119.34832375979207</v>
      </c>
      <c r="W9" s="217">
        <v>130.82502850186981</v>
      </c>
      <c r="X9" s="74">
        <f t="shared" si="3"/>
        <v>9.6161423809993929E-2</v>
      </c>
      <c r="Y9" s="74">
        <f t="shared" si="4"/>
        <v>0.45462377742690308</v>
      </c>
      <c r="Z9" s="216">
        <v>44.41</v>
      </c>
      <c r="AA9" s="217">
        <v>100.66</v>
      </c>
      <c r="AB9" s="217">
        <v>129.44999999999999</v>
      </c>
      <c r="AC9" s="217">
        <v>145.85</v>
      </c>
      <c r="AD9" s="217">
        <v>155.86000000000001</v>
      </c>
      <c r="AE9" s="74">
        <f t="shared" si="5"/>
        <v>6.8632156324991644E-2</v>
      </c>
      <c r="AF9" s="74">
        <f t="shared" si="6"/>
        <v>2.5095699166854319</v>
      </c>
      <c r="AH9" s="15" t="s">
        <v>44</v>
      </c>
      <c r="AI9" s="218">
        <v>636659325.90999997</v>
      </c>
      <c r="AJ9" s="52">
        <v>333738906.95000005</v>
      </c>
      <c r="AK9" s="52">
        <v>743382276.50999999</v>
      </c>
      <c r="AL9" s="52">
        <v>857710368.33999991</v>
      </c>
      <c r="AM9" s="52">
        <v>951532629.66999996</v>
      </c>
      <c r="AN9" s="74">
        <f t="shared" si="7"/>
        <v>0.10938688022576004</v>
      </c>
      <c r="AO9" s="52">
        <f t="shared" si="8"/>
        <v>93822261.330000043</v>
      </c>
      <c r="AP9" s="74">
        <f t="shared" si="9"/>
        <v>0.49457110097294232</v>
      </c>
      <c r="AQ9" s="52">
        <f t="shared" si="10"/>
        <v>314873303.75999999</v>
      </c>
      <c r="AR9" s="98">
        <f t="shared" si="11"/>
        <v>0.46524752141295322</v>
      </c>
      <c r="AS9" s="219">
        <v>11822876.74</v>
      </c>
      <c r="AT9" s="220">
        <v>56964438.869999997</v>
      </c>
      <c r="AU9" s="220">
        <v>78720090.489999995</v>
      </c>
      <c r="AV9" s="220">
        <v>90342204.140000001</v>
      </c>
      <c r="AW9" s="220">
        <v>96925753.5</v>
      </c>
      <c r="AX9" s="74">
        <f t="shared" si="12"/>
        <v>7.2873463988079257E-2</v>
      </c>
      <c r="AY9" s="52">
        <f t="shared" si="13"/>
        <v>6583549.3599999994</v>
      </c>
      <c r="AZ9" s="74">
        <f t="shared" si="14"/>
        <v>7.1981530917998899</v>
      </c>
      <c r="BA9" s="52">
        <f t="shared" si="15"/>
        <v>85102876.760000005</v>
      </c>
      <c r="BB9" s="98">
        <f t="shared" si="16"/>
        <v>0.15796808482845501</v>
      </c>
    </row>
    <row r="10" spans="2:54" x14ac:dyDescent="0.25">
      <c r="B10" s="19" t="s">
        <v>45</v>
      </c>
      <c r="C10" s="216">
        <v>84.934351198061179</v>
      </c>
      <c r="D10" s="217">
        <v>85.868326715060263</v>
      </c>
      <c r="E10" s="217">
        <v>93.470497509949112</v>
      </c>
      <c r="F10" s="217">
        <v>101.28651575637234</v>
      </c>
      <c r="G10" s="217">
        <v>115.80205565767841</v>
      </c>
      <c r="H10" s="74">
        <f>G10/F10-1</f>
        <v>0.14331167177495518</v>
      </c>
      <c r="I10" s="74">
        <f t="shared" si="0"/>
        <v>0.36343015545778212</v>
      </c>
      <c r="J10" s="216">
        <v>78.13</v>
      </c>
      <c r="K10" s="217">
        <v>97.51</v>
      </c>
      <c r="L10" s="217">
        <v>106.12</v>
      </c>
      <c r="M10" s="217">
        <v>117.63</v>
      </c>
      <c r="N10" s="217">
        <v>133.58000000000001</v>
      </c>
      <c r="O10" s="74">
        <f t="shared" si="1"/>
        <v>0.13559466122587782</v>
      </c>
      <c r="P10" s="74">
        <f t="shared" si="2"/>
        <v>0.70971457826699114</v>
      </c>
      <c r="R10" s="19" t="s">
        <v>45</v>
      </c>
      <c r="S10" s="216">
        <v>68.492502845088453</v>
      </c>
      <c r="T10" s="217">
        <v>43.135160233694258</v>
      </c>
      <c r="U10" s="217">
        <v>71.230175144232774</v>
      </c>
      <c r="V10" s="217">
        <v>83.788533081515766</v>
      </c>
      <c r="W10" s="217">
        <v>96.853901510199705</v>
      </c>
      <c r="X10" s="74">
        <f t="shared" si="3"/>
        <v>0.15593265508029575</v>
      </c>
      <c r="Y10" s="74">
        <f t="shared" si="4"/>
        <v>0.41408033707363678</v>
      </c>
      <c r="Z10" s="216">
        <v>18.63</v>
      </c>
      <c r="AA10" s="217">
        <v>64.5</v>
      </c>
      <c r="AB10" s="217">
        <v>85.77</v>
      </c>
      <c r="AC10" s="217">
        <v>99.84</v>
      </c>
      <c r="AD10" s="217">
        <v>109.82</v>
      </c>
      <c r="AE10" s="74">
        <f t="shared" si="5"/>
        <v>9.9959935897435681E-2</v>
      </c>
      <c r="AF10" s="74">
        <f t="shared" si="6"/>
        <v>4.8947933440687059</v>
      </c>
      <c r="AH10" s="19" t="s">
        <v>45</v>
      </c>
      <c r="AI10" s="218">
        <v>393325543.29999995</v>
      </c>
      <c r="AJ10" s="52">
        <v>137154616.22999999</v>
      </c>
      <c r="AK10" s="52">
        <v>381071528.47000003</v>
      </c>
      <c r="AL10" s="52">
        <v>437636228.67999995</v>
      </c>
      <c r="AM10" s="52">
        <v>514385231.95000005</v>
      </c>
      <c r="AN10" s="74">
        <f t="shared" si="7"/>
        <v>0.17537168598105035</v>
      </c>
      <c r="AO10" s="52">
        <f t="shared" si="8"/>
        <v>76749003.2700001</v>
      </c>
      <c r="AP10" s="74">
        <f t="shared" si="9"/>
        <v>0.30778496518255527</v>
      </c>
      <c r="AQ10" s="52">
        <f t="shared" si="10"/>
        <v>121059688.6500001</v>
      </c>
      <c r="AR10" s="98">
        <f t="shared" si="11"/>
        <v>0.25150630336151653</v>
      </c>
      <c r="AS10" s="219">
        <v>4409216.08</v>
      </c>
      <c r="AT10" s="220">
        <v>27157130.800000001</v>
      </c>
      <c r="AU10" s="220">
        <v>39957856.5</v>
      </c>
      <c r="AV10" s="220">
        <v>43919798.770000003</v>
      </c>
      <c r="AW10" s="220">
        <v>50077639.43</v>
      </c>
      <c r="AX10" s="74">
        <f t="shared" si="12"/>
        <v>0.14020648619652132</v>
      </c>
      <c r="AY10" s="52">
        <f t="shared" si="13"/>
        <v>6157840.6599999964</v>
      </c>
      <c r="AZ10" s="74">
        <f t="shared" si="14"/>
        <v>10.357492697432056</v>
      </c>
      <c r="BA10" s="52">
        <f t="shared" si="15"/>
        <v>45668423.350000001</v>
      </c>
      <c r="BB10" s="98">
        <f t="shared" si="16"/>
        <v>8.1615757503365943E-2</v>
      </c>
    </row>
    <row r="11" spans="2:54" x14ac:dyDescent="0.25">
      <c r="B11" s="19" t="s">
        <v>46</v>
      </c>
      <c r="C11" s="216">
        <v>67.283716727203085</v>
      </c>
      <c r="D11" s="217">
        <v>66.405712635274313</v>
      </c>
      <c r="E11" s="217">
        <v>77.45079014344094</v>
      </c>
      <c r="F11" s="217">
        <v>80.177661819728925</v>
      </c>
      <c r="G11" s="217">
        <v>89.855713914296416</v>
      </c>
      <c r="H11" s="74">
        <f>G11/F11-1</f>
        <v>0.12070758706243612</v>
      </c>
      <c r="I11" s="74">
        <f t="shared" si="0"/>
        <v>0.33547488582727736</v>
      </c>
      <c r="J11" s="216">
        <v>64.12</v>
      </c>
      <c r="K11" s="217">
        <v>79.7</v>
      </c>
      <c r="L11" s="217">
        <v>104.63</v>
      </c>
      <c r="M11" s="217">
        <v>82.46</v>
      </c>
      <c r="N11" s="217">
        <v>104.69</v>
      </c>
      <c r="O11" s="74">
        <f t="shared" si="1"/>
        <v>0.26958525345622131</v>
      </c>
      <c r="P11" s="74">
        <f t="shared" si="2"/>
        <v>0.63271990018714885</v>
      </c>
      <c r="R11" s="19" t="s">
        <v>46</v>
      </c>
      <c r="S11" s="216">
        <v>47.785265573386233</v>
      </c>
      <c r="T11" s="217">
        <v>36.919917978994334</v>
      </c>
      <c r="U11" s="217">
        <v>53.916670911208421</v>
      </c>
      <c r="V11" s="217">
        <v>54.695924406713544</v>
      </c>
      <c r="W11" s="217">
        <v>64.460065429668916</v>
      </c>
      <c r="X11" s="74">
        <f t="shared" si="3"/>
        <v>0.17851679314074986</v>
      </c>
      <c r="Y11" s="74">
        <f t="shared" si="4"/>
        <v>0.34895275052252983</v>
      </c>
      <c r="Z11" s="216">
        <v>20.74</v>
      </c>
      <c r="AA11" s="217">
        <v>63.6</v>
      </c>
      <c r="AB11" s="217">
        <v>84.53</v>
      </c>
      <c r="AC11" s="217">
        <v>69.98</v>
      </c>
      <c r="AD11" s="217">
        <v>84.35</v>
      </c>
      <c r="AE11" s="74">
        <f t="shared" si="5"/>
        <v>0.20534438410974554</v>
      </c>
      <c r="AF11" s="74">
        <f t="shared" si="6"/>
        <v>3.0670202507232398</v>
      </c>
      <c r="AH11" s="19" t="s">
        <v>46</v>
      </c>
      <c r="AI11" s="218">
        <v>9017206.9299999997</v>
      </c>
      <c r="AJ11" s="52">
        <v>4381169.1700000009</v>
      </c>
      <c r="AK11" s="52">
        <v>8179727.9699999997</v>
      </c>
      <c r="AL11" s="52">
        <v>8858381.8100000005</v>
      </c>
      <c r="AM11" s="52">
        <v>10477086.280000001</v>
      </c>
      <c r="AN11" s="74">
        <f t="shared" si="7"/>
        <v>0.18273139549851947</v>
      </c>
      <c r="AO11" s="52">
        <f t="shared" si="8"/>
        <v>1618704.4700000007</v>
      </c>
      <c r="AP11" s="74">
        <f t="shared" si="9"/>
        <v>0.16189928448276181</v>
      </c>
      <c r="AQ11" s="52">
        <f t="shared" si="10"/>
        <v>1459879.3500000015</v>
      </c>
      <c r="AR11" s="98">
        <f t="shared" si="11"/>
        <v>5.122723353260264E-3</v>
      </c>
      <c r="AS11" s="219">
        <v>151725.93</v>
      </c>
      <c r="AT11" s="220">
        <v>764942.11</v>
      </c>
      <c r="AU11" s="220">
        <v>1155644.01</v>
      </c>
      <c r="AV11" s="220">
        <v>976193.39</v>
      </c>
      <c r="AW11" s="220">
        <v>1176697.21</v>
      </c>
      <c r="AX11" s="74">
        <f t="shared" si="12"/>
        <v>0.20539354399848975</v>
      </c>
      <c r="AY11" s="52">
        <f t="shared" si="13"/>
        <v>200503.81999999995</v>
      </c>
      <c r="AZ11" s="74">
        <f t="shared" si="14"/>
        <v>6.755412736636381</v>
      </c>
      <c r="BA11" s="52">
        <f t="shared" si="15"/>
        <v>1024971.28</v>
      </c>
      <c r="BB11" s="98">
        <f t="shared" si="16"/>
        <v>1.9177628027073972E-3</v>
      </c>
    </row>
    <row r="12" spans="2:54" x14ac:dyDescent="0.25">
      <c r="B12" s="19" t="s">
        <v>47</v>
      </c>
      <c r="C12" s="216">
        <v>145.07375765467975</v>
      </c>
      <c r="D12" s="217">
        <v>154.08223754112092</v>
      </c>
      <c r="E12" s="217">
        <v>185.50642513642569</v>
      </c>
      <c r="F12" s="217">
        <v>208.16184543253408</v>
      </c>
      <c r="G12" s="217">
        <v>202.38810344828519</v>
      </c>
      <c r="H12" s="74">
        <f t="shared" ref="H12:H18" si="17">G12/F12-1</f>
        <v>-2.773679284141517E-2</v>
      </c>
      <c r="I12" s="74">
        <f t="shared" si="0"/>
        <v>0.39507038847116127</v>
      </c>
      <c r="J12" s="216">
        <v>172.85</v>
      </c>
      <c r="K12" s="217">
        <v>144.69</v>
      </c>
      <c r="L12" s="217">
        <v>172.78</v>
      </c>
      <c r="M12" s="217">
        <v>291.81</v>
      </c>
      <c r="N12" s="217">
        <v>265.04000000000002</v>
      </c>
      <c r="O12" s="74">
        <f t="shared" si="1"/>
        <v>-9.1737774579349507E-2</v>
      </c>
      <c r="P12" s="74">
        <f t="shared" si="2"/>
        <v>0.53335261787677202</v>
      </c>
      <c r="R12" s="19" t="s">
        <v>47</v>
      </c>
      <c r="S12" s="216">
        <v>106.99693400242019</v>
      </c>
      <c r="T12" s="217">
        <v>46.126890002203055</v>
      </c>
      <c r="U12" s="217">
        <v>94.789473438104324</v>
      </c>
      <c r="V12" s="217">
        <v>114.30539906933832</v>
      </c>
      <c r="W12" s="217">
        <v>127.57227706112342</v>
      </c>
      <c r="X12" s="74">
        <f t="shared" si="3"/>
        <v>0.11606519114409752</v>
      </c>
      <c r="Y12" s="74">
        <f t="shared" si="4"/>
        <v>0.19229843593684492</v>
      </c>
      <c r="Z12" s="216">
        <v>85.25</v>
      </c>
      <c r="AA12" s="217">
        <v>49.85</v>
      </c>
      <c r="AB12" s="217">
        <v>93.53</v>
      </c>
      <c r="AC12" s="217">
        <v>162.47</v>
      </c>
      <c r="AD12" s="217">
        <v>183.26</v>
      </c>
      <c r="AE12" s="74">
        <f t="shared" si="5"/>
        <v>0.12796208530805675</v>
      </c>
      <c r="AF12" s="74">
        <f t="shared" si="6"/>
        <v>1.1496774193548385</v>
      </c>
      <c r="AH12" s="19" t="s">
        <v>47</v>
      </c>
      <c r="AI12" s="218">
        <v>61080446.159999996</v>
      </c>
      <c r="AJ12" s="52">
        <v>22694182.550000001</v>
      </c>
      <c r="AK12" s="52">
        <v>56687870.050000004</v>
      </c>
      <c r="AL12" s="52">
        <v>62672686.410000004</v>
      </c>
      <c r="AM12" s="52">
        <v>65406733.890000001</v>
      </c>
      <c r="AN12" s="74">
        <f t="shared" si="7"/>
        <v>4.3624226702427604E-2</v>
      </c>
      <c r="AO12" s="52">
        <f t="shared" si="8"/>
        <v>2734047.4799999967</v>
      </c>
      <c r="AP12" s="74">
        <f t="shared" si="9"/>
        <v>7.082934068076896E-2</v>
      </c>
      <c r="AQ12" s="52">
        <f t="shared" si="10"/>
        <v>4326287.7300000042</v>
      </c>
      <c r="AR12" s="98">
        <f t="shared" si="11"/>
        <v>3.1980322983345945E-2</v>
      </c>
      <c r="AS12" s="219">
        <v>3226907.49</v>
      </c>
      <c r="AT12" s="220">
        <v>2321220.91</v>
      </c>
      <c r="AU12" s="220">
        <v>4787085.0999999996</v>
      </c>
      <c r="AV12" s="220">
        <v>8310536.1900000004</v>
      </c>
      <c r="AW12" s="220">
        <v>9601164.7400000002</v>
      </c>
      <c r="AX12" s="74">
        <f t="shared" si="12"/>
        <v>0.15530027431358784</v>
      </c>
      <c r="AY12" s="52">
        <f t="shared" si="13"/>
        <v>1290628.5499999998</v>
      </c>
      <c r="AZ12" s="74">
        <f t="shared" si="14"/>
        <v>1.9753455188143616</v>
      </c>
      <c r="BA12" s="52">
        <f t="shared" si="15"/>
        <v>6374257.25</v>
      </c>
      <c r="BB12" s="98">
        <f t="shared" si="16"/>
        <v>1.5647828893074235E-2</v>
      </c>
    </row>
    <row r="13" spans="2:54" x14ac:dyDescent="0.25">
      <c r="B13" s="19" t="s">
        <v>48</v>
      </c>
      <c r="C13" s="216">
        <v>53.050211637501953</v>
      </c>
      <c r="D13" s="217">
        <v>51.254412692642013</v>
      </c>
      <c r="E13" s="217">
        <v>59.119919032167864</v>
      </c>
      <c r="F13" s="217">
        <v>65.867777770139668</v>
      </c>
      <c r="G13" s="217">
        <v>74.564894295929079</v>
      </c>
      <c r="H13" s="74">
        <f t="shared" si="17"/>
        <v>0.13203901543695529</v>
      </c>
      <c r="I13" s="74">
        <f t="shared" si="0"/>
        <v>0.40555319185980565</v>
      </c>
      <c r="J13" s="216">
        <v>38.880000000000003</v>
      </c>
      <c r="K13" s="217">
        <v>60.58</v>
      </c>
      <c r="L13" s="217">
        <v>72.84</v>
      </c>
      <c r="M13" s="217">
        <v>73.680000000000007</v>
      </c>
      <c r="N13" s="217">
        <v>85.21</v>
      </c>
      <c r="O13" s="74">
        <f t="shared" si="1"/>
        <v>0.15648751357220392</v>
      </c>
      <c r="P13" s="74">
        <f t="shared" si="2"/>
        <v>1.1916152263374484</v>
      </c>
      <c r="R13" s="19" t="s">
        <v>48</v>
      </c>
      <c r="S13" s="216">
        <v>41.279295390431436</v>
      </c>
      <c r="T13" s="217">
        <v>28.234929282389096</v>
      </c>
      <c r="U13" s="217">
        <v>42.012394907988785</v>
      </c>
      <c r="V13" s="217">
        <v>51.990144008165785</v>
      </c>
      <c r="W13" s="217">
        <v>61.143399850173488</v>
      </c>
      <c r="X13" s="74">
        <f t="shared" si="3"/>
        <v>0.17605752045176204</v>
      </c>
      <c r="Y13" s="74">
        <f t="shared" si="4"/>
        <v>0.48121229473181759</v>
      </c>
      <c r="Z13" s="216">
        <v>10.36</v>
      </c>
      <c r="AA13" s="217">
        <v>37.56</v>
      </c>
      <c r="AB13" s="217">
        <v>56.56</v>
      </c>
      <c r="AC13" s="217">
        <v>60.51</v>
      </c>
      <c r="AD13" s="217">
        <v>70.42</v>
      </c>
      <c r="AE13" s="74">
        <f t="shared" si="5"/>
        <v>0.16377458271360101</v>
      </c>
      <c r="AF13" s="74">
        <f t="shared" si="6"/>
        <v>5.7972972972972983</v>
      </c>
      <c r="AH13" s="19" t="s">
        <v>48</v>
      </c>
      <c r="AI13" s="218">
        <v>155171276.54000002</v>
      </c>
      <c r="AJ13" s="52">
        <v>54944687.289999999</v>
      </c>
      <c r="AK13" s="52">
        <v>136922674.65000001</v>
      </c>
      <c r="AL13" s="52">
        <v>177625996.66999999</v>
      </c>
      <c r="AM13" s="52">
        <v>217541794.87000003</v>
      </c>
      <c r="AN13" s="74">
        <f t="shared" si="7"/>
        <v>0.22471822226651361</v>
      </c>
      <c r="AO13" s="52">
        <f t="shared" si="8"/>
        <v>39915798.200000048</v>
      </c>
      <c r="AP13" s="74">
        <f t="shared" si="9"/>
        <v>0.40194628619892914</v>
      </c>
      <c r="AQ13" s="52">
        <f t="shared" si="10"/>
        <v>62370518.330000013</v>
      </c>
      <c r="AR13" s="98">
        <f t="shared" si="11"/>
        <v>0.1063660642957598</v>
      </c>
      <c r="AS13" s="219">
        <v>1066715.47</v>
      </c>
      <c r="AT13" s="220">
        <v>9771388.4399999995</v>
      </c>
      <c r="AU13" s="220">
        <v>16305572.210000001</v>
      </c>
      <c r="AV13" s="220">
        <v>17745881.100000001</v>
      </c>
      <c r="AW13" s="220">
        <v>20986515.460000001</v>
      </c>
      <c r="AX13" s="74">
        <f t="shared" si="12"/>
        <v>0.18261332540991715</v>
      </c>
      <c r="AY13" s="52">
        <f t="shared" si="13"/>
        <v>3240634.3599999994</v>
      </c>
      <c r="AZ13" s="74">
        <f t="shared" si="14"/>
        <v>18.673958098685869</v>
      </c>
      <c r="BA13" s="52">
        <f t="shared" si="15"/>
        <v>19919799.990000002</v>
      </c>
      <c r="BB13" s="98">
        <f t="shared" si="16"/>
        <v>3.4203496333293532E-2</v>
      </c>
    </row>
    <row r="14" spans="2:54" x14ac:dyDescent="0.25">
      <c r="B14" s="19" t="s">
        <v>49</v>
      </c>
      <c r="C14" s="216">
        <v>81.374807191337254</v>
      </c>
      <c r="D14" s="217">
        <v>84.443882815672367</v>
      </c>
      <c r="E14" s="217">
        <v>89.447012067673299</v>
      </c>
      <c r="F14" s="217">
        <v>98.49828593590648</v>
      </c>
      <c r="G14" s="217">
        <v>108.49628294460494</v>
      </c>
      <c r="H14" s="74">
        <f t="shared" si="17"/>
        <v>0.10150427404598927</v>
      </c>
      <c r="I14" s="74">
        <f t="shared" si="0"/>
        <v>0.33329081431181451</v>
      </c>
      <c r="J14" s="216">
        <v>76.94</v>
      </c>
      <c r="K14" s="217">
        <v>93.28</v>
      </c>
      <c r="L14" s="217">
        <v>104.36</v>
      </c>
      <c r="M14" s="217">
        <v>114.69</v>
      </c>
      <c r="N14" s="217">
        <v>124.91</v>
      </c>
      <c r="O14" s="74">
        <f t="shared" si="1"/>
        <v>8.9109774173860012E-2</v>
      </c>
      <c r="P14" s="74">
        <f t="shared" si="2"/>
        <v>0.62347283597608527</v>
      </c>
      <c r="R14" s="19" t="s">
        <v>49</v>
      </c>
      <c r="S14" s="216">
        <v>51.617205160088496</v>
      </c>
      <c r="T14" s="217">
        <v>45.63157218455197</v>
      </c>
      <c r="U14" s="217">
        <v>64.643902351985275</v>
      </c>
      <c r="V14" s="217">
        <v>73.616138654057124</v>
      </c>
      <c r="W14" s="217">
        <v>81.629353724396282</v>
      </c>
      <c r="X14" s="74">
        <f t="shared" si="3"/>
        <v>0.10885133636247213</v>
      </c>
      <c r="Y14" s="74">
        <f t="shared" si="4"/>
        <v>0.58143691568008049</v>
      </c>
      <c r="Z14" s="216">
        <v>41.18</v>
      </c>
      <c r="AA14" s="217">
        <v>66.599999999999994</v>
      </c>
      <c r="AB14" s="217">
        <v>72.19</v>
      </c>
      <c r="AC14" s="217">
        <v>84.63</v>
      </c>
      <c r="AD14" s="217">
        <v>99.7</v>
      </c>
      <c r="AE14" s="74">
        <f t="shared" si="5"/>
        <v>0.17806924258537182</v>
      </c>
      <c r="AF14" s="74">
        <f t="shared" si="6"/>
        <v>1.4210781932977175</v>
      </c>
      <c r="AH14" s="19" t="s">
        <v>49</v>
      </c>
      <c r="AI14" s="218">
        <v>6868734.879999999</v>
      </c>
      <c r="AJ14" s="52">
        <v>4498900.4700000007</v>
      </c>
      <c r="AK14" s="52">
        <v>7864755.4400000004</v>
      </c>
      <c r="AL14" s="52">
        <v>9097368.1099999994</v>
      </c>
      <c r="AM14" s="52">
        <v>10277452.140000001</v>
      </c>
      <c r="AN14" s="74">
        <f t="shared" si="7"/>
        <v>0.12971708033918405</v>
      </c>
      <c r="AO14" s="52">
        <f t="shared" si="8"/>
        <v>1180084.0300000012</v>
      </c>
      <c r="AP14" s="74">
        <f t="shared" si="9"/>
        <v>0.4962656616614094</v>
      </c>
      <c r="AQ14" s="52">
        <f t="shared" si="10"/>
        <v>3408717.2600000016</v>
      </c>
      <c r="AR14" s="98">
        <f t="shared" si="11"/>
        <v>5.0251131547990524E-3</v>
      </c>
      <c r="AS14" s="219">
        <v>182548.53</v>
      </c>
      <c r="AT14" s="220">
        <v>652407.38</v>
      </c>
      <c r="AU14" s="220">
        <v>758667.03</v>
      </c>
      <c r="AV14" s="220">
        <v>902500.22</v>
      </c>
      <c r="AW14" s="220">
        <v>1063235.17</v>
      </c>
      <c r="AX14" s="74">
        <f t="shared" si="12"/>
        <v>0.1780996241751609</v>
      </c>
      <c r="AY14" s="52">
        <f t="shared" si="13"/>
        <v>160734.94999999995</v>
      </c>
      <c r="AZ14" s="74">
        <f t="shared" si="14"/>
        <v>4.8243973260151698</v>
      </c>
      <c r="BA14" s="52">
        <f t="shared" si="15"/>
        <v>880686.6399999999</v>
      </c>
      <c r="BB14" s="98">
        <f t="shared" si="16"/>
        <v>1.7328441354562878E-3</v>
      </c>
    </row>
    <row r="15" spans="2:54" x14ac:dyDescent="0.25">
      <c r="B15" s="19" t="s">
        <v>50</v>
      </c>
      <c r="C15" s="216">
        <v>85.189568752726075</v>
      </c>
      <c r="D15" s="217">
        <v>125.31273906340712</v>
      </c>
      <c r="E15" s="217">
        <v>128.06406554748472</v>
      </c>
      <c r="F15" s="217">
        <v>149.08224071540886</v>
      </c>
      <c r="G15" s="217">
        <v>167.61643280067435</v>
      </c>
      <c r="H15" s="74">
        <f t="shared" si="17"/>
        <v>0.12432193127983915</v>
      </c>
      <c r="I15" s="74">
        <f t="shared" si="0"/>
        <v>0.96756991794621094</v>
      </c>
      <c r="J15" s="216">
        <v>127.78</v>
      </c>
      <c r="K15" s="217">
        <v>128.15</v>
      </c>
      <c r="L15" s="217">
        <v>138.74</v>
      </c>
      <c r="M15" s="217">
        <v>165.52</v>
      </c>
      <c r="N15" s="217">
        <v>206.47</v>
      </c>
      <c r="O15" s="74">
        <f t="shared" si="1"/>
        <v>0.24740212663122274</v>
      </c>
      <c r="P15" s="74">
        <f t="shared" si="2"/>
        <v>0.61582407262482386</v>
      </c>
      <c r="R15" s="19" t="s">
        <v>50</v>
      </c>
      <c r="S15" s="216">
        <v>67.779354597842385</v>
      </c>
      <c r="T15" s="217">
        <v>82.5518455977071</v>
      </c>
      <c r="U15" s="217">
        <v>96.710639712624442</v>
      </c>
      <c r="V15" s="217">
        <v>122.12126480292923</v>
      </c>
      <c r="W15" s="217">
        <v>143.57686331313261</v>
      </c>
      <c r="X15" s="74">
        <f t="shared" si="3"/>
        <v>0.17569092937930941</v>
      </c>
      <c r="Y15" s="74">
        <f t="shared" si="4"/>
        <v>1.1182978823717376</v>
      </c>
      <c r="Z15" s="216">
        <v>76.27</v>
      </c>
      <c r="AA15" s="217">
        <v>91.56</v>
      </c>
      <c r="AB15" s="217">
        <v>116.02</v>
      </c>
      <c r="AC15" s="217">
        <v>135.97999999999999</v>
      </c>
      <c r="AD15" s="217">
        <v>170.57</v>
      </c>
      <c r="AE15" s="74">
        <f t="shared" si="5"/>
        <v>0.25437564347698194</v>
      </c>
      <c r="AF15" s="74">
        <f t="shared" si="6"/>
        <v>1.2363970106201654</v>
      </c>
      <c r="AH15" s="19" t="s">
        <v>50</v>
      </c>
      <c r="AI15" s="218">
        <v>42420393.430000007</v>
      </c>
      <c r="AJ15" s="52">
        <v>30921945.870000001</v>
      </c>
      <c r="AK15" s="52">
        <v>58482134.049999997</v>
      </c>
      <c r="AL15" s="52">
        <v>79534420.49000001</v>
      </c>
      <c r="AM15" s="52">
        <v>93956888.700000003</v>
      </c>
      <c r="AN15" s="74">
        <f t="shared" si="7"/>
        <v>0.18133618276395636</v>
      </c>
      <c r="AO15" s="52">
        <f t="shared" si="8"/>
        <v>14422468.209999993</v>
      </c>
      <c r="AP15" s="74">
        <f t="shared" si="9"/>
        <v>1.2148990403646991</v>
      </c>
      <c r="AQ15" s="52">
        <f t="shared" si="10"/>
        <v>51536495.269999996</v>
      </c>
      <c r="AR15" s="98">
        <f t="shared" si="11"/>
        <v>4.5939790422644622E-2</v>
      </c>
      <c r="AS15" s="219">
        <v>1586519.5</v>
      </c>
      <c r="AT15" s="220">
        <v>4371268.71</v>
      </c>
      <c r="AU15" s="220">
        <v>6419741.4299999997</v>
      </c>
      <c r="AV15" s="220">
        <v>7536822.79</v>
      </c>
      <c r="AW15" s="220">
        <v>9454446.7300000004</v>
      </c>
      <c r="AX15" s="74">
        <f t="shared" si="12"/>
        <v>0.2544339960525992</v>
      </c>
      <c r="AY15" s="52">
        <f t="shared" si="13"/>
        <v>1917623.9400000004</v>
      </c>
      <c r="AZ15" s="74">
        <f t="shared" si="14"/>
        <v>4.9592376456765894</v>
      </c>
      <c r="BA15" s="52">
        <f t="shared" si="15"/>
        <v>7867927.2300000004</v>
      </c>
      <c r="BB15" s="98">
        <f t="shared" si="16"/>
        <v>1.540871016340099E-2</v>
      </c>
    </row>
    <row r="16" spans="2:54" x14ac:dyDescent="0.25">
      <c r="B16" s="19" t="s">
        <v>51</v>
      </c>
      <c r="C16" s="216">
        <v>63.434218237190613</v>
      </c>
      <c r="D16" s="217">
        <v>68.994552790136339</v>
      </c>
      <c r="E16" s="217">
        <v>76.336777154272085</v>
      </c>
      <c r="F16" s="217">
        <v>86.654283016549712</v>
      </c>
      <c r="G16" s="217">
        <v>96.856439807177765</v>
      </c>
      <c r="H16" s="74">
        <f t="shared" si="17"/>
        <v>0.11773401654802895</v>
      </c>
      <c r="I16" s="74">
        <f t="shared" si="0"/>
        <v>0.52688001048607802</v>
      </c>
      <c r="J16" s="216">
        <v>60.62</v>
      </c>
      <c r="K16" s="217">
        <v>77.33</v>
      </c>
      <c r="L16" s="217">
        <v>85.51</v>
      </c>
      <c r="M16" s="217">
        <v>98.37</v>
      </c>
      <c r="N16" s="217">
        <v>114.68</v>
      </c>
      <c r="O16" s="74">
        <f t="shared" si="1"/>
        <v>0.16580258208803489</v>
      </c>
      <c r="P16" s="74">
        <f t="shared" si="2"/>
        <v>0.89178488947542078</v>
      </c>
      <c r="R16" s="19" t="s">
        <v>51</v>
      </c>
      <c r="S16" s="216">
        <v>43.258568786712132</v>
      </c>
      <c r="T16" s="217">
        <v>37.837311501257886</v>
      </c>
      <c r="U16" s="217">
        <v>53.16467533934356</v>
      </c>
      <c r="V16" s="217">
        <v>62.048312168956215</v>
      </c>
      <c r="W16" s="217">
        <v>69.552899294495347</v>
      </c>
      <c r="X16" s="74">
        <f t="shared" si="3"/>
        <v>0.1209474821024028</v>
      </c>
      <c r="Y16" s="74">
        <f t="shared" si="4"/>
        <v>0.60784097221127031</v>
      </c>
      <c r="Z16" s="216">
        <v>21.99</v>
      </c>
      <c r="AA16" s="217">
        <v>57.28</v>
      </c>
      <c r="AB16" s="217">
        <v>60.77</v>
      </c>
      <c r="AC16" s="217">
        <v>72.12</v>
      </c>
      <c r="AD16" s="217">
        <v>89.01</v>
      </c>
      <c r="AE16" s="74">
        <f t="shared" si="5"/>
        <v>0.23419301164725459</v>
      </c>
      <c r="AF16" s="74">
        <f t="shared" si="6"/>
        <v>3.0477489768076405</v>
      </c>
      <c r="AH16" s="19" t="s">
        <v>51</v>
      </c>
      <c r="AI16" s="218">
        <v>23173738.509999998</v>
      </c>
      <c r="AJ16" s="52">
        <v>16610861.379999997</v>
      </c>
      <c r="AK16" s="52">
        <v>27747259.210000001</v>
      </c>
      <c r="AL16" s="52">
        <v>33504230.209999997</v>
      </c>
      <c r="AM16" s="52">
        <v>36546242.25</v>
      </c>
      <c r="AN16" s="74">
        <f t="shared" si="7"/>
        <v>9.0794864437507838E-2</v>
      </c>
      <c r="AO16" s="52">
        <f t="shared" si="8"/>
        <v>3042012.0400000028</v>
      </c>
      <c r="AP16" s="74">
        <f t="shared" si="9"/>
        <v>0.57705422602526824</v>
      </c>
      <c r="AQ16" s="52">
        <f t="shared" si="10"/>
        <v>13372503.740000002</v>
      </c>
      <c r="AR16" s="98">
        <f t="shared" si="11"/>
        <v>1.7869117772310823E-2</v>
      </c>
      <c r="AS16" s="219">
        <v>618153.86</v>
      </c>
      <c r="AT16" s="220">
        <v>2329887.98</v>
      </c>
      <c r="AU16" s="220">
        <v>2869190.57</v>
      </c>
      <c r="AV16" s="220">
        <v>3275320.5</v>
      </c>
      <c r="AW16" s="220">
        <v>3885122.59</v>
      </c>
      <c r="AX16" s="74">
        <f t="shared" si="12"/>
        <v>0.18618089130514104</v>
      </c>
      <c r="AY16" s="52">
        <f t="shared" si="13"/>
        <v>609802.08999999985</v>
      </c>
      <c r="AZ16" s="74">
        <f t="shared" si="14"/>
        <v>5.2850413811215216</v>
      </c>
      <c r="BA16" s="52">
        <f t="shared" si="15"/>
        <v>3266968.73</v>
      </c>
      <c r="BB16" s="98">
        <f t="shared" si="16"/>
        <v>6.3319123422245745E-3</v>
      </c>
    </row>
    <row r="17" spans="2:54" x14ac:dyDescent="0.25">
      <c r="B17" s="19" t="s">
        <v>52</v>
      </c>
      <c r="C17" s="216">
        <v>92.797654631006637</v>
      </c>
      <c r="D17" s="217">
        <v>98.708115209716354</v>
      </c>
      <c r="E17" s="217">
        <v>114.50168198212253</v>
      </c>
      <c r="F17" s="217">
        <v>129.03512184826479</v>
      </c>
      <c r="G17" s="217">
        <v>138.44710979557306</v>
      </c>
      <c r="H17" s="74">
        <f t="shared" si="17"/>
        <v>7.2941287709062941E-2</v>
      </c>
      <c r="I17" s="74">
        <f t="shared" si="0"/>
        <v>0.49192466497222753</v>
      </c>
      <c r="J17" s="216">
        <v>88.32</v>
      </c>
      <c r="K17" s="217">
        <v>117.31</v>
      </c>
      <c r="L17" s="217">
        <v>129.86000000000001</v>
      </c>
      <c r="M17" s="217">
        <v>142.44</v>
      </c>
      <c r="N17" s="217">
        <v>124.39</v>
      </c>
      <c r="O17" s="74">
        <f t="shared" si="1"/>
        <v>-0.12672002246559955</v>
      </c>
      <c r="P17" s="74">
        <f t="shared" si="2"/>
        <v>0.40840126811594213</v>
      </c>
      <c r="R17" s="19" t="s">
        <v>52</v>
      </c>
      <c r="S17" s="216">
        <v>71.476725159943854</v>
      </c>
      <c r="T17" s="217">
        <v>53.718812727732569</v>
      </c>
      <c r="U17" s="217">
        <v>88.717889530765731</v>
      </c>
      <c r="V17" s="217">
        <v>108.87306546654106</v>
      </c>
      <c r="W17" s="217">
        <v>119.20726945118422</v>
      </c>
      <c r="X17" s="74">
        <f t="shared" si="3"/>
        <v>9.4919748427760187E-2</v>
      </c>
      <c r="Y17" s="74">
        <f t="shared" si="4"/>
        <v>0.66777743642330378</v>
      </c>
      <c r="Z17" s="216">
        <v>29.24</v>
      </c>
      <c r="AA17" s="217">
        <v>74.12</v>
      </c>
      <c r="AB17" s="217">
        <v>105.77</v>
      </c>
      <c r="AC17" s="217">
        <v>117.93</v>
      </c>
      <c r="AD17" s="217">
        <v>102.08</v>
      </c>
      <c r="AE17" s="74">
        <f t="shared" si="5"/>
        <v>-0.13440176375816171</v>
      </c>
      <c r="AF17" s="74">
        <f t="shared" si="6"/>
        <v>2.491108071135431</v>
      </c>
      <c r="AH17" s="19" t="s">
        <v>52</v>
      </c>
      <c r="AI17" s="218">
        <v>73857149.129999995</v>
      </c>
      <c r="AJ17" s="52">
        <v>34127770.07</v>
      </c>
      <c r="AK17" s="52">
        <v>88124626.290000007</v>
      </c>
      <c r="AL17" s="52">
        <v>107018992.04000002</v>
      </c>
      <c r="AM17" s="52">
        <v>118898417.72999999</v>
      </c>
      <c r="AN17" s="74">
        <f t="shared" si="7"/>
        <v>0.11100296745048621</v>
      </c>
      <c r="AO17" s="52">
        <f t="shared" si="8"/>
        <v>11879425.689999968</v>
      </c>
      <c r="AP17" s="74">
        <f t="shared" si="9"/>
        <v>0.60984304336903672</v>
      </c>
      <c r="AQ17" s="52">
        <f t="shared" si="10"/>
        <v>45041268.599999994</v>
      </c>
      <c r="AR17" s="98">
        <f t="shared" si="11"/>
        <v>5.8134836813729579E-2</v>
      </c>
      <c r="AS17" s="219">
        <v>1358559.7</v>
      </c>
      <c r="AT17" s="220">
        <v>6252352.3899999997</v>
      </c>
      <c r="AU17" s="220">
        <v>8925503.4199999999</v>
      </c>
      <c r="AV17" s="220">
        <v>9951259.3200000003</v>
      </c>
      <c r="AW17" s="220">
        <v>8674249.9100000001</v>
      </c>
      <c r="AX17" s="74">
        <f t="shared" si="12"/>
        <v>-0.12832641266150824</v>
      </c>
      <c r="AY17" s="52">
        <f t="shared" si="13"/>
        <v>-1277009.4100000001</v>
      </c>
      <c r="AZ17" s="74">
        <f t="shared" si="14"/>
        <v>5.3848868106421826</v>
      </c>
      <c r="BA17" s="52">
        <f t="shared" si="15"/>
        <v>7315690.21</v>
      </c>
      <c r="BB17" s="98">
        <f t="shared" si="16"/>
        <v>1.4137157526519494E-2</v>
      </c>
    </row>
    <row r="18" spans="2:54" x14ac:dyDescent="0.25">
      <c r="B18" s="23" t="s">
        <v>53</v>
      </c>
      <c r="C18" s="216">
        <v>55.095620172519752</v>
      </c>
      <c r="D18" s="217">
        <v>74.275687625867548</v>
      </c>
      <c r="E18" s="217">
        <v>64.226114005064417</v>
      </c>
      <c r="F18" s="217">
        <v>69.857366729288515</v>
      </c>
      <c r="G18" s="217">
        <v>72.744408215334261</v>
      </c>
      <c r="H18" s="74">
        <f t="shared" si="17"/>
        <v>4.1327659790464377E-2</v>
      </c>
      <c r="I18" s="74">
        <f t="shared" si="0"/>
        <v>0.3203301458001786</v>
      </c>
      <c r="J18" s="216">
        <v>77.12</v>
      </c>
      <c r="K18" s="217">
        <v>80.260000000000005</v>
      </c>
      <c r="L18" s="217">
        <v>73.53</v>
      </c>
      <c r="M18" s="217">
        <v>80.040000000000006</v>
      </c>
      <c r="N18" s="217">
        <v>85.83</v>
      </c>
      <c r="O18" s="74">
        <f t="shared" si="1"/>
        <v>7.233883058470747E-2</v>
      </c>
      <c r="P18" s="74">
        <f t="shared" si="2"/>
        <v>0.11294087136929454</v>
      </c>
      <c r="R18" s="23" t="s">
        <v>53</v>
      </c>
      <c r="S18" s="216">
        <v>39.847115807564066</v>
      </c>
      <c r="T18" s="217">
        <v>29.350319995339838</v>
      </c>
      <c r="U18" s="217">
        <v>43.181422447436297</v>
      </c>
      <c r="V18" s="217">
        <v>53.997432120157676</v>
      </c>
      <c r="W18" s="217">
        <v>56.415934163552492</v>
      </c>
      <c r="X18" s="74">
        <f t="shared" si="3"/>
        <v>4.4789204753534317E-2</v>
      </c>
      <c r="Y18" s="74">
        <f t="shared" si="4"/>
        <v>0.41580972725868448</v>
      </c>
      <c r="Z18" s="216">
        <v>12.64</v>
      </c>
      <c r="AA18" s="217">
        <v>46.59</v>
      </c>
      <c r="AB18" s="217">
        <v>58.99</v>
      </c>
      <c r="AC18" s="217">
        <v>65</v>
      </c>
      <c r="AD18" s="217">
        <v>67.73</v>
      </c>
      <c r="AE18" s="74">
        <f t="shared" si="5"/>
        <v>4.2000000000000037E-2</v>
      </c>
      <c r="AF18" s="74">
        <f t="shared" si="6"/>
        <v>4.3583860759493671</v>
      </c>
      <c r="AH18" s="23" t="s">
        <v>53</v>
      </c>
      <c r="AI18" s="218">
        <v>20449761.579999998</v>
      </c>
      <c r="AJ18" s="52">
        <v>12828760.199999999</v>
      </c>
      <c r="AK18" s="52">
        <v>20416665.23</v>
      </c>
      <c r="AL18" s="52">
        <v>24141003.849999998</v>
      </c>
      <c r="AM18" s="52">
        <v>26195575</v>
      </c>
      <c r="AN18" s="74">
        <f t="shared" si="7"/>
        <v>8.5107113306723603E-2</v>
      </c>
      <c r="AO18" s="52">
        <f t="shared" si="8"/>
        <v>2054571.1500000022</v>
      </c>
      <c r="AP18" s="74">
        <f t="shared" si="9"/>
        <v>0.28097214715791341</v>
      </c>
      <c r="AQ18" s="52">
        <f t="shared" si="10"/>
        <v>5745813.4200000018</v>
      </c>
      <c r="AR18" s="98">
        <f t="shared" si="11"/>
        <v>1.280820642479053E-2</v>
      </c>
      <c r="AS18" s="219">
        <v>400152.77</v>
      </c>
      <c r="AT18" s="220">
        <v>2069490.99</v>
      </c>
      <c r="AU18" s="220">
        <v>2241944.88</v>
      </c>
      <c r="AV18" s="220">
        <v>2512645.7000000002</v>
      </c>
      <c r="AW18" s="220">
        <v>2681200.48</v>
      </c>
      <c r="AX18" s="74">
        <f t="shared" si="12"/>
        <v>6.7082589479288579E-2</v>
      </c>
      <c r="AY18" s="52">
        <f t="shared" si="13"/>
        <v>168554.7799999998</v>
      </c>
      <c r="AZ18" s="74">
        <f t="shared" si="14"/>
        <v>5.7004421336381101</v>
      </c>
      <c r="BA18" s="52">
        <f t="shared" si="15"/>
        <v>2281047.71</v>
      </c>
      <c r="BB18" s="98">
        <f t="shared" si="16"/>
        <v>4.3697788211337898E-3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163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164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165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166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167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11239.82433852326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168</v>
      </c>
      <c r="C27" s="270"/>
      <c r="D27" s="270"/>
      <c r="E27" s="270"/>
      <c r="F27" s="270"/>
      <c r="G27" s="270"/>
      <c r="H27" s="270"/>
      <c r="I27" s="270"/>
      <c r="R27" s="270" t="s">
        <v>169</v>
      </c>
      <c r="S27" s="270"/>
      <c r="T27" s="270"/>
      <c r="U27" s="270"/>
      <c r="V27" s="270"/>
      <c r="W27" s="270"/>
      <c r="X27" s="270"/>
      <c r="Y27" s="270"/>
      <c r="AH27" s="270" t="s">
        <v>170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163</v>
      </c>
      <c r="C43" s="268"/>
      <c r="D43" s="268"/>
      <c r="E43" s="268"/>
      <c r="F43" s="268"/>
      <c r="G43" s="268"/>
      <c r="H43" s="268"/>
      <c r="I43" s="268"/>
      <c r="R43" s="268" t="s">
        <v>164</v>
      </c>
      <c r="S43" s="268"/>
      <c r="T43" s="268"/>
      <c r="U43" s="268"/>
      <c r="V43" s="268"/>
      <c r="W43" s="268"/>
      <c r="X43" s="268"/>
      <c r="Y43" s="268"/>
      <c r="AH43" s="309" t="s">
        <v>165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166</v>
      </c>
      <c r="C44" s="268"/>
      <c r="D44" s="268"/>
      <c r="E44" s="268"/>
      <c r="F44" s="268"/>
      <c r="G44" s="268"/>
      <c r="H44" s="268"/>
      <c r="I44" s="268"/>
      <c r="R44" s="310" t="s">
        <v>167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43856-21B6-4160-8AAE-483EBED44E36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159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F5D3-C406-4083-AAD6-18D706A0F308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305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255</v>
      </c>
      <c r="D5" s="172" t="s">
        <v>256</v>
      </c>
      <c r="E5" s="172" t="s">
        <v>262</v>
      </c>
      <c r="F5" s="172" t="s">
        <v>257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258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259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171</v>
      </c>
      <c r="C6" s="225">
        <v>45076</v>
      </c>
      <c r="D6" s="225">
        <v>12549</v>
      </c>
      <c r="E6" s="225">
        <v>20161</v>
      </c>
      <c r="F6" s="225">
        <v>37751</v>
      </c>
      <c r="G6" s="226">
        <f t="shared" ref="G6:G11" si="0">F6/E6-1</f>
        <v>0.87247656366251669</v>
      </c>
      <c r="H6" s="225">
        <f t="shared" ref="H6:H11" si="1">F6-E6</f>
        <v>17590</v>
      </c>
      <c r="I6" s="226"/>
      <c r="J6" s="225">
        <v>51166</v>
      </c>
      <c r="K6" s="226">
        <f t="shared" ref="K6:K11" si="2">J6/F6-1</f>
        <v>0.3553548250377474</v>
      </c>
      <c r="L6" s="225">
        <f t="shared" ref="L6:L11" si="3">J6-F6</f>
        <v>13415</v>
      </c>
      <c r="M6" s="226"/>
      <c r="N6" s="225">
        <v>43737</v>
      </c>
      <c r="O6" s="226">
        <f t="shared" ref="O6:O11" si="4">N6/J6-1</f>
        <v>-0.14519407418989172</v>
      </c>
      <c r="P6" s="225">
        <f t="shared" ref="P6:P11" si="5">N6-J6</f>
        <v>-7429</v>
      </c>
      <c r="Q6" s="226">
        <f>N6/C6-1</f>
        <v>-2.9705386458425798E-2</v>
      </c>
      <c r="R6" s="225">
        <f>N6-C6</f>
        <v>-1339</v>
      </c>
      <c r="S6" s="226"/>
      <c r="T6" s="226"/>
      <c r="V6" s="29"/>
      <c r="AE6" s="1"/>
    </row>
    <row r="7" spans="1:31" ht="18.75" x14ac:dyDescent="0.3">
      <c r="A7" s="4"/>
      <c r="B7" s="224" t="s">
        <v>172</v>
      </c>
      <c r="C7" s="225">
        <v>10509</v>
      </c>
      <c r="D7" s="225">
        <v>2335</v>
      </c>
      <c r="E7" s="225">
        <v>4950</v>
      </c>
      <c r="F7" s="225">
        <v>6762</v>
      </c>
      <c r="G7" s="226">
        <f t="shared" si="0"/>
        <v>0.36606060606060598</v>
      </c>
      <c r="H7" s="225">
        <f t="shared" si="1"/>
        <v>1812</v>
      </c>
      <c r="I7" s="226">
        <f>F7/$F$7</f>
        <v>1</v>
      </c>
      <c r="J7" s="225">
        <v>20250</v>
      </c>
      <c r="K7" s="226">
        <f t="shared" si="2"/>
        <v>1.9946761313220942</v>
      </c>
      <c r="L7" s="225">
        <f t="shared" si="3"/>
        <v>13488</v>
      </c>
      <c r="M7" s="226">
        <f>J7/$J$7</f>
        <v>1</v>
      </c>
      <c r="N7" s="225">
        <v>11054</v>
      </c>
      <c r="O7" s="226">
        <f t="shared" si="4"/>
        <v>-0.45412345679012345</v>
      </c>
      <c r="P7" s="225">
        <f t="shared" si="5"/>
        <v>-9196</v>
      </c>
      <c r="Q7" s="226">
        <f t="shared" ref="Q7:Q11" si="6">N7/C7-1</f>
        <v>5.1860310210295912E-2</v>
      </c>
      <c r="R7" s="225">
        <f t="shared" ref="R7:R11" si="7">N7-C7</f>
        <v>545</v>
      </c>
      <c r="S7" s="226">
        <f>N7/$N$7</f>
        <v>1</v>
      </c>
      <c r="T7" s="226">
        <f>N7/$N$6</f>
        <v>0.25273795642133662</v>
      </c>
      <c r="V7" s="29"/>
      <c r="W7" s="79"/>
      <c r="AE7" s="1" t="s">
        <v>173</v>
      </c>
    </row>
    <row r="8" spans="1:31" ht="15.75" x14ac:dyDescent="0.25">
      <c r="A8" s="4"/>
      <c r="B8" s="227" t="s">
        <v>100</v>
      </c>
      <c r="C8" s="228">
        <v>4565</v>
      </c>
      <c r="D8" s="228">
        <v>681</v>
      </c>
      <c r="E8" s="228">
        <v>2535</v>
      </c>
      <c r="F8" s="228">
        <v>3247</v>
      </c>
      <c r="G8" s="229">
        <f t="shared" si="0"/>
        <v>0.28086785009861925</v>
      </c>
      <c r="H8" s="228">
        <f t="shared" si="1"/>
        <v>712</v>
      </c>
      <c r="I8" s="229">
        <f>F8/$F$7</f>
        <v>0.48018337769890562</v>
      </c>
      <c r="J8" s="228">
        <v>5439</v>
      </c>
      <c r="K8" s="229">
        <f t="shared" si="2"/>
        <v>0.67508469356328926</v>
      </c>
      <c r="L8" s="228">
        <f t="shared" si="3"/>
        <v>2192</v>
      </c>
      <c r="M8" s="229">
        <f>J8/$J$7</f>
        <v>0.2685925925925926</v>
      </c>
      <c r="N8" s="228">
        <v>3803</v>
      </c>
      <c r="O8" s="229">
        <f t="shared" si="4"/>
        <v>-0.30079058650487223</v>
      </c>
      <c r="P8" s="228">
        <f t="shared" si="5"/>
        <v>-1636</v>
      </c>
      <c r="Q8" s="229">
        <f t="shared" si="6"/>
        <v>-0.16692223439211396</v>
      </c>
      <c r="R8" s="228">
        <f t="shared" si="7"/>
        <v>-762</v>
      </c>
      <c r="S8" s="229">
        <f>N8/$N$7</f>
        <v>0.34403835715578074</v>
      </c>
      <c r="T8" s="229">
        <f>N8/$N$6</f>
        <v>8.6951551318105946E-2</v>
      </c>
      <c r="V8" s="29"/>
      <c r="W8" s="79"/>
      <c r="AE8" s="1" t="s">
        <v>174</v>
      </c>
    </row>
    <row r="9" spans="1:31" s="4" customFormat="1" x14ac:dyDescent="0.25">
      <c r="B9" s="230" t="s">
        <v>103</v>
      </c>
      <c r="C9" s="231">
        <v>5944</v>
      </c>
      <c r="D9" s="231">
        <v>1654</v>
      </c>
      <c r="E9" s="231">
        <v>2415</v>
      </c>
      <c r="F9" s="231">
        <v>3515</v>
      </c>
      <c r="G9" s="232">
        <f t="shared" si="0"/>
        <v>0.45548654244306408</v>
      </c>
      <c r="H9" s="233">
        <f t="shared" si="1"/>
        <v>1100</v>
      </c>
      <c r="I9" s="234">
        <f>F9/$F$7</f>
        <v>0.51981662230109438</v>
      </c>
      <c r="J9" s="231">
        <v>14811</v>
      </c>
      <c r="K9" s="232">
        <f t="shared" si="2"/>
        <v>3.2136557610241825</v>
      </c>
      <c r="L9" s="233">
        <f t="shared" si="3"/>
        <v>11296</v>
      </c>
      <c r="M9" s="234">
        <f>J9/$J$7</f>
        <v>0.7314074074074074</v>
      </c>
      <c r="N9" s="231">
        <v>7251</v>
      </c>
      <c r="O9" s="232">
        <f t="shared" si="4"/>
        <v>-0.51043143609479436</v>
      </c>
      <c r="P9" s="233">
        <f t="shared" si="5"/>
        <v>-7560</v>
      </c>
      <c r="Q9" s="232">
        <f t="shared" si="6"/>
        <v>0.21988559892328396</v>
      </c>
      <c r="R9" s="233">
        <f t="shared" si="7"/>
        <v>1307</v>
      </c>
      <c r="S9" s="234">
        <f>N9/$N$7</f>
        <v>0.65596164284421932</v>
      </c>
      <c r="T9" s="234">
        <f>N9/$N$6</f>
        <v>0.16578640510323067</v>
      </c>
      <c r="V9" s="29"/>
      <c r="W9" s="79"/>
      <c r="AE9" s="1" t="s">
        <v>175</v>
      </c>
    </row>
    <row r="10" spans="1:31" s="4" customFormat="1" x14ac:dyDescent="0.25">
      <c r="B10" s="235" t="s">
        <v>176</v>
      </c>
      <c r="C10" s="29">
        <v>4285</v>
      </c>
      <c r="D10" s="29">
        <v>1475</v>
      </c>
      <c r="E10" s="29">
        <v>1203</v>
      </c>
      <c r="F10" s="29">
        <v>1728</v>
      </c>
      <c r="G10" s="22">
        <f t="shared" si="0"/>
        <v>0.43640897755610975</v>
      </c>
      <c r="H10" s="20">
        <f t="shared" si="1"/>
        <v>525</v>
      </c>
      <c r="I10" s="31">
        <f>F10/$F$7</f>
        <v>0.25554569653948533</v>
      </c>
      <c r="J10" s="29">
        <v>11905</v>
      </c>
      <c r="K10" s="22">
        <f t="shared" si="2"/>
        <v>5.8894675925925926</v>
      </c>
      <c r="L10" s="20">
        <f t="shared" si="3"/>
        <v>10177</v>
      </c>
      <c r="M10" s="31">
        <f>J10/$J$7</f>
        <v>0.58790123456790122</v>
      </c>
      <c r="N10" s="29">
        <v>5841</v>
      </c>
      <c r="O10" s="22">
        <f t="shared" si="4"/>
        <v>-0.50936581268374637</v>
      </c>
      <c r="P10" s="20">
        <f t="shared" si="5"/>
        <v>-6064</v>
      </c>
      <c r="Q10" s="22">
        <f t="shared" si="6"/>
        <v>0.36312718786464404</v>
      </c>
      <c r="R10" s="20">
        <f t="shared" si="7"/>
        <v>1556</v>
      </c>
      <c r="S10" s="31">
        <f>N10/$N$7</f>
        <v>0.52840600687533923</v>
      </c>
      <c r="T10" s="31">
        <f>N10/$N$6</f>
        <v>0.13354825433843198</v>
      </c>
      <c r="V10" s="29"/>
      <c r="W10" s="79"/>
      <c r="AE10" s="1" t="s">
        <v>177</v>
      </c>
    </row>
    <row r="11" spans="1:31" s="4" customFormat="1" x14ac:dyDescent="0.25">
      <c r="B11" s="235" t="s">
        <v>178</v>
      </c>
      <c r="C11" s="29">
        <f>C9-C10</f>
        <v>1659</v>
      </c>
      <c r="D11" s="29">
        <f>D9-D10</f>
        <v>179</v>
      </c>
      <c r="E11" s="29">
        <f>E9-E10</f>
        <v>1212</v>
      </c>
      <c r="F11" s="29">
        <f>F9-F10</f>
        <v>1787</v>
      </c>
      <c r="G11" s="22">
        <f t="shared" si="0"/>
        <v>0.47442244224422447</v>
      </c>
      <c r="H11" s="20">
        <f t="shared" si="1"/>
        <v>575</v>
      </c>
      <c r="I11" s="31">
        <f>F11/$F$7</f>
        <v>0.26427092576160899</v>
      </c>
      <c r="J11" s="29">
        <f>J9-J10</f>
        <v>2906</v>
      </c>
      <c r="K11" s="22">
        <f t="shared" si="2"/>
        <v>0.62618914381645219</v>
      </c>
      <c r="L11" s="20">
        <f t="shared" si="3"/>
        <v>1119</v>
      </c>
      <c r="M11" s="31">
        <f>J11/$J$7</f>
        <v>0.14350617283950617</v>
      </c>
      <c r="N11" s="29">
        <f>N9-N10</f>
        <v>1410</v>
      </c>
      <c r="O11" s="22">
        <f t="shared" si="4"/>
        <v>-0.51479697178251893</v>
      </c>
      <c r="P11" s="20">
        <f t="shared" si="5"/>
        <v>-1496</v>
      </c>
      <c r="Q11" s="22">
        <f t="shared" si="6"/>
        <v>-0.15009041591320071</v>
      </c>
      <c r="R11" s="20">
        <f t="shared" si="7"/>
        <v>-249</v>
      </c>
      <c r="S11" s="31">
        <f>N11/$N$7</f>
        <v>0.12755563596888003</v>
      </c>
      <c r="T11" s="31">
        <f>N11/$N$6</f>
        <v>3.2238150764798683E-2</v>
      </c>
      <c r="V11" s="29"/>
      <c r="W11" s="79"/>
      <c r="AE11" s="1" t="s">
        <v>179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180</v>
      </c>
    </row>
    <row r="13" spans="1:31" s="4" customFormat="1" x14ac:dyDescent="0.25">
      <c r="B13" s="125" t="s">
        <v>181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182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183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184</v>
      </c>
      <c r="N39" s="14">
        <v>2021</v>
      </c>
      <c r="O39" s="14" t="s">
        <v>184</v>
      </c>
      <c r="P39" s="14" t="s">
        <v>185</v>
      </c>
      <c r="Q39" s="14" t="s">
        <v>186</v>
      </c>
      <c r="R39" s="14" t="s">
        <v>187</v>
      </c>
      <c r="S39" s="87"/>
      <c r="T39" s="87"/>
      <c r="AE39" s="1"/>
    </row>
    <row r="40" spans="2:31" s="4" customFormat="1" ht="18.75" hidden="1" x14ac:dyDescent="0.3">
      <c r="B40" s="224" t="s">
        <v>171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172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173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174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175</v>
      </c>
    </row>
    <row r="44" spans="2:31" s="4" customFormat="1" hidden="1" x14ac:dyDescent="0.25">
      <c r="B44" s="235" t="s">
        <v>176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177</v>
      </c>
    </row>
    <row r="45" spans="2:31" s="4" customFormat="1" hidden="1" x14ac:dyDescent="0.25">
      <c r="B45" s="235" t="s">
        <v>178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179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180</v>
      </c>
    </row>
    <row r="47" spans="2:31" s="4" customFormat="1" hidden="1" x14ac:dyDescent="0.25">
      <c r="B47" s="269" t="s">
        <v>181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182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305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171</v>
      </c>
      <c r="C124" s="225">
        <v>45076</v>
      </c>
      <c r="D124" s="225">
        <v>12633</v>
      </c>
      <c r="E124" s="225">
        <v>20161</v>
      </c>
      <c r="F124" s="225">
        <v>37751</v>
      </c>
      <c r="G124" s="226">
        <f t="shared" ref="G124:G129" si="8">F124/E124-1</f>
        <v>0.87247656366251669</v>
      </c>
      <c r="H124" s="225">
        <f t="shared" ref="H124:H129" si="9">F124-E124</f>
        <v>17590</v>
      </c>
      <c r="I124" s="226"/>
      <c r="J124" s="225">
        <v>51166</v>
      </c>
      <c r="K124" s="226"/>
      <c r="L124" s="226">
        <f t="shared" ref="L124:L129" si="10">J124/F124-1</f>
        <v>0.3553548250377474</v>
      </c>
      <c r="M124" s="225">
        <f t="shared" ref="M124:M129" si="11">J124-F124</f>
        <v>13415</v>
      </c>
      <c r="N124" s="226">
        <f t="shared" ref="N124:N129" si="12">J124/D124-1</f>
        <v>3.0501860207393339</v>
      </c>
      <c r="O124" s="225">
        <f t="shared" ref="O124:O129" si="13">J124-D124</f>
        <v>38533</v>
      </c>
      <c r="Z124" s="1"/>
      <c r="AE124"/>
    </row>
    <row r="125" spans="2:31" ht="18.75" x14ac:dyDescent="0.3">
      <c r="B125" s="224" t="s">
        <v>172</v>
      </c>
      <c r="C125" s="225">
        <v>10509</v>
      </c>
      <c r="D125" s="225">
        <v>2339</v>
      </c>
      <c r="E125" s="225">
        <v>4950</v>
      </c>
      <c r="F125" s="225">
        <v>6762</v>
      </c>
      <c r="G125" s="226">
        <f t="shared" si="8"/>
        <v>0.36606060606060598</v>
      </c>
      <c r="H125" s="225">
        <f t="shared" si="9"/>
        <v>1812</v>
      </c>
      <c r="I125" s="226">
        <f>F125/$F$7</f>
        <v>1</v>
      </c>
      <c r="J125" s="225">
        <v>20250</v>
      </c>
      <c r="K125" s="226">
        <f>J125/$J$125</f>
        <v>1</v>
      </c>
      <c r="L125" s="226">
        <f t="shared" si="10"/>
        <v>1.9946761313220942</v>
      </c>
      <c r="M125" s="225">
        <f t="shared" si="11"/>
        <v>13488</v>
      </c>
      <c r="N125" s="226">
        <f t="shared" si="12"/>
        <v>7.6575459598118858</v>
      </c>
      <c r="O125" s="225">
        <f t="shared" si="13"/>
        <v>17911</v>
      </c>
      <c r="Z125" s="1"/>
      <c r="AE125"/>
    </row>
    <row r="126" spans="2:31" ht="15.75" x14ac:dyDescent="0.25">
      <c r="B126" s="227" t="s">
        <v>100</v>
      </c>
      <c r="C126" s="228">
        <v>4565</v>
      </c>
      <c r="D126" s="228">
        <v>681</v>
      </c>
      <c r="E126" s="228">
        <v>2535</v>
      </c>
      <c r="F126" s="228">
        <v>3247</v>
      </c>
      <c r="G126" s="229">
        <f t="shared" si="8"/>
        <v>0.28086785009861925</v>
      </c>
      <c r="H126" s="228">
        <f t="shared" si="9"/>
        <v>712</v>
      </c>
      <c r="I126" s="229">
        <f>F126/$F$7</f>
        <v>0.48018337769890562</v>
      </c>
      <c r="J126" s="228">
        <v>5439</v>
      </c>
      <c r="K126" s="229">
        <f>J126/$J$125</f>
        <v>0.2685925925925926</v>
      </c>
      <c r="L126" s="229">
        <f t="shared" si="10"/>
        <v>0.67508469356328926</v>
      </c>
      <c r="M126" s="228">
        <f t="shared" si="11"/>
        <v>2192</v>
      </c>
      <c r="N126" s="229">
        <f t="shared" si="12"/>
        <v>6.9867841409691627</v>
      </c>
      <c r="O126" s="228">
        <f t="shared" si="13"/>
        <v>4758</v>
      </c>
      <c r="Z126" s="1"/>
      <c r="AE126"/>
    </row>
    <row r="127" spans="2:31" x14ac:dyDescent="0.25">
      <c r="B127" s="230" t="s">
        <v>103</v>
      </c>
      <c r="C127" s="231">
        <v>5944</v>
      </c>
      <c r="D127" s="231">
        <v>1658</v>
      </c>
      <c r="E127" s="231">
        <v>2415</v>
      </c>
      <c r="F127" s="231">
        <v>3515</v>
      </c>
      <c r="G127" s="232">
        <f t="shared" si="8"/>
        <v>0.45548654244306408</v>
      </c>
      <c r="H127" s="233">
        <f t="shared" si="9"/>
        <v>1100</v>
      </c>
      <c r="I127" s="234">
        <f>F127/$F$7</f>
        <v>0.51981662230109438</v>
      </c>
      <c r="J127" s="231">
        <v>14811</v>
      </c>
      <c r="K127" s="234">
        <f>J127/$J$125</f>
        <v>0.7314074074074074</v>
      </c>
      <c r="L127" s="232">
        <f t="shared" si="10"/>
        <v>3.2136557610241825</v>
      </c>
      <c r="M127" s="233">
        <f t="shared" si="11"/>
        <v>11296</v>
      </c>
      <c r="N127" s="232">
        <f t="shared" si="12"/>
        <v>7.9330518697225578</v>
      </c>
      <c r="O127" s="233">
        <f t="shared" si="13"/>
        <v>13153</v>
      </c>
      <c r="Z127" s="1"/>
      <c r="AE127"/>
    </row>
    <row r="128" spans="2:31" x14ac:dyDescent="0.25">
      <c r="B128" s="235" t="s">
        <v>176</v>
      </c>
      <c r="C128" s="29">
        <v>4285</v>
      </c>
      <c r="D128" s="29">
        <v>1479</v>
      </c>
      <c r="E128" s="29">
        <v>1203</v>
      </c>
      <c r="F128" s="29">
        <v>1728</v>
      </c>
      <c r="G128" s="22">
        <f t="shared" si="8"/>
        <v>0.43640897755610975</v>
      </c>
      <c r="H128" s="20">
        <f t="shared" si="9"/>
        <v>525</v>
      </c>
      <c r="I128" s="31">
        <f>F128/$F$7</f>
        <v>0.25554569653948533</v>
      </c>
      <c r="J128" s="29">
        <v>11905</v>
      </c>
      <c r="K128" s="31">
        <f>J128/$J$125</f>
        <v>0.58790123456790122</v>
      </c>
      <c r="L128" s="22">
        <f t="shared" si="10"/>
        <v>5.8894675925925926</v>
      </c>
      <c r="M128" s="20">
        <f t="shared" si="11"/>
        <v>10177</v>
      </c>
      <c r="N128" s="22">
        <f t="shared" si="12"/>
        <v>7.0493576741041242</v>
      </c>
      <c r="O128" s="20">
        <f t="shared" si="13"/>
        <v>10426</v>
      </c>
      <c r="Z128" s="1"/>
      <c r="AE128"/>
    </row>
    <row r="129" spans="2:31" x14ac:dyDescent="0.25">
      <c r="B129" s="235" t="s">
        <v>178</v>
      </c>
      <c r="C129" s="29">
        <f>C127-C128</f>
        <v>1659</v>
      </c>
      <c r="D129" s="29">
        <f>D127-D128</f>
        <v>179</v>
      </c>
      <c r="E129" s="29">
        <f>E127-E128</f>
        <v>1212</v>
      </c>
      <c r="F129" s="29">
        <f>F127-F128</f>
        <v>1787</v>
      </c>
      <c r="G129" s="22">
        <f t="shared" si="8"/>
        <v>0.47442244224422447</v>
      </c>
      <c r="H129" s="20">
        <f t="shared" si="9"/>
        <v>575</v>
      </c>
      <c r="I129" s="31">
        <f>F129/$F$7</f>
        <v>0.26427092576160899</v>
      </c>
      <c r="J129" s="29">
        <f>J127-J128</f>
        <v>2906</v>
      </c>
      <c r="K129" s="31">
        <f>J129/$J$125</f>
        <v>0.14350617283950617</v>
      </c>
      <c r="L129" s="22">
        <f t="shared" si="10"/>
        <v>0.62618914381645219</v>
      </c>
      <c r="M129" s="20">
        <f t="shared" si="11"/>
        <v>1119</v>
      </c>
      <c r="N129" s="22">
        <f t="shared" si="12"/>
        <v>15.234636871508378</v>
      </c>
      <c r="O129" s="20">
        <f t="shared" si="13"/>
        <v>2727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181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304A-4B81-46BA-86FE-4679DD6D64E2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306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255</v>
      </c>
      <c r="D5" s="241" t="s">
        <v>256</v>
      </c>
      <c r="E5" s="241" t="s">
        <v>262</v>
      </c>
      <c r="F5" s="242" t="str">
        <f>CONCATENATE("%/s total Tenerife ",RIGHT(E5,4))</f>
        <v>%/s total Tenerife 2021</v>
      </c>
      <c r="G5" s="241" t="s">
        <v>257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258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259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189</v>
      </c>
      <c r="C6" s="243">
        <v>10509</v>
      </c>
      <c r="D6" s="243">
        <v>2335</v>
      </c>
      <c r="E6" s="243">
        <v>4950</v>
      </c>
      <c r="F6" s="244">
        <f>E6/$E$6</f>
        <v>1</v>
      </c>
      <c r="G6" s="243">
        <v>6762</v>
      </c>
      <c r="H6" s="244">
        <f>G6/E6-1</f>
        <v>0.36606060606060598</v>
      </c>
      <c r="I6" s="243">
        <f>G6-E6</f>
        <v>1812</v>
      </c>
      <c r="J6" s="244">
        <f>G6/$G$6</f>
        <v>1</v>
      </c>
      <c r="K6" s="243">
        <v>20250</v>
      </c>
      <c r="L6" s="244">
        <f t="shared" ref="L6:L12" si="0">K6/G6-1</f>
        <v>1.9946761313220942</v>
      </c>
      <c r="M6" s="243">
        <f t="shared" ref="M6:M12" si="1">K6-G6</f>
        <v>13488</v>
      </c>
      <c r="N6" s="244">
        <f>K6/$K$6</f>
        <v>1</v>
      </c>
      <c r="O6" s="243">
        <v>11054</v>
      </c>
      <c r="P6" s="244">
        <f t="shared" ref="P6:P11" si="2">O6/K6-1</f>
        <v>-0.45412345679012345</v>
      </c>
      <c r="Q6" s="243">
        <f t="shared" ref="Q6:Q12" si="3">O6-K6</f>
        <v>-9196</v>
      </c>
      <c r="R6" s="244">
        <f>O6/C6-1</f>
        <v>5.1860310210295912E-2</v>
      </c>
      <c r="S6" s="243">
        <f>O6-C6</f>
        <v>545</v>
      </c>
      <c r="T6" s="244">
        <f>O6/$O$6</f>
        <v>1</v>
      </c>
      <c r="V6" s="29"/>
      <c r="W6" s="79"/>
      <c r="AE6" s="1" t="s">
        <v>173</v>
      </c>
    </row>
    <row r="7" spans="1:31" s="4" customFormat="1" x14ac:dyDescent="0.25">
      <c r="B7" s="245" t="s">
        <v>190</v>
      </c>
      <c r="C7" s="246">
        <v>8657</v>
      </c>
      <c r="D7" s="246">
        <v>1985</v>
      </c>
      <c r="E7" s="246">
        <v>4950</v>
      </c>
      <c r="F7" s="247">
        <f t="shared" ref="F7:F12" si="4">E7/$E$6</f>
        <v>1</v>
      </c>
      <c r="G7" s="246">
        <v>6738</v>
      </c>
      <c r="H7" s="248">
        <f>G7/E7-1</f>
        <v>0.36121212121212132</v>
      </c>
      <c r="I7" s="249">
        <f>G7-E7</f>
        <v>1788</v>
      </c>
      <c r="J7" s="247">
        <f>G7/$G$6</f>
        <v>0.9964507542147294</v>
      </c>
      <c r="K7" s="246">
        <v>20078</v>
      </c>
      <c r="L7" s="250">
        <f t="shared" si="0"/>
        <v>1.9798159691303057</v>
      </c>
      <c r="M7" s="251">
        <f t="shared" si="1"/>
        <v>13340</v>
      </c>
      <c r="N7" s="247">
        <f>K7/$K$6</f>
        <v>0.99150617283950615</v>
      </c>
      <c r="O7" s="246">
        <v>10886</v>
      </c>
      <c r="P7" s="248">
        <f t="shared" si="2"/>
        <v>-0.45781452335890027</v>
      </c>
      <c r="Q7" s="249">
        <f t="shared" si="3"/>
        <v>-9192</v>
      </c>
      <c r="R7" s="248">
        <f t="shared" ref="R7:R10" si="5">O7/C7-1</f>
        <v>0.25747949636132605</v>
      </c>
      <c r="S7" s="249">
        <f t="shared" ref="S7:S10" si="6">O7-C7</f>
        <v>2229</v>
      </c>
      <c r="T7" s="247">
        <f>O7/$O$6</f>
        <v>0.98480188167179306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2">
        <v>0</v>
      </c>
      <c r="D8" s="252">
        <v>1212</v>
      </c>
      <c r="E8" s="252">
        <v>787</v>
      </c>
      <c r="F8" s="253">
        <f t="shared" si="4"/>
        <v>0.15898989898989899</v>
      </c>
      <c r="G8" s="252">
        <v>0</v>
      </c>
      <c r="H8" s="254">
        <f>IFERROR(G8/E8-1,"-")</f>
        <v>-1</v>
      </c>
      <c r="I8" s="255">
        <f t="shared" ref="I8:I12" si="7">G8-E8</f>
        <v>-787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0</v>
      </c>
      <c r="D9" s="252">
        <v>0</v>
      </c>
      <c r="E9" s="252">
        <v>0</v>
      </c>
      <c r="F9" s="258">
        <f t="shared" si="4"/>
        <v>0</v>
      </c>
      <c r="G9" s="252">
        <v>0</v>
      </c>
      <c r="H9" s="254" t="str">
        <f>IFERROR(G9/E9-1,"-")</f>
        <v>-</v>
      </c>
      <c r="I9" s="259">
        <f t="shared" si="7"/>
        <v>0</v>
      </c>
      <c r="J9" s="258">
        <f t="shared" si="8"/>
        <v>0</v>
      </c>
      <c r="K9" s="252">
        <v>0</v>
      </c>
      <c r="L9" s="256" t="str">
        <f>IFERROR(K9/G9-1,"-")</f>
        <v>-</v>
      </c>
      <c r="M9" s="257" t="str">
        <f>IF(G9=0,"nd",K9-G9)</f>
        <v>nd</v>
      </c>
      <c r="N9" s="258">
        <f t="shared" si="9"/>
        <v>0</v>
      </c>
      <c r="O9" s="252">
        <v>0</v>
      </c>
      <c r="P9" s="256" t="e">
        <f t="shared" si="2"/>
        <v>#DIV/0!</v>
      </c>
      <c r="Q9" s="259">
        <f t="shared" si="3"/>
        <v>0</v>
      </c>
      <c r="R9" s="260" t="e">
        <f t="shared" si="5"/>
        <v>#DIV/0!</v>
      </c>
      <c r="S9" s="259">
        <f t="shared" si="6"/>
        <v>0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191</v>
      </c>
      <c r="C10" s="261">
        <v>1852</v>
      </c>
      <c r="D10" s="261">
        <v>350</v>
      </c>
      <c r="E10" s="261">
        <v>0</v>
      </c>
      <c r="F10" s="262">
        <f>IFERROR(E10/$E$6,"-")</f>
        <v>0</v>
      </c>
      <c r="G10" s="261">
        <v>0</v>
      </c>
      <c r="H10" s="250" t="str">
        <f>IFERROR(G10/E10-1,"-")</f>
        <v>-</v>
      </c>
      <c r="I10" s="251">
        <f>IFERROR(G10-E10,"-")</f>
        <v>0</v>
      </c>
      <c r="J10" s="262">
        <f>IFERROR(G10/$G$6,"-")</f>
        <v>0</v>
      </c>
      <c r="K10" s="261">
        <v>0</v>
      </c>
      <c r="L10" s="250" t="str">
        <f>IFERROR(K10/G10-1,"-")</f>
        <v>-</v>
      </c>
      <c r="M10" s="251">
        <f>IFERROR(K10-G10,"-")</f>
        <v>0</v>
      </c>
      <c r="N10" s="262">
        <f>IFERROR(K10/$K$6,"-")</f>
        <v>0</v>
      </c>
      <c r="O10" s="261">
        <v>0</v>
      </c>
      <c r="P10" s="250" t="str">
        <f>IFERROR(O10/K10-1,"-")</f>
        <v>-</v>
      </c>
      <c r="Q10" s="251">
        <f>IFERROR(O10-K10,"-")</f>
        <v>0</v>
      </c>
      <c r="R10" s="250">
        <f t="shared" si="5"/>
        <v>-1</v>
      </c>
      <c r="S10" s="251">
        <f t="shared" si="6"/>
        <v>-1852</v>
      </c>
      <c r="T10" s="262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699</v>
      </c>
      <c r="D11" s="252">
        <v>179</v>
      </c>
      <c r="E11" s="252">
        <v>0</v>
      </c>
      <c r="F11" s="258">
        <f t="shared" si="4"/>
        <v>0</v>
      </c>
      <c r="G11" s="252">
        <v>0</v>
      </c>
      <c r="H11" s="260" t="e">
        <f t="shared" ref="H11:H12" si="11">G11/E11-1</f>
        <v>#DIV/0!</v>
      </c>
      <c r="I11" s="259">
        <f t="shared" si="7"/>
        <v>0</v>
      </c>
      <c r="J11" s="258">
        <f t="shared" si="8"/>
        <v>0</v>
      </c>
      <c r="K11" s="252">
        <v>0</v>
      </c>
      <c r="L11" s="256" t="e">
        <f>K11/G11-1</f>
        <v>#DIV/0!</v>
      </c>
      <c r="M11" s="259">
        <f t="shared" si="1"/>
        <v>0</v>
      </c>
      <c r="N11" s="258">
        <f t="shared" si="9"/>
        <v>0</v>
      </c>
      <c r="O11" s="252">
        <v>0</v>
      </c>
      <c r="P11" s="260" t="e">
        <f t="shared" si="2"/>
        <v>#DIV/0!</v>
      </c>
      <c r="Q11" s="259">
        <f t="shared" si="3"/>
        <v>0</v>
      </c>
      <c r="R11" s="260">
        <f t="shared" ref="R11:R12" si="12">O11/D11-1</f>
        <v>-1</v>
      </c>
      <c r="S11" s="259">
        <f t="shared" ref="S11:S12" si="13">O11-D11</f>
        <v>-179</v>
      </c>
      <c r="T11" s="258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180</v>
      </c>
    </row>
    <row r="14" spans="1:31" s="4" customFormat="1" x14ac:dyDescent="0.25">
      <c r="B14" s="125" t="s">
        <v>181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182</v>
      </c>
    </row>
    <row r="15" spans="1:31" s="4" customFormat="1" x14ac:dyDescent="0.25">
      <c r="AE15" s="1"/>
    </row>
    <row r="18" spans="1:27" x14ac:dyDescent="0.25">
      <c r="A18" t="s">
        <v>192</v>
      </c>
    </row>
    <row r="19" spans="1:27" x14ac:dyDescent="0.25">
      <c r="AA19" t="str">
        <f>CONCATENATE("Hoteles: 
",FIXED(O7,0)," viajeros 
cuota: ",FIXED(T7*100,1),"%")</f>
        <v>Hoteles: 
10,886 viajeros 
cuota: 98.5%</v>
      </c>
    </row>
    <row r="20" spans="1:27" x14ac:dyDescent="0.25">
      <c r="AA20" t="str">
        <f>CONCATENATE("Apartamentos: 
",FIXED(O10,0)," viajeros
cuota: ",FIXED(T10*100,1),"%")</f>
        <v>Apartamentos: 
0 viajeros
cuota: 0.0%</v>
      </c>
    </row>
    <row r="38" spans="2:31" s="4" customFormat="1" ht="15.75" hidden="1" customHeight="1" thickBot="1" x14ac:dyDescent="0.3">
      <c r="B38" s="270" t="s">
        <v>183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4" t="s">
        <v>171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172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173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174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175</v>
      </c>
    </row>
    <row r="45" spans="2:31" s="4" customFormat="1" hidden="1" x14ac:dyDescent="0.25">
      <c r="B45" s="235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5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180</v>
      </c>
    </row>
    <row r="48" spans="2:31" s="4" customFormat="1" hidden="1" x14ac:dyDescent="0.25">
      <c r="B48" s="269" t="s">
        <v>181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193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189</v>
      </c>
      <c r="C134" s="243">
        <v>10509</v>
      </c>
      <c r="D134" s="228">
        <v>681</v>
      </c>
      <c r="E134" s="228">
        <v>2535</v>
      </c>
      <c r="F134" s="228">
        <v>3247</v>
      </c>
      <c r="G134" s="229">
        <f>F134/E134-1</f>
        <v>0.28086785009861925</v>
      </c>
      <c r="H134" s="228">
        <f>F134-E134</f>
        <v>712</v>
      </c>
      <c r="I134" s="229">
        <f>F134/F$134</f>
        <v>1</v>
      </c>
      <c r="J134" s="228">
        <v>5439</v>
      </c>
      <c r="K134" s="229">
        <f>J134/J$134</f>
        <v>1</v>
      </c>
      <c r="L134" s="229">
        <f>J134/F134-1</f>
        <v>0.67508469356328926</v>
      </c>
      <c r="M134" s="228">
        <f>J134-F134</f>
        <v>2192</v>
      </c>
      <c r="N134" s="229">
        <f>J134/D134-1</f>
        <v>6.9867841409691627</v>
      </c>
      <c r="O134" s="228">
        <f>J134-D134</f>
        <v>4758</v>
      </c>
      <c r="Q134" s="29"/>
      <c r="R134" s="79"/>
      <c r="Z134" s="1" t="s">
        <v>173</v>
      </c>
      <c r="AE134"/>
    </row>
    <row r="135" spans="1:31" s="4" customFormat="1" x14ac:dyDescent="0.25">
      <c r="B135" s="245" t="s">
        <v>190</v>
      </c>
      <c r="C135" s="246">
        <v>8657</v>
      </c>
      <c r="D135" s="246">
        <v>502</v>
      </c>
      <c r="E135" s="246">
        <v>2535</v>
      </c>
      <c r="F135" s="246">
        <v>3230</v>
      </c>
      <c r="G135" s="250">
        <f>IFERROR(F135/E135-1,"-")</f>
        <v>0.27416173570019731</v>
      </c>
      <c r="H135" s="246">
        <f t="shared" ref="H135:H138" si="14">F135-E135</f>
        <v>695</v>
      </c>
      <c r="I135" s="248">
        <f>F135/F$134</f>
        <v>0.99476439790575921</v>
      </c>
      <c r="J135" s="246">
        <v>5378</v>
      </c>
      <c r="K135" s="247">
        <f t="shared" ref="K135:K138" si="15">J135/J$134</f>
        <v>0.98878470307041733</v>
      </c>
      <c r="L135" s="248">
        <f t="shared" ref="L135:L138" si="16">J135/F135-1</f>
        <v>0.66501547987616094</v>
      </c>
      <c r="M135" s="249">
        <f t="shared" ref="M135:M138" si="17">J135-F135</f>
        <v>2148</v>
      </c>
      <c r="N135" s="247">
        <f t="shared" ref="N135:N138" si="18">J135/D135-1</f>
        <v>9.713147410358566</v>
      </c>
      <c r="O135" s="246">
        <f t="shared" ref="O135:O138" si="19">J135-D135</f>
        <v>4876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0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191</v>
      </c>
      <c r="C138" s="246">
        <v>699</v>
      </c>
      <c r="D138" s="246">
        <v>179</v>
      </c>
      <c r="E138" s="246">
        <v>0</v>
      </c>
      <c r="F138" s="246">
        <v>0</v>
      </c>
      <c r="G138" s="250" t="str">
        <f t="shared" si="20"/>
        <v>-</v>
      </c>
      <c r="H138" s="246">
        <f t="shared" si="14"/>
        <v>0</v>
      </c>
      <c r="I138" s="248">
        <f t="shared" si="21"/>
        <v>0</v>
      </c>
      <c r="J138" s="246">
        <v>0</v>
      </c>
      <c r="K138" s="247">
        <f t="shared" si="15"/>
        <v>0</v>
      </c>
      <c r="L138" s="248" t="e">
        <f t="shared" si="16"/>
        <v>#DIV/0!</v>
      </c>
      <c r="M138" s="249">
        <f t="shared" si="17"/>
        <v>0</v>
      </c>
      <c r="N138" s="247">
        <f t="shared" si="18"/>
        <v>-1</v>
      </c>
      <c r="O138" s="246">
        <f t="shared" si="19"/>
        <v>-179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180</v>
      </c>
    </row>
    <row r="140" spans="1:31" s="4" customFormat="1" ht="32.25" customHeight="1" x14ac:dyDescent="0.25">
      <c r="B140" s="311" t="s">
        <v>194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4C68-4E73-4774-A657-109841B9171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307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255</v>
      </c>
      <c r="D5" s="241" t="s">
        <v>256</v>
      </c>
      <c r="E5" s="241" t="s">
        <v>262</v>
      </c>
      <c r="F5" s="242" t="str">
        <f>CONCATENATE("%/s total Tenerife ",RIGHT(E5,4))</f>
        <v>%/s total Tenerife 2021</v>
      </c>
      <c r="G5" s="241" t="s">
        <v>257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258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259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195</v>
      </c>
      <c r="C6" s="243">
        <v>4565</v>
      </c>
      <c r="D6" s="243">
        <v>681</v>
      </c>
      <c r="E6" s="243">
        <v>2535</v>
      </c>
      <c r="F6" s="244">
        <f>E6/$E$6</f>
        <v>1</v>
      </c>
      <c r="G6" s="243">
        <v>3247</v>
      </c>
      <c r="H6" s="244">
        <f>G6/E6-1</f>
        <v>0.28086785009861925</v>
      </c>
      <c r="I6" s="243">
        <f>G6-E6</f>
        <v>712</v>
      </c>
      <c r="J6" s="244">
        <f>G6/$G$6</f>
        <v>1</v>
      </c>
      <c r="K6" s="243">
        <v>5439</v>
      </c>
      <c r="L6" s="244">
        <f t="shared" ref="L6:L12" si="0">K6/G6-1</f>
        <v>0.67508469356328926</v>
      </c>
      <c r="M6" s="243">
        <f t="shared" ref="M6:M12" si="1">K6-G6</f>
        <v>2192</v>
      </c>
      <c r="N6" s="244">
        <f>K6/$K$6</f>
        <v>1</v>
      </c>
      <c r="O6" s="243">
        <v>3803</v>
      </c>
      <c r="P6" s="244">
        <f t="shared" ref="P6:P11" si="2">O6/K6-1</f>
        <v>-0.30079058650487223</v>
      </c>
      <c r="Q6" s="243">
        <f t="shared" ref="Q6:Q12" si="3">O6-K6</f>
        <v>-1636</v>
      </c>
      <c r="R6" s="244">
        <f>O6/C6-1</f>
        <v>-0.16692223439211396</v>
      </c>
      <c r="S6" s="243">
        <f>O6-C6</f>
        <v>-762</v>
      </c>
      <c r="T6" s="244">
        <f>O6/$O$6</f>
        <v>1</v>
      </c>
      <c r="V6" s="29"/>
      <c r="W6" s="79"/>
      <c r="AE6" s="1" t="s">
        <v>173</v>
      </c>
    </row>
    <row r="7" spans="1:31" s="4" customFormat="1" x14ac:dyDescent="0.25">
      <c r="B7" s="245" t="s">
        <v>190</v>
      </c>
      <c r="C7" s="246">
        <v>3866</v>
      </c>
      <c r="D7" s="246">
        <v>502</v>
      </c>
      <c r="E7" s="246">
        <v>2535</v>
      </c>
      <c r="F7" s="247">
        <f t="shared" ref="F7:F12" si="4">E7/$E$6</f>
        <v>1</v>
      </c>
      <c r="G7" s="246">
        <v>3230</v>
      </c>
      <c r="H7" s="248">
        <f>G7/E7-1</f>
        <v>0.27416173570019731</v>
      </c>
      <c r="I7" s="249">
        <f>G7-E7</f>
        <v>695</v>
      </c>
      <c r="J7" s="247">
        <f>G7/$G$6</f>
        <v>0.99476439790575921</v>
      </c>
      <c r="K7" s="246">
        <v>5378</v>
      </c>
      <c r="L7" s="250">
        <f t="shared" si="0"/>
        <v>0.66501547987616094</v>
      </c>
      <c r="M7" s="251">
        <f t="shared" si="1"/>
        <v>2148</v>
      </c>
      <c r="N7" s="247">
        <f>K7/$K$6</f>
        <v>0.98878470307041733</v>
      </c>
      <c r="O7" s="246">
        <v>3739</v>
      </c>
      <c r="P7" s="248">
        <f t="shared" si="2"/>
        <v>-0.30476013387876533</v>
      </c>
      <c r="Q7" s="249">
        <f t="shared" si="3"/>
        <v>-1639</v>
      </c>
      <c r="R7" s="248">
        <f t="shared" ref="R7:R10" si="5">O7/C7-1</f>
        <v>-3.2850491464045506E-2</v>
      </c>
      <c r="S7" s="249">
        <f t="shared" ref="S7:S10" si="6">O7-C7</f>
        <v>-127</v>
      </c>
      <c r="T7" s="247">
        <f>O7/$O$6</f>
        <v>0.98317118064685771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2">
        <v>0</v>
      </c>
      <c r="D8" s="252">
        <v>96</v>
      </c>
      <c r="E8" s="252">
        <v>478</v>
      </c>
      <c r="F8" s="253">
        <f t="shared" si="4"/>
        <v>0.18856015779092702</v>
      </c>
      <c r="G8" s="252">
        <v>0</v>
      </c>
      <c r="H8" s="254">
        <f>IFERROR(G8/E8-1,"-")</f>
        <v>-1</v>
      </c>
      <c r="I8" s="255">
        <f t="shared" ref="I8:I12" si="7">G8-E8</f>
        <v>-478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0</v>
      </c>
      <c r="D9" s="252">
        <v>0</v>
      </c>
      <c r="E9" s="252">
        <v>0</v>
      </c>
      <c r="F9" s="258">
        <f t="shared" si="4"/>
        <v>0</v>
      </c>
      <c r="G9" s="252">
        <v>0</v>
      </c>
      <c r="H9" s="254" t="str">
        <f>IFERROR(G9/E9-1,"-")</f>
        <v>-</v>
      </c>
      <c r="I9" s="259">
        <f t="shared" si="7"/>
        <v>0</v>
      </c>
      <c r="J9" s="258">
        <f t="shared" si="8"/>
        <v>0</v>
      </c>
      <c r="K9" s="252">
        <v>0</v>
      </c>
      <c r="L9" s="256" t="str">
        <f>IFERROR(K9/G9-1,"-")</f>
        <v>-</v>
      </c>
      <c r="M9" s="257" t="str">
        <f>IF(G9=0,"nd",K9-G9)</f>
        <v>nd</v>
      </c>
      <c r="N9" s="258">
        <f t="shared" si="9"/>
        <v>0</v>
      </c>
      <c r="O9" s="252">
        <v>0</v>
      </c>
      <c r="P9" s="256" t="e">
        <f t="shared" si="2"/>
        <v>#DIV/0!</v>
      </c>
      <c r="Q9" s="259">
        <f t="shared" si="3"/>
        <v>0</v>
      </c>
      <c r="R9" s="260" t="e">
        <f t="shared" si="5"/>
        <v>#DIV/0!</v>
      </c>
      <c r="S9" s="259">
        <f t="shared" si="6"/>
        <v>0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191</v>
      </c>
      <c r="C10" s="261">
        <v>699</v>
      </c>
      <c r="D10" s="261">
        <v>179</v>
      </c>
      <c r="E10" s="261">
        <v>0</v>
      </c>
      <c r="F10" s="262">
        <f>IFERROR(E10/$E$6,"-")</f>
        <v>0</v>
      </c>
      <c r="G10" s="261">
        <v>0</v>
      </c>
      <c r="H10" s="250" t="str">
        <f>IFERROR(G10/E10-1,"-")</f>
        <v>-</v>
      </c>
      <c r="I10" s="251">
        <f>IFERROR(G10-E10,"-")</f>
        <v>0</v>
      </c>
      <c r="J10" s="262">
        <f>IFERROR(G10/$G$6,"-")</f>
        <v>0</v>
      </c>
      <c r="K10" s="261">
        <v>0</v>
      </c>
      <c r="L10" s="250" t="str">
        <f>IFERROR(K10/G10-1,"-")</f>
        <v>-</v>
      </c>
      <c r="M10" s="251">
        <f>IFERROR(K10-G10,"-")</f>
        <v>0</v>
      </c>
      <c r="N10" s="262">
        <f>IFERROR(K10/$K$6,"-")</f>
        <v>0</v>
      </c>
      <c r="O10" s="261">
        <v>0</v>
      </c>
      <c r="P10" s="250" t="str">
        <f>IFERROR(O10/K10-1,"-")</f>
        <v>-</v>
      </c>
      <c r="Q10" s="251">
        <f>IFERROR(O10-K10,"-")</f>
        <v>0</v>
      </c>
      <c r="R10" s="250">
        <f t="shared" si="5"/>
        <v>-1</v>
      </c>
      <c r="S10" s="251">
        <f t="shared" si="6"/>
        <v>-699</v>
      </c>
      <c r="T10" s="262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699</v>
      </c>
      <c r="D11" s="252">
        <v>179</v>
      </c>
      <c r="E11" s="252">
        <v>0</v>
      </c>
      <c r="F11" s="258">
        <f t="shared" si="4"/>
        <v>0</v>
      </c>
      <c r="G11" s="252">
        <v>0</v>
      </c>
      <c r="H11" s="260" t="e">
        <f t="shared" ref="H11:H12" si="11">G11/E11-1</f>
        <v>#DIV/0!</v>
      </c>
      <c r="I11" s="259">
        <f t="shared" si="7"/>
        <v>0</v>
      </c>
      <c r="J11" s="258">
        <f t="shared" si="8"/>
        <v>0</v>
      </c>
      <c r="K11" s="252">
        <v>0</v>
      </c>
      <c r="L11" s="256" t="e">
        <f>K11/G11-1</f>
        <v>#DIV/0!</v>
      </c>
      <c r="M11" s="259">
        <f t="shared" si="1"/>
        <v>0</v>
      </c>
      <c r="N11" s="258">
        <f t="shared" si="9"/>
        <v>0</v>
      </c>
      <c r="O11" s="252">
        <v>0</v>
      </c>
      <c r="P11" s="260" t="e">
        <f t="shared" si="2"/>
        <v>#DIV/0!</v>
      </c>
      <c r="Q11" s="259">
        <f t="shared" si="3"/>
        <v>0</v>
      </c>
      <c r="R11" s="260">
        <f t="shared" ref="R11:R12" si="12">O11/D11-1</f>
        <v>-1</v>
      </c>
      <c r="S11" s="259">
        <f t="shared" ref="S11:S12" si="13">O11-D11</f>
        <v>-179</v>
      </c>
      <c r="T11" s="258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180</v>
      </c>
    </row>
    <row r="14" spans="1:31" s="4" customFormat="1" x14ac:dyDescent="0.25">
      <c r="B14" s="125" t="s">
        <v>181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3,739 viajeros 
cuota: 98.3%</v>
      </c>
    </row>
    <row r="20" spans="27:27" x14ac:dyDescent="0.25">
      <c r="AA20" t="str">
        <f>CONCATENATE("Apartamentos: 
",FIXED(O10,0)," viajeros
cuota: ",FIXED(T10*100,1),"%")</f>
        <v>Apartamentos: 
0 viajeros
cuota: 0.0%</v>
      </c>
    </row>
    <row r="38" spans="2:31" s="4" customFormat="1" ht="15.75" hidden="1" customHeight="1" thickBot="1" x14ac:dyDescent="0.3">
      <c r="B38" s="270" t="s">
        <v>183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4" t="s">
        <v>171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172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173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174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175</v>
      </c>
    </row>
    <row r="45" spans="2:31" s="4" customFormat="1" hidden="1" x14ac:dyDescent="0.25">
      <c r="B45" s="235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5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180</v>
      </c>
    </row>
    <row r="48" spans="2:31" s="4" customFormat="1" hidden="1" x14ac:dyDescent="0.25">
      <c r="B48" s="269" t="s">
        <v>181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196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195</v>
      </c>
      <c r="C134" s="228">
        <v>4565</v>
      </c>
      <c r="D134" s="228">
        <v>681</v>
      </c>
      <c r="E134" s="228">
        <v>2535</v>
      </c>
      <c r="F134" s="228">
        <v>3247</v>
      </c>
      <c r="G134" s="229">
        <f>F134/E134-1</f>
        <v>0.28086785009861925</v>
      </c>
      <c r="H134" s="228">
        <f>F134-E134</f>
        <v>712</v>
      </c>
      <c r="I134" s="229">
        <f>F134/F$134</f>
        <v>1</v>
      </c>
      <c r="J134" s="228">
        <v>5439</v>
      </c>
      <c r="K134" s="229">
        <f>J134/J$134</f>
        <v>1</v>
      </c>
      <c r="L134" s="229">
        <f>J134/F134-1</f>
        <v>0.67508469356328926</v>
      </c>
      <c r="M134" s="228">
        <f>J134-F134</f>
        <v>2192</v>
      </c>
      <c r="N134" s="229">
        <f>J134/D134-1</f>
        <v>6.9867841409691627</v>
      </c>
      <c r="O134" s="228">
        <f>J134-D134</f>
        <v>4758</v>
      </c>
      <c r="Q134" s="29"/>
      <c r="R134" s="79"/>
      <c r="Z134" s="1" t="s">
        <v>173</v>
      </c>
      <c r="AE134"/>
    </row>
    <row r="135" spans="1:31" s="4" customFormat="1" x14ac:dyDescent="0.25">
      <c r="B135" s="245" t="s">
        <v>190</v>
      </c>
      <c r="C135" s="246">
        <v>3866</v>
      </c>
      <c r="D135" s="246">
        <v>502</v>
      </c>
      <c r="E135" s="246">
        <v>2535</v>
      </c>
      <c r="F135" s="246">
        <v>3230</v>
      </c>
      <c r="G135" s="250">
        <f>IFERROR(F135/E135-1,"-")</f>
        <v>0.27416173570019731</v>
      </c>
      <c r="H135" s="246">
        <f t="shared" ref="H135:H138" si="14">F135-E135</f>
        <v>695</v>
      </c>
      <c r="I135" s="248">
        <f>F135/F$134</f>
        <v>0.99476439790575921</v>
      </c>
      <c r="J135" s="246">
        <v>5378</v>
      </c>
      <c r="K135" s="247">
        <f t="shared" ref="K135:K138" si="15">J135/J$134</f>
        <v>0.98878470307041733</v>
      </c>
      <c r="L135" s="248">
        <f t="shared" ref="L135:L138" si="16">J135/F135-1</f>
        <v>0.66501547987616094</v>
      </c>
      <c r="M135" s="249">
        <f t="shared" ref="M135:M138" si="17">J135-F135</f>
        <v>2148</v>
      </c>
      <c r="N135" s="247">
        <f t="shared" ref="N135:N138" si="18">J135/D135-1</f>
        <v>9.713147410358566</v>
      </c>
      <c r="O135" s="246">
        <f t="shared" ref="O135:O138" si="19">J135-D135</f>
        <v>4876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0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191</v>
      </c>
      <c r="C138" s="246">
        <v>699</v>
      </c>
      <c r="D138" s="246">
        <v>179</v>
      </c>
      <c r="E138" s="246">
        <v>0</v>
      </c>
      <c r="F138" s="246">
        <v>0</v>
      </c>
      <c r="G138" s="250" t="str">
        <f t="shared" si="20"/>
        <v>-</v>
      </c>
      <c r="H138" s="246">
        <f t="shared" si="14"/>
        <v>0</v>
      </c>
      <c r="I138" s="248">
        <f t="shared" si="21"/>
        <v>0</v>
      </c>
      <c r="J138" s="246">
        <v>0</v>
      </c>
      <c r="K138" s="247">
        <f t="shared" si="15"/>
        <v>0</v>
      </c>
      <c r="L138" s="248" t="e">
        <f t="shared" si="16"/>
        <v>#DIV/0!</v>
      </c>
      <c r="M138" s="249">
        <f t="shared" si="17"/>
        <v>0</v>
      </c>
      <c r="N138" s="247">
        <f t="shared" si="18"/>
        <v>-1</v>
      </c>
      <c r="O138" s="246">
        <f t="shared" si="19"/>
        <v>-179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180</v>
      </c>
    </row>
    <row r="140" spans="1:31" s="4" customFormat="1" ht="32.25" customHeight="1" x14ac:dyDescent="0.25">
      <c r="B140" s="311" t="s">
        <v>194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A201-159F-4A16-8AA0-18F0A3C22286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188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308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255</v>
      </c>
      <c r="D5" s="241" t="s">
        <v>256</v>
      </c>
      <c r="E5" s="241" t="s">
        <v>262</v>
      </c>
      <c r="F5" s="242" t="str">
        <f>CONCATENATE("%/s total Tenerife ",RIGHT(E5,4))</f>
        <v>%/s total Tenerife 2021</v>
      </c>
      <c r="G5" s="241" t="s">
        <v>257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258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259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197</v>
      </c>
      <c r="C6" s="243">
        <v>5944</v>
      </c>
      <c r="D6" s="243">
        <v>1654</v>
      </c>
      <c r="E6" s="243">
        <v>2415</v>
      </c>
      <c r="F6" s="244">
        <f>E6/$E$6</f>
        <v>1</v>
      </c>
      <c r="G6" s="243">
        <v>3515</v>
      </c>
      <c r="H6" s="244">
        <f>G6/E6-1</f>
        <v>0.45548654244306408</v>
      </c>
      <c r="I6" s="243">
        <f>G6-E6</f>
        <v>1100</v>
      </c>
      <c r="J6" s="244">
        <f>G6/$G$6</f>
        <v>1</v>
      </c>
      <c r="K6" s="243">
        <v>14811</v>
      </c>
      <c r="L6" s="244">
        <f t="shared" ref="L6:L12" si="0">K6/G6-1</f>
        <v>3.2136557610241825</v>
      </c>
      <c r="M6" s="243">
        <f t="shared" ref="M6:M12" si="1">K6-G6</f>
        <v>11296</v>
      </c>
      <c r="N6" s="244">
        <f>K6/$K$6</f>
        <v>1</v>
      </c>
      <c r="O6" s="243">
        <v>7251</v>
      </c>
      <c r="P6" s="244">
        <f t="shared" ref="P6:P11" si="2">O6/K6-1</f>
        <v>-0.51043143609479436</v>
      </c>
      <c r="Q6" s="243">
        <f t="shared" ref="Q6:Q12" si="3">O6-K6</f>
        <v>-7560</v>
      </c>
      <c r="R6" s="244">
        <f>O6/C6-1</f>
        <v>0.21988559892328396</v>
      </c>
      <c r="S6" s="243">
        <f>O6-C6</f>
        <v>1307</v>
      </c>
      <c r="T6" s="244">
        <f>O6/$O$6</f>
        <v>1</v>
      </c>
      <c r="V6" s="29"/>
      <c r="W6" s="79"/>
      <c r="AE6" s="1" t="s">
        <v>173</v>
      </c>
    </row>
    <row r="7" spans="1:31" s="4" customFormat="1" x14ac:dyDescent="0.25">
      <c r="B7" s="245" t="s">
        <v>190</v>
      </c>
      <c r="C7" s="246">
        <v>4791</v>
      </c>
      <c r="D7" s="246">
        <v>1483</v>
      </c>
      <c r="E7" s="246">
        <v>2415</v>
      </c>
      <c r="F7" s="247">
        <f t="shared" ref="F7:F12" si="4">E7/$E$6</f>
        <v>1</v>
      </c>
      <c r="G7" s="246">
        <v>3508</v>
      </c>
      <c r="H7" s="248">
        <f>G7/E7-1</f>
        <v>0.45258799171842656</v>
      </c>
      <c r="I7" s="249">
        <f>G7-E7</f>
        <v>1093</v>
      </c>
      <c r="J7" s="247">
        <f>G7/$G$6</f>
        <v>0.99800853485064012</v>
      </c>
      <c r="K7" s="246">
        <v>14700</v>
      </c>
      <c r="L7" s="250">
        <f t="shared" si="0"/>
        <v>3.1904218928164196</v>
      </c>
      <c r="M7" s="251">
        <f t="shared" si="1"/>
        <v>11192</v>
      </c>
      <c r="N7" s="247">
        <f>K7/$K$6</f>
        <v>0.99250557018432251</v>
      </c>
      <c r="O7" s="246">
        <v>7147</v>
      </c>
      <c r="P7" s="248">
        <f t="shared" si="2"/>
        <v>-0.51380952380952383</v>
      </c>
      <c r="Q7" s="249">
        <f t="shared" si="3"/>
        <v>-7553</v>
      </c>
      <c r="R7" s="248">
        <f t="shared" ref="R7:R10" si="5">O7/C7-1</f>
        <v>0.49175537466082231</v>
      </c>
      <c r="S7" s="249">
        <f t="shared" ref="S7:S10" si="6">O7-C7</f>
        <v>2356</v>
      </c>
      <c r="T7" s="247">
        <f>O7/$O$6</f>
        <v>0.98565715073782922</v>
      </c>
      <c r="V7" s="29"/>
      <c r="W7" s="79"/>
      <c r="AE7" s="1" t="s">
        <v>175</v>
      </c>
    </row>
    <row r="8" spans="1:31" s="4" customFormat="1" x14ac:dyDescent="0.25">
      <c r="B8" s="97" t="s">
        <v>62</v>
      </c>
      <c r="C8" s="252">
        <v>0</v>
      </c>
      <c r="D8" s="252">
        <v>1116</v>
      </c>
      <c r="E8" s="252">
        <v>309</v>
      </c>
      <c r="F8" s="253">
        <f t="shared" si="4"/>
        <v>0.12795031055900621</v>
      </c>
      <c r="G8" s="252">
        <v>0</v>
      </c>
      <c r="H8" s="254">
        <f>IFERROR(G8/E8-1,"-")</f>
        <v>-1</v>
      </c>
      <c r="I8" s="255">
        <f t="shared" ref="I8:I12" si="7">G8-E8</f>
        <v>-309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0</v>
      </c>
      <c r="D9" s="252">
        <v>0</v>
      </c>
      <c r="E9" s="252">
        <v>0</v>
      </c>
      <c r="F9" s="258">
        <f t="shared" si="4"/>
        <v>0</v>
      </c>
      <c r="G9" s="252">
        <v>0</v>
      </c>
      <c r="H9" s="254" t="str">
        <f>IFERROR(G9/E9-1,"-")</f>
        <v>-</v>
      </c>
      <c r="I9" s="259">
        <f t="shared" si="7"/>
        <v>0</v>
      </c>
      <c r="J9" s="258">
        <f t="shared" si="8"/>
        <v>0</v>
      </c>
      <c r="K9" s="252">
        <v>0</v>
      </c>
      <c r="L9" s="256" t="str">
        <f>IFERROR(K9/G9-1,"-")</f>
        <v>-</v>
      </c>
      <c r="M9" s="257" t="str">
        <f>IF(G9=0,"nd",K9-G9)</f>
        <v>nd</v>
      </c>
      <c r="N9" s="258">
        <f t="shared" si="9"/>
        <v>0</v>
      </c>
      <c r="O9" s="252">
        <v>0</v>
      </c>
      <c r="P9" s="256" t="e">
        <f t="shared" si="2"/>
        <v>#DIV/0!</v>
      </c>
      <c r="Q9" s="259">
        <f t="shared" si="3"/>
        <v>0</v>
      </c>
      <c r="R9" s="260" t="e">
        <f t="shared" si="5"/>
        <v>#DIV/0!</v>
      </c>
      <c r="S9" s="259">
        <f t="shared" si="6"/>
        <v>0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191</v>
      </c>
      <c r="C10" s="261">
        <v>1153</v>
      </c>
      <c r="D10" s="261">
        <v>171</v>
      </c>
      <c r="E10" s="261">
        <v>0</v>
      </c>
      <c r="F10" s="262">
        <f>IFERROR(E10/$E$6,"-")</f>
        <v>0</v>
      </c>
      <c r="G10" s="261">
        <v>0</v>
      </c>
      <c r="H10" s="250" t="str">
        <f>IFERROR(G10/E10-1,"-")</f>
        <v>-</v>
      </c>
      <c r="I10" s="251">
        <f>IFERROR(G10-E10,"-")</f>
        <v>0</v>
      </c>
      <c r="J10" s="262">
        <f>IFERROR(G10/$G$6,"-")</f>
        <v>0</v>
      </c>
      <c r="K10" s="261">
        <v>0</v>
      </c>
      <c r="L10" s="250" t="str">
        <f>IFERROR(K10/G10-1,"-")</f>
        <v>-</v>
      </c>
      <c r="M10" s="251">
        <f>IFERROR(K10-G10,"-")</f>
        <v>0</v>
      </c>
      <c r="N10" s="262">
        <f>IFERROR(K10/$K$6,"-")</f>
        <v>0</v>
      </c>
      <c r="O10" s="261">
        <v>0</v>
      </c>
      <c r="P10" s="250" t="str">
        <f>IFERROR(O10/K10-1,"-")</f>
        <v>-</v>
      </c>
      <c r="Q10" s="251">
        <f>IFERROR(O10-K10,"-")</f>
        <v>0</v>
      </c>
      <c r="R10" s="250">
        <f t="shared" si="5"/>
        <v>-1</v>
      </c>
      <c r="S10" s="251">
        <f t="shared" si="6"/>
        <v>-1153</v>
      </c>
      <c r="T10" s="262">
        <f>IFERROR(O10/$O$6,"-")</f>
        <v>0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1153</v>
      </c>
      <c r="D11" s="252">
        <v>171</v>
      </c>
      <c r="E11" s="252">
        <v>0</v>
      </c>
      <c r="F11" s="258">
        <f t="shared" si="4"/>
        <v>0</v>
      </c>
      <c r="G11" s="252">
        <v>0</v>
      </c>
      <c r="H11" s="260" t="e">
        <f t="shared" ref="H11:H12" si="11">G11/E11-1</f>
        <v>#DIV/0!</v>
      </c>
      <c r="I11" s="259">
        <f t="shared" si="7"/>
        <v>0</v>
      </c>
      <c r="J11" s="258">
        <f t="shared" si="8"/>
        <v>0</v>
      </c>
      <c r="K11" s="252">
        <v>0</v>
      </c>
      <c r="L11" s="256" t="e">
        <f>K11/G11-1</f>
        <v>#DIV/0!</v>
      </c>
      <c r="M11" s="259">
        <f t="shared" si="1"/>
        <v>0</v>
      </c>
      <c r="N11" s="258">
        <f t="shared" si="9"/>
        <v>0</v>
      </c>
      <c r="O11" s="252">
        <v>0</v>
      </c>
      <c r="P11" s="260" t="e">
        <f t="shared" si="2"/>
        <v>#DIV/0!</v>
      </c>
      <c r="Q11" s="259">
        <f t="shared" si="3"/>
        <v>0</v>
      </c>
      <c r="R11" s="260">
        <f t="shared" ref="R11:R12" si="12">O11/D11-1</f>
        <v>-1</v>
      </c>
      <c r="S11" s="259">
        <f t="shared" ref="S11:S12" si="13">O11-D11</f>
        <v>-171</v>
      </c>
      <c r="T11" s="258">
        <f t="shared" si="10"/>
        <v>0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180</v>
      </c>
    </row>
    <row r="14" spans="1:31" s="4" customFormat="1" x14ac:dyDescent="0.25">
      <c r="B14" s="125" t="s">
        <v>181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182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7,147 viajeros 
cuota: 98.6%</v>
      </c>
    </row>
    <row r="20" spans="27:27" x14ac:dyDescent="0.25">
      <c r="AA20" t="str">
        <f>CONCATENATE("Apartamentos: 
",FIXED(O10,0)," viajeros
cuota: ",FIXED(T10*100,1),"%")</f>
        <v>Apartamentos: 
0 viajeros
cuota: 0.0%</v>
      </c>
    </row>
    <row r="38" spans="2:31" s="4" customFormat="1" ht="15.75" hidden="1" customHeight="1" thickBot="1" x14ac:dyDescent="0.3">
      <c r="B38" s="270" t="s">
        <v>183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184</v>
      </c>
      <c r="O40" s="14">
        <v>2021</v>
      </c>
      <c r="P40" s="14" t="s">
        <v>184</v>
      </c>
      <c r="Q40" s="14" t="s">
        <v>185</v>
      </c>
      <c r="R40" s="14" t="s">
        <v>186</v>
      </c>
      <c r="S40" s="14" t="s">
        <v>187</v>
      </c>
      <c r="T40" s="87"/>
      <c r="AE40" s="1"/>
    </row>
    <row r="41" spans="2:31" s="4" customFormat="1" ht="18.75" hidden="1" x14ac:dyDescent="0.3">
      <c r="B41" s="224" t="s">
        <v>171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172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173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174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175</v>
      </c>
    </row>
    <row r="45" spans="2:31" s="4" customFormat="1" hidden="1" x14ac:dyDescent="0.25">
      <c r="B45" s="235" t="s">
        <v>176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177</v>
      </c>
    </row>
    <row r="46" spans="2:31" s="4" customFormat="1" hidden="1" x14ac:dyDescent="0.25">
      <c r="B46" s="235" t="s">
        <v>178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179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180</v>
      </c>
    </row>
    <row r="48" spans="2:31" s="4" customFormat="1" hidden="1" x14ac:dyDescent="0.25">
      <c r="B48" s="269" t="s">
        <v>181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182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197</v>
      </c>
      <c r="C134" s="228">
        <v>5944</v>
      </c>
      <c r="D134" s="228">
        <v>1658</v>
      </c>
      <c r="E134" s="228">
        <v>2415</v>
      </c>
      <c r="F134" s="228">
        <v>3515</v>
      </c>
      <c r="G134" s="229">
        <f>F134/E134-1</f>
        <v>0.45548654244306408</v>
      </c>
      <c r="H134" s="228">
        <f>F134-E134</f>
        <v>1100</v>
      </c>
      <c r="I134" s="229">
        <f>F134/F$134</f>
        <v>1</v>
      </c>
      <c r="J134" s="228">
        <v>14811</v>
      </c>
      <c r="K134" s="229">
        <f>J134/J$134</f>
        <v>1</v>
      </c>
      <c r="L134" s="229">
        <f>J134/F134-1</f>
        <v>3.2136557610241825</v>
      </c>
      <c r="M134" s="228">
        <f>J134-F134</f>
        <v>11296</v>
      </c>
      <c r="N134" s="229">
        <f>J134/D134-1</f>
        <v>7.9330518697225578</v>
      </c>
      <c r="O134" s="228">
        <f>J134-D134</f>
        <v>13153</v>
      </c>
      <c r="Q134" s="29"/>
      <c r="R134" s="79"/>
      <c r="Z134" s="1" t="s">
        <v>173</v>
      </c>
      <c r="AE134"/>
    </row>
    <row r="135" spans="1:31" s="4" customFormat="1" x14ac:dyDescent="0.25">
      <c r="B135" s="245" t="s">
        <v>190</v>
      </c>
      <c r="C135" s="246">
        <v>4791</v>
      </c>
      <c r="D135" s="246">
        <v>1487</v>
      </c>
      <c r="E135" s="246">
        <v>2415</v>
      </c>
      <c r="F135" s="246">
        <v>3508</v>
      </c>
      <c r="G135" s="250">
        <f>IFERROR(F135/E135-1,"-")</f>
        <v>0.45258799171842656</v>
      </c>
      <c r="H135" s="246">
        <f t="shared" ref="H135:H138" si="14">F135-E135</f>
        <v>1093</v>
      </c>
      <c r="I135" s="248">
        <f>F135/F$134</f>
        <v>0.99800853485064012</v>
      </c>
      <c r="J135" s="246">
        <v>14700</v>
      </c>
      <c r="K135" s="247">
        <f t="shared" ref="K135:K138" si="15">J135/J$134</f>
        <v>0.99250557018432251</v>
      </c>
      <c r="L135" s="248">
        <f t="shared" ref="L135:L138" si="16">J135/F135-1</f>
        <v>3.1904218928164196</v>
      </c>
      <c r="M135" s="249">
        <f t="shared" ref="M135:M138" si="17">J135-F135</f>
        <v>11192</v>
      </c>
      <c r="N135" s="247">
        <f t="shared" ref="N135:N138" si="18">J135/D135-1</f>
        <v>8.8856758574310692</v>
      </c>
      <c r="O135" s="246">
        <f t="shared" ref="O135:O138" si="19">J135-D135</f>
        <v>13213</v>
      </c>
      <c r="Q135" s="29"/>
      <c r="R135" s="79"/>
      <c r="Z135" s="1" t="s">
        <v>175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0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191</v>
      </c>
      <c r="C138" s="246">
        <v>1153</v>
      </c>
      <c r="D138" s="246">
        <v>171</v>
      </c>
      <c r="E138" s="246">
        <v>0</v>
      </c>
      <c r="F138" s="246">
        <v>0</v>
      </c>
      <c r="G138" s="250" t="str">
        <f t="shared" si="20"/>
        <v>-</v>
      </c>
      <c r="H138" s="246">
        <f t="shared" si="14"/>
        <v>0</v>
      </c>
      <c r="I138" s="248">
        <f t="shared" si="21"/>
        <v>0</v>
      </c>
      <c r="J138" s="246">
        <v>0</v>
      </c>
      <c r="K138" s="247">
        <f t="shared" si="15"/>
        <v>0</v>
      </c>
      <c r="L138" s="248" t="e">
        <f t="shared" si="16"/>
        <v>#DIV/0!</v>
      </c>
      <c r="M138" s="249">
        <f t="shared" si="17"/>
        <v>0</v>
      </c>
      <c r="N138" s="247">
        <f t="shared" si="18"/>
        <v>-1</v>
      </c>
      <c r="O138" s="246">
        <f t="shared" si="19"/>
        <v>-171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180</v>
      </c>
    </row>
    <row r="140" spans="1:31" s="4" customFormat="1" ht="32.25" customHeight="1" x14ac:dyDescent="0.25">
      <c r="B140" s="311" t="s">
        <v>194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182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890C-C03D-43F0-83E5-90F947688423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255</v>
      </c>
      <c r="D5" s="241" t="s">
        <v>256</v>
      </c>
      <c r="E5" s="241" t="s">
        <v>262</v>
      </c>
      <c r="F5" s="242" t="str">
        <f>CONCATENATE("%/s total Tenerife ",RIGHT(E5,4))</f>
        <v>%/s total Tenerife 2021</v>
      </c>
      <c r="G5" s="241" t="s">
        <v>257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258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259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200</v>
      </c>
      <c r="C6" s="243">
        <v>1047557</v>
      </c>
      <c r="D6" s="243">
        <v>456675</v>
      </c>
      <c r="E6" s="243">
        <v>800301</v>
      </c>
      <c r="F6" s="244">
        <f>E6/$E$6</f>
        <v>1</v>
      </c>
      <c r="G6" s="243">
        <v>1016781</v>
      </c>
      <c r="H6" s="244">
        <f>G6/E6-1</f>
        <v>0.27049822504282761</v>
      </c>
      <c r="I6" s="243">
        <f>G6-E6</f>
        <v>216480</v>
      </c>
      <c r="J6" s="244">
        <f>G6/$G$6</f>
        <v>1</v>
      </c>
      <c r="K6" s="243">
        <v>1041269</v>
      </c>
      <c r="L6" s="244">
        <f>K6/G6-1</f>
        <v>2.4083848931087504E-2</v>
      </c>
      <c r="M6" s="243">
        <f>K6-G6</f>
        <v>24488</v>
      </c>
      <c r="N6" s="244">
        <f>K6/$K$6</f>
        <v>1</v>
      </c>
      <c r="O6" s="243">
        <v>1058434</v>
      </c>
      <c r="P6" s="244">
        <f>O6/K6-1</f>
        <v>1.6484693196474609E-2</v>
      </c>
      <c r="Q6" s="243">
        <f>O6-K6</f>
        <v>17165</v>
      </c>
      <c r="R6" s="244">
        <f>IFERROR(O6/C6-1,"-")</f>
        <v>1.03832058780573E-2</v>
      </c>
      <c r="S6" s="243">
        <f>O6-C6</f>
        <v>10877</v>
      </c>
      <c r="T6" s="244">
        <f>O6/$O$6</f>
        <v>1</v>
      </c>
      <c r="V6" s="29"/>
      <c r="W6" s="79"/>
      <c r="AE6" s="1" t="s">
        <v>173</v>
      </c>
    </row>
    <row r="7" spans="1:31" s="4" customFormat="1" x14ac:dyDescent="0.25">
      <c r="B7" s="235" t="s">
        <v>44</v>
      </c>
      <c r="C7" s="252">
        <v>222987</v>
      </c>
      <c r="D7" s="252">
        <v>101575</v>
      </c>
      <c r="E7" s="252">
        <v>247584</v>
      </c>
      <c r="F7" s="258">
        <f t="shared" ref="F7:F16" si="0">E7/$E$6</f>
        <v>0.30936360194476831</v>
      </c>
      <c r="G7" s="252">
        <v>207208</v>
      </c>
      <c r="H7" s="260">
        <f>G7/E7-1</f>
        <v>-0.16308000516996257</v>
      </c>
      <c r="I7" s="259">
        <f>G7-E7</f>
        <v>-40376</v>
      </c>
      <c r="J7" s="258">
        <f>G7/$G$6</f>
        <v>0.20378822971711705</v>
      </c>
      <c r="K7" s="252">
        <v>181512</v>
      </c>
      <c r="L7" s="260">
        <f>K7/G7-1</f>
        <v>-0.12401065595922933</v>
      </c>
      <c r="M7" s="259">
        <f>K7-G7</f>
        <v>-25696</v>
      </c>
      <c r="N7" s="258">
        <f>K7/$K$6</f>
        <v>0.17431806766551197</v>
      </c>
      <c r="O7" s="252">
        <v>161819</v>
      </c>
      <c r="P7" s="260">
        <f>O7/K7-1</f>
        <v>-0.10849420423994005</v>
      </c>
      <c r="Q7" s="259">
        <f>O7-K7</f>
        <v>-19693</v>
      </c>
      <c r="R7" s="260">
        <f t="shared" ref="R7:R16" si="1">IFERROR(O7/C7-1,"-")</f>
        <v>-0.27431195540547204</v>
      </c>
      <c r="S7" s="259">
        <f t="shared" ref="S7:S16" si="2">O7-C7</f>
        <v>-61168</v>
      </c>
      <c r="T7" s="258">
        <f>O7/$O$6</f>
        <v>0.15288530035883202</v>
      </c>
      <c r="V7" s="29"/>
      <c r="W7" s="79"/>
      <c r="AE7" s="1" t="s">
        <v>175</v>
      </c>
    </row>
    <row r="8" spans="1:31" s="4" customFormat="1" x14ac:dyDescent="0.25">
      <c r="B8" s="235" t="s">
        <v>45</v>
      </c>
      <c r="C8" s="252">
        <v>127819</v>
      </c>
      <c r="D8" s="252">
        <v>46908</v>
      </c>
      <c r="E8" s="252">
        <v>83468</v>
      </c>
      <c r="F8" s="258">
        <f t="shared" si="0"/>
        <v>0.10429575872078131</v>
      </c>
      <c r="G8" s="252">
        <v>123951</v>
      </c>
      <c r="H8" s="260">
        <f t="shared" ref="H8:H16" si="3">G8/E8-1</f>
        <v>0.48501222025207258</v>
      </c>
      <c r="I8" s="259">
        <f t="shared" ref="I8:I16" si="4">G8-E8</f>
        <v>40483</v>
      </c>
      <c r="J8" s="258">
        <f t="shared" ref="J8:J16" si="5">G8/$G$6</f>
        <v>0.12190530704251948</v>
      </c>
      <c r="K8" s="252">
        <v>118966</v>
      </c>
      <c r="L8" s="260">
        <f t="shared" ref="L8:L16" si="6">K8/G8-1</f>
        <v>-4.0217505304515511E-2</v>
      </c>
      <c r="M8" s="259">
        <f t="shared" ref="M8:M16" si="7">K8-G8</f>
        <v>-4985</v>
      </c>
      <c r="N8" s="258">
        <f t="shared" ref="N8:N16" si="8">K8/$K$6</f>
        <v>0.1142509764527706</v>
      </c>
      <c r="O8" s="252">
        <v>114660</v>
      </c>
      <c r="P8" s="260">
        <f t="shared" ref="P8:P16" si="9">O8/K8-1</f>
        <v>-3.6195215439705497E-2</v>
      </c>
      <c r="Q8" s="259">
        <f t="shared" ref="Q8:Q16" si="10">O8-K8</f>
        <v>-4306</v>
      </c>
      <c r="R8" s="260">
        <f t="shared" si="1"/>
        <v>-0.10295026560996412</v>
      </c>
      <c r="S8" s="259">
        <f t="shared" si="2"/>
        <v>-13159</v>
      </c>
      <c r="T8" s="258">
        <f t="shared" ref="T8:T16" si="11">O8/$O$6</f>
        <v>0.10832985334938219</v>
      </c>
      <c r="V8" s="29"/>
      <c r="W8" s="79"/>
      <c r="AE8" s="1"/>
    </row>
    <row r="9" spans="1:31" s="4" customFormat="1" x14ac:dyDescent="0.25">
      <c r="B9" s="235" t="s">
        <v>46</v>
      </c>
      <c r="C9" s="252">
        <v>10509</v>
      </c>
      <c r="D9" s="252">
        <v>2335</v>
      </c>
      <c r="E9" s="252">
        <v>4950</v>
      </c>
      <c r="F9" s="253">
        <f t="shared" si="0"/>
        <v>6.1851728287231926E-3</v>
      </c>
      <c r="G9" s="252">
        <v>6762</v>
      </c>
      <c r="H9" s="264">
        <f t="shared" si="3"/>
        <v>0.36606060606060598</v>
      </c>
      <c r="I9" s="255">
        <f t="shared" si="4"/>
        <v>1812</v>
      </c>
      <c r="J9" s="253">
        <f t="shared" si="5"/>
        <v>6.6503996435810665E-3</v>
      </c>
      <c r="K9" s="252">
        <v>20250</v>
      </c>
      <c r="L9" s="260">
        <f t="shared" si="6"/>
        <v>1.9946761313220942</v>
      </c>
      <c r="M9" s="259">
        <f t="shared" si="7"/>
        <v>13488</v>
      </c>
      <c r="N9" s="258">
        <f t="shared" si="8"/>
        <v>1.9447424248681178E-2</v>
      </c>
      <c r="O9" s="252">
        <v>11054</v>
      </c>
      <c r="P9" s="260">
        <f t="shared" si="9"/>
        <v>-0.45412345679012345</v>
      </c>
      <c r="Q9" s="259">
        <f t="shared" si="10"/>
        <v>-9196</v>
      </c>
      <c r="R9" s="260">
        <f t="shared" si="1"/>
        <v>5.1860310210295912E-2</v>
      </c>
      <c r="S9" s="259">
        <f t="shared" si="2"/>
        <v>545</v>
      </c>
      <c r="T9" s="258">
        <f t="shared" si="11"/>
        <v>1.044373102149024E-2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356283</v>
      </c>
      <c r="D10" s="252">
        <v>94044</v>
      </c>
      <c r="E10" s="252">
        <v>181693</v>
      </c>
      <c r="F10" s="258">
        <f t="shared" si="0"/>
        <v>0.22703082965034405</v>
      </c>
      <c r="G10" s="252">
        <v>342343</v>
      </c>
      <c r="H10" s="260">
        <f t="shared" si="3"/>
        <v>0.8841837605191174</v>
      </c>
      <c r="I10" s="259">
        <f t="shared" si="4"/>
        <v>160650</v>
      </c>
      <c r="J10" s="258">
        <f t="shared" si="5"/>
        <v>0.33669295551352751</v>
      </c>
      <c r="K10" s="252">
        <v>341923</v>
      </c>
      <c r="L10" s="260">
        <f t="shared" si="6"/>
        <v>-1.2268397484394011E-3</v>
      </c>
      <c r="M10" s="259">
        <f t="shared" si="7"/>
        <v>-420</v>
      </c>
      <c r="N10" s="258">
        <f t="shared" si="8"/>
        <v>0.32837143908058342</v>
      </c>
      <c r="O10" s="252">
        <v>382237</v>
      </c>
      <c r="P10" s="260">
        <f t="shared" si="9"/>
        <v>0.1179037385610211</v>
      </c>
      <c r="Q10" s="259">
        <f t="shared" si="10"/>
        <v>40314</v>
      </c>
      <c r="R10" s="260">
        <f t="shared" si="1"/>
        <v>7.2846585439103162E-2</v>
      </c>
      <c r="S10" s="259">
        <f t="shared" si="2"/>
        <v>25954</v>
      </c>
      <c r="T10" s="258">
        <f>O10/$O$6</f>
        <v>0.36113446846945579</v>
      </c>
      <c r="V10" s="29"/>
      <c r="W10" s="79"/>
      <c r="AE10" s="1"/>
    </row>
    <row r="11" spans="1:31" s="4" customFormat="1" x14ac:dyDescent="0.25">
      <c r="B11" s="235" t="s">
        <v>50</v>
      </c>
      <c r="C11" s="252">
        <v>31009</v>
      </c>
      <c r="D11" s="252">
        <v>30342</v>
      </c>
      <c r="E11" s="252">
        <v>44398</v>
      </c>
      <c r="F11" s="253">
        <f t="shared" si="0"/>
        <v>5.5476626919121683E-2</v>
      </c>
      <c r="G11" s="252">
        <v>48630</v>
      </c>
      <c r="H11" s="264">
        <f t="shared" si="3"/>
        <v>9.531960899139591E-2</v>
      </c>
      <c r="I11" s="255">
        <f t="shared" si="4"/>
        <v>4232</v>
      </c>
      <c r="J11" s="253">
        <f t="shared" si="5"/>
        <v>4.7827408261956111E-2</v>
      </c>
      <c r="K11" s="252">
        <v>55684</v>
      </c>
      <c r="L11" s="260">
        <f t="shared" si="6"/>
        <v>0.14505449311124829</v>
      </c>
      <c r="M11" s="259">
        <f t="shared" si="7"/>
        <v>7054</v>
      </c>
      <c r="N11" s="258">
        <f t="shared" si="8"/>
        <v>5.3477055400669757E-2</v>
      </c>
      <c r="O11" s="252">
        <v>49807</v>
      </c>
      <c r="P11" s="260">
        <f t="shared" si="9"/>
        <v>-0.10554198692622652</v>
      </c>
      <c r="Q11" s="259">
        <f t="shared" si="10"/>
        <v>-5877</v>
      </c>
      <c r="R11" s="260">
        <f t="shared" si="1"/>
        <v>0.60621110000322487</v>
      </c>
      <c r="S11" s="259">
        <f t="shared" si="2"/>
        <v>18798</v>
      </c>
      <c r="T11" s="258">
        <f t="shared" si="11"/>
        <v>4.7057256286173722E-2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120142</v>
      </c>
      <c r="D12" s="252">
        <v>52879</v>
      </c>
      <c r="E12" s="252">
        <v>104557</v>
      </c>
      <c r="F12" s="258">
        <f t="shared" si="0"/>
        <v>0.13064709403087088</v>
      </c>
      <c r="G12" s="252">
        <v>134886</v>
      </c>
      <c r="H12" s="260">
        <f t="shared" si="3"/>
        <v>0.29007144428397913</v>
      </c>
      <c r="I12" s="259">
        <f t="shared" si="4"/>
        <v>30329</v>
      </c>
      <c r="J12" s="258">
        <f t="shared" si="5"/>
        <v>0.13265983530376749</v>
      </c>
      <c r="K12" s="252">
        <v>146430</v>
      </c>
      <c r="L12" s="260">
        <f t="shared" si="6"/>
        <v>8.5583381522174262E-2</v>
      </c>
      <c r="M12" s="259">
        <f t="shared" si="7"/>
        <v>11544</v>
      </c>
      <c r="N12" s="258">
        <f t="shared" si="8"/>
        <v>0.14062648556713012</v>
      </c>
      <c r="O12" s="252">
        <v>156566</v>
      </c>
      <c r="P12" s="260">
        <f t="shared" si="9"/>
        <v>6.9220788089872309E-2</v>
      </c>
      <c r="Q12" s="259">
        <f t="shared" si="10"/>
        <v>10136</v>
      </c>
      <c r="R12" s="260">
        <f t="shared" si="1"/>
        <v>0.30317457675084492</v>
      </c>
      <c r="S12" s="259">
        <f t="shared" si="2"/>
        <v>36424</v>
      </c>
      <c r="T12" s="258">
        <f t="shared" si="11"/>
        <v>0.14792230786237026</v>
      </c>
      <c r="V12" s="29"/>
      <c r="W12" s="79"/>
      <c r="AE12" s="1"/>
    </row>
    <row r="13" spans="1:31" s="4" customFormat="1" x14ac:dyDescent="0.25">
      <c r="B13" s="235" t="s">
        <v>49</v>
      </c>
      <c r="C13" s="252">
        <v>37119</v>
      </c>
      <c r="D13" s="252">
        <v>14777</v>
      </c>
      <c r="E13" s="252">
        <v>21732</v>
      </c>
      <c r="F13" s="253">
        <f t="shared" si="0"/>
        <v>2.7154783012891398E-2</v>
      </c>
      <c r="G13" s="252">
        <v>33809</v>
      </c>
      <c r="H13" s="264">
        <f t="shared" si="3"/>
        <v>0.55572427756304066</v>
      </c>
      <c r="I13" s="255">
        <f t="shared" si="4"/>
        <v>12077</v>
      </c>
      <c r="J13" s="253">
        <f t="shared" si="5"/>
        <v>3.3251014721950939E-2</v>
      </c>
      <c r="K13" s="252">
        <v>37722</v>
      </c>
      <c r="L13" s="260">
        <f t="shared" si="6"/>
        <v>0.11573841284864983</v>
      </c>
      <c r="M13" s="259">
        <f t="shared" si="7"/>
        <v>3913</v>
      </c>
      <c r="N13" s="258">
        <f t="shared" si="8"/>
        <v>3.6226950000432162E-2</v>
      </c>
      <c r="O13" s="252">
        <v>35821</v>
      </c>
      <c r="P13" s="260">
        <f t="shared" si="9"/>
        <v>-5.0394994963151474E-2</v>
      </c>
      <c r="Q13" s="259">
        <f t="shared" si="10"/>
        <v>-1901</v>
      </c>
      <c r="R13" s="260">
        <f t="shared" si="1"/>
        <v>-3.4968614456208358E-2</v>
      </c>
      <c r="S13" s="259">
        <f t="shared" si="2"/>
        <v>-1298</v>
      </c>
      <c r="T13" s="258">
        <f t="shared" si="11"/>
        <v>3.3843395053446884E-2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45577</v>
      </c>
      <c r="D14" s="252">
        <v>21825</v>
      </c>
      <c r="E14" s="252">
        <v>45216</v>
      </c>
      <c r="F14" s="258">
        <f t="shared" si="0"/>
        <v>5.6498742348191494E-2</v>
      </c>
      <c r="G14" s="252">
        <v>29061</v>
      </c>
      <c r="H14" s="260">
        <f t="shared" si="3"/>
        <v>-0.35728503184713378</v>
      </c>
      <c r="I14" s="259">
        <f t="shared" si="4"/>
        <v>-16155</v>
      </c>
      <c r="J14" s="258">
        <f t="shared" si="5"/>
        <v>2.8581375930510109E-2</v>
      </c>
      <c r="K14" s="252">
        <v>32018</v>
      </c>
      <c r="L14" s="260">
        <f t="shared" si="6"/>
        <v>0.10175148824885594</v>
      </c>
      <c r="M14" s="259">
        <f t="shared" si="7"/>
        <v>2957</v>
      </c>
      <c r="N14" s="258">
        <f t="shared" si="8"/>
        <v>3.0749018745396241E-2</v>
      </c>
      <c r="O14" s="252">
        <v>29188</v>
      </c>
      <c r="P14" s="260">
        <f t="shared" si="9"/>
        <v>-8.838778187269658E-2</v>
      </c>
      <c r="Q14" s="259">
        <f t="shared" si="10"/>
        <v>-2830</v>
      </c>
      <c r="R14" s="260">
        <f t="shared" si="1"/>
        <v>-0.35958926651600587</v>
      </c>
      <c r="S14" s="259">
        <f t="shared" si="2"/>
        <v>-16389</v>
      </c>
      <c r="T14" s="258">
        <f t="shared" si="11"/>
        <v>2.7576589565338983E-2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41904</v>
      </c>
      <c r="D15" s="252">
        <v>22233</v>
      </c>
      <c r="E15" s="252">
        <v>26311</v>
      </c>
      <c r="F15" s="253">
        <f t="shared" si="0"/>
        <v>3.2876380261926449E-2</v>
      </c>
      <c r="G15" s="252">
        <v>32375</v>
      </c>
      <c r="H15" s="264">
        <f t="shared" si="3"/>
        <v>0.23047394625821904</v>
      </c>
      <c r="I15" s="255">
        <f t="shared" si="4"/>
        <v>6064</v>
      </c>
      <c r="J15" s="253">
        <f t="shared" si="5"/>
        <v>3.1840681523356555E-2</v>
      </c>
      <c r="K15" s="252">
        <v>47068</v>
      </c>
      <c r="L15" s="260">
        <f t="shared" si="6"/>
        <v>0.45383783783783782</v>
      </c>
      <c r="M15" s="259">
        <f t="shared" si="7"/>
        <v>14693</v>
      </c>
      <c r="N15" s="258">
        <f t="shared" si="8"/>
        <v>4.5202536520342007E-2</v>
      </c>
      <c r="O15" s="252">
        <v>61312</v>
      </c>
      <c r="P15" s="260">
        <f t="shared" si="9"/>
        <v>0.30262598793235318</v>
      </c>
      <c r="Q15" s="259">
        <f t="shared" si="10"/>
        <v>14244</v>
      </c>
      <c r="R15" s="260">
        <f t="shared" si="1"/>
        <v>0.46315387552500953</v>
      </c>
      <c r="S15" s="259">
        <f t="shared" si="2"/>
        <v>19408</v>
      </c>
      <c r="T15" s="258">
        <f t="shared" si="11"/>
        <v>5.7927088510006296E-2</v>
      </c>
      <c r="V15" s="29"/>
      <c r="W15" s="79"/>
      <c r="AE15" s="1"/>
    </row>
    <row r="16" spans="1:31" s="4" customFormat="1" x14ac:dyDescent="0.25">
      <c r="B16" s="235" t="s">
        <v>201</v>
      </c>
      <c r="C16" s="252">
        <f>C6-SUM(C7:C15)</f>
        <v>54208</v>
      </c>
      <c r="D16" s="252">
        <f>D6-SUM(D7:D15)</f>
        <v>69757</v>
      </c>
      <c r="E16" s="252">
        <f>E6-SUM(E7:E15)</f>
        <v>40392</v>
      </c>
      <c r="F16" s="258">
        <f t="shared" si="0"/>
        <v>5.0471010282381254E-2</v>
      </c>
      <c r="G16" s="252">
        <f>G6-SUM(G7:G15)</f>
        <v>57756</v>
      </c>
      <c r="H16" s="260">
        <f t="shared" si="3"/>
        <v>0.42988710635769456</v>
      </c>
      <c r="I16" s="259">
        <f t="shared" si="4"/>
        <v>17364</v>
      </c>
      <c r="J16" s="258">
        <f t="shared" si="5"/>
        <v>5.6802792341713704E-2</v>
      </c>
      <c r="K16" s="252">
        <f>K6-SUM(K7:K15)</f>
        <v>59696</v>
      </c>
      <c r="L16" s="260">
        <f t="shared" si="6"/>
        <v>3.3589583766188813E-2</v>
      </c>
      <c r="M16" s="259">
        <f t="shared" si="7"/>
        <v>1940</v>
      </c>
      <c r="N16" s="258">
        <f t="shared" si="8"/>
        <v>5.7330046318482542E-2</v>
      </c>
      <c r="O16" s="252">
        <f>O6-SUM(O7:O15)</f>
        <v>55970</v>
      </c>
      <c r="P16" s="260">
        <f t="shared" si="9"/>
        <v>-6.2416242294291102E-2</v>
      </c>
      <c r="Q16" s="259">
        <f t="shared" si="10"/>
        <v>-3726</v>
      </c>
      <c r="R16" s="260">
        <f t="shared" si="1"/>
        <v>3.2504427390791069E-2</v>
      </c>
      <c r="S16" s="259">
        <f t="shared" si="2"/>
        <v>1762</v>
      </c>
      <c r="T16" s="258">
        <f t="shared" si="11"/>
        <v>5.2880009523503593E-2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180</v>
      </c>
    </row>
    <row r="18" spans="2:31" s="4" customFormat="1" x14ac:dyDescent="0.25">
      <c r="B18" s="125" t="s">
        <v>181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183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4" t="s">
        <v>171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172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173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174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175</v>
      </c>
    </row>
    <row r="49" spans="2:31" s="4" customFormat="1" hidden="1" x14ac:dyDescent="0.25">
      <c r="B49" s="235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5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180</v>
      </c>
    </row>
    <row r="52" spans="2:31" s="4" customFormat="1" hidden="1" x14ac:dyDescent="0.25">
      <c r="B52" s="269" t="s">
        <v>181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200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173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175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201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180</v>
      </c>
    </row>
    <row r="148" spans="2:31" s="4" customFormat="1" x14ac:dyDescent="0.25">
      <c r="B148" s="125" t="s">
        <v>181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9F7D-EAD3-4522-9ECB-3BE6706CB8C0}">
  <sheetPr>
    <tabColor theme="4" tint="0.39997558519241921"/>
  </sheetPr>
  <dimension ref="A1:AE149"/>
  <sheetViews>
    <sheetView showGridLines="0" zoomScaleNormal="100" workbookViewId="0">
      <selection activeCell="O9" sqref="O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255</v>
      </c>
      <c r="D5" s="241" t="s">
        <v>256</v>
      </c>
      <c r="E5" s="241" t="s">
        <v>262</v>
      </c>
      <c r="F5" s="242" t="str">
        <f>CONCATENATE("%/s total Tenerife ",RIGHT(E5,4))</f>
        <v>%/s total Tenerife 2021</v>
      </c>
      <c r="G5" s="241" t="s">
        <v>257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258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259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200</v>
      </c>
      <c r="C6" s="243">
        <v>632407</v>
      </c>
      <c r="D6" s="243">
        <v>248286</v>
      </c>
      <c r="E6" s="243">
        <v>384253</v>
      </c>
      <c r="F6" s="244">
        <f>E6/$E$6</f>
        <v>1</v>
      </c>
      <c r="G6" s="243">
        <v>593573</v>
      </c>
      <c r="H6" s="244">
        <f>G6/E6-1</f>
        <v>0.54474525898301374</v>
      </c>
      <c r="I6" s="243">
        <f>G6-E6</f>
        <v>209320</v>
      </c>
      <c r="J6" s="244">
        <f>G6/$G$6</f>
        <v>1</v>
      </c>
      <c r="K6" s="243">
        <v>612478</v>
      </c>
      <c r="L6" s="244">
        <f>K6/G6-1</f>
        <v>3.1849494501939857E-2</v>
      </c>
      <c r="M6" s="243">
        <f>K6-G6</f>
        <v>18905</v>
      </c>
      <c r="N6" s="244">
        <f>K6/$K$6</f>
        <v>1</v>
      </c>
      <c r="O6" s="243">
        <v>636461</v>
      </c>
      <c r="P6" s="244">
        <f>O6/K6-1</f>
        <v>3.915732483452472E-2</v>
      </c>
      <c r="Q6" s="243">
        <f>O6-K6</f>
        <v>23983</v>
      </c>
      <c r="R6" s="244">
        <f>IFERROR(O6/C6-1,"-")</f>
        <v>6.4104287270696503E-3</v>
      </c>
      <c r="S6" s="243">
        <f>O6-C6</f>
        <v>4054</v>
      </c>
      <c r="T6" s="244">
        <f>O6/$O$6</f>
        <v>1</v>
      </c>
      <c r="V6" s="29"/>
      <c r="W6" s="79"/>
      <c r="AE6" s="1" t="s">
        <v>173</v>
      </c>
    </row>
    <row r="7" spans="1:31" s="4" customFormat="1" x14ac:dyDescent="0.25">
      <c r="B7" s="235" t="s">
        <v>44</v>
      </c>
      <c r="C7" s="252">
        <v>109920</v>
      </c>
      <c r="D7" s="252">
        <v>43067</v>
      </c>
      <c r="E7" s="252">
        <v>120918</v>
      </c>
      <c r="F7" s="258">
        <f t="shared" ref="F7:F16" si="0">E7/$E$6</f>
        <v>0.3146832946001723</v>
      </c>
      <c r="G7" s="252">
        <v>120397</v>
      </c>
      <c r="H7" s="260">
        <f>G7/E7-1</f>
        <v>-4.3087050728592979E-3</v>
      </c>
      <c r="I7" s="259">
        <f>G7-E7</f>
        <v>-521</v>
      </c>
      <c r="J7" s="258">
        <f>G7/$G$6</f>
        <v>0.20283436072732419</v>
      </c>
      <c r="K7" s="252">
        <v>106138</v>
      </c>
      <c r="L7" s="260">
        <f>K7/G7-1</f>
        <v>-0.11843318355108512</v>
      </c>
      <c r="M7" s="259">
        <f>K7-G7</f>
        <v>-14259</v>
      </c>
      <c r="N7" s="258">
        <f>K7/$K$6</f>
        <v>0.17329275500507774</v>
      </c>
      <c r="O7" s="252">
        <v>101169</v>
      </c>
      <c r="P7" s="260">
        <f>O7/K7-1</f>
        <v>-4.6816408826245048E-2</v>
      </c>
      <c r="Q7" s="259">
        <f>O7-K7</f>
        <v>-4969</v>
      </c>
      <c r="R7" s="260">
        <f t="shared" ref="R7:R16" si="1">IFERROR(O7/C7-1,"-")</f>
        <v>-7.9612445414847133E-2</v>
      </c>
      <c r="S7" s="259">
        <f t="shared" ref="S7:S16" si="2">O7-C7</f>
        <v>-8751</v>
      </c>
      <c r="T7" s="258">
        <f>O7/$O$6</f>
        <v>0.15895553694570444</v>
      </c>
      <c r="V7" s="29"/>
      <c r="W7" s="79"/>
      <c r="AE7" s="1" t="s">
        <v>175</v>
      </c>
    </row>
    <row r="8" spans="1:31" s="4" customFormat="1" x14ac:dyDescent="0.25">
      <c r="B8" s="235" t="s">
        <v>45</v>
      </c>
      <c r="C8" s="252">
        <v>76491</v>
      </c>
      <c r="D8" s="252">
        <v>23619</v>
      </c>
      <c r="E8" s="252">
        <v>39986</v>
      </c>
      <c r="F8" s="258">
        <f t="shared" si="0"/>
        <v>0.10406164688369382</v>
      </c>
      <c r="G8" s="252">
        <v>75857</v>
      </c>
      <c r="H8" s="260">
        <f t="shared" ref="H8:H16" si="3">G8/E8-1</f>
        <v>0.89708898114340019</v>
      </c>
      <c r="I8" s="259">
        <f t="shared" ref="I8:I16" si="4">G8-E8</f>
        <v>35871</v>
      </c>
      <c r="J8" s="258">
        <f t="shared" ref="J8:J16" si="5">G8/$G$6</f>
        <v>0.12779725492904831</v>
      </c>
      <c r="K8" s="252">
        <v>67064</v>
      </c>
      <c r="L8" s="260">
        <f t="shared" ref="L8:L16" si="6">K8/G8-1</f>
        <v>-0.1159154725338466</v>
      </c>
      <c r="M8" s="259">
        <f t="shared" ref="M8:M16" si="7">K8-G8</f>
        <v>-8793</v>
      </c>
      <c r="N8" s="258">
        <f t="shared" ref="N8:N16" si="8">K8/$K$6</f>
        <v>0.10949617782189727</v>
      </c>
      <c r="O8" s="252">
        <v>64415</v>
      </c>
      <c r="P8" s="260">
        <f t="shared" ref="P8:P16" si="9">O8/K8-1</f>
        <v>-3.9499582488369267E-2</v>
      </c>
      <c r="Q8" s="259">
        <f t="shared" ref="Q8:Q16" si="10">O8-K8</f>
        <v>-2649</v>
      </c>
      <c r="R8" s="260">
        <f t="shared" si="1"/>
        <v>-0.15787478265416843</v>
      </c>
      <c r="S8" s="259">
        <f t="shared" si="2"/>
        <v>-12076</v>
      </c>
      <c r="T8" s="258">
        <f t="shared" ref="T8:T16" si="11">O8/$O$6</f>
        <v>0.10120808659132295</v>
      </c>
      <c r="V8" s="29"/>
      <c r="W8" s="79"/>
      <c r="AE8" s="1"/>
    </row>
    <row r="9" spans="1:31" s="4" customFormat="1" x14ac:dyDescent="0.25">
      <c r="B9" s="235" t="s">
        <v>46</v>
      </c>
      <c r="C9" s="252">
        <v>4565</v>
      </c>
      <c r="D9" s="252">
        <v>681</v>
      </c>
      <c r="E9" s="252">
        <v>2535</v>
      </c>
      <c r="F9" s="253">
        <f t="shared" si="0"/>
        <v>6.5972158968179819E-3</v>
      </c>
      <c r="G9" s="252">
        <v>3247</v>
      </c>
      <c r="H9" s="264">
        <f t="shared" si="3"/>
        <v>0.28086785009861925</v>
      </c>
      <c r="I9" s="255">
        <f t="shared" si="4"/>
        <v>712</v>
      </c>
      <c r="J9" s="253">
        <f t="shared" si="5"/>
        <v>5.4702622929277446E-3</v>
      </c>
      <c r="K9" s="252">
        <v>5439</v>
      </c>
      <c r="L9" s="260">
        <f t="shared" si="6"/>
        <v>0.67508469356328926</v>
      </c>
      <c r="M9" s="259">
        <f t="shared" si="7"/>
        <v>2192</v>
      </c>
      <c r="N9" s="258">
        <f t="shared" si="8"/>
        <v>8.8803189665587982E-3</v>
      </c>
      <c r="O9" s="252">
        <v>3803</v>
      </c>
      <c r="P9" s="260">
        <f t="shared" si="9"/>
        <v>-0.30079058650487223</v>
      </c>
      <c r="Q9" s="259">
        <f t="shared" si="10"/>
        <v>-1636</v>
      </c>
      <c r="R9" s="260">
        <f t="shared" si="1"/>
        <v>-0.16692223439211396</v>
      </c>
      <c r="S9" s="259">
        <f t="shared" si="2"/>
        <v>-762</v>
      </c>
      <c r="T9" s="258">
        <f t="shared" si="11"/>
        <v>5.9752286471598413E-3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284219</v>
      </c>
      <c r="D10" s="252">
        <v>68651</v>
      </c>
      <c r="E10" s="252">
        <v>114704</v>
      </c>
      <c r="F10" s="258">
        <f t="shared" si="0"/>
        <v>0.29851165768386972</v>
      </c>
      <c r="G10" s="252">
        <v>244952</v>
      </c>
      <c r="H10" s="260">
        <f t="shared" si="3"/>
        <v>1.1355140186915889</v>
      </c>
      <c r="I10" s="259">
        <f t="shared" si="4"/>
        <v>130248</v>
      </c>
      <c r="J10" s="258">
        <f t="shared" si="5"/>
        <v>0.4126737570610523</v>
      </c>
      <c r="K10" s="252">
        <v>249820</v>
      </c>
      <c r="L10" s="260">
        <f t="shared" si="6"/>
        <v>1.987328129592747E-2</v>
      </c>
      <c r="M10" s="259">
        <f t="shared" si="7"/>
        <v>4868</v>
      </c>
      <c r="N10" s="258">
        <f t="shared" si="8"/>
        <v>0.40788403828382408</v>
      </c>
      <c r="O10" s="252">
        <v>275953</v>
      </c>
      <c r="P10" s="260">
        <f t="shared" si="9"/>
        <v>0.1046073172684332</v>
      </c>
      <c r="Q10" s="259">
        <f t="shared" si="10"/>
        <v>26133</v>
      </c>
      <c r="R10" s="260">
        <f t="shared" si="1"/>
        <v>-2.9083206963644193E-2</v>
      </c>
      <c r="S10" s="259">
        <f t="shared" si="2"/>
        <v>-8266</v>
      </c>
      <c r="T10" s="258">
        <f>O10/$O$6</f>
        <v>0.43357409173539307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19123</v>
      </c>
      <c r="D11" s="252">
        <v>25510</v>
      </c>
      <c r="E11" s="252">
        <v>20278</v>
      </c>
      <c r="F11" s="253">
        <f t="shared" si="0"/>
        <v>5.2772522270483249E-2</v>
      </c>
      <c r="G11" s="252">
        <v>32271</v>
      </c>
      <c r="H11" s="264">
        <f t="shared" si="3"/>
        <v>0.59142913502317773</v>
      </c>
      <c r="I11" s="255">
        <f t="shared" si="4"/>
        <v>11993</v>
      </c>
      <c r="J11" s="253">
        <f t="shared" si="5"/>
        <v>5.4367365092414917E-2</v>
      </c>
      <c r="K11" s="252">
        <v>36164</v>
      </c>
      <c r="L11" s="260">
        <f t="shared" si="6"/>
        <v>0.12063462551516846</v>
      </c>
      <c r="M11" s="259">
        <f t="shared" si="7"/>
        <v>3893</v>
      </c>
      <c r="N11" s="258">
        <f t="shared" si="8"/>
        <v>5.9045386119991251E-2</v>
      </c>
      <c r="O11" s="252">
        <v>33708</v>
      </c>
      <c r="P11" s="260">
        <f t="shared" si="9"/>
        <v>-6.791284149983412E-2</v>
      </c>
      <c r="Q11" s="259">
        <f t="shared" si="10"/>
        <v>-2456</v>
      </c>
      <c r="R11" s="260">
        <f t="shared" si="1"/>
        <v>0.7626941379490666</v>
      </c>
      <c r="S11" s="259">
        <f t="shared" si="2"/>
        <v>14585</v>
      </c>
      <c r="T11" s="258">
        <f t="shared" si="11"/>
        <v>5.2961611159206924E-2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59066</v>
      </c>
      <c r="D12" s="252">
        <v>28803</v>
      </c>
      <c r="E12" s="252">
        <v>51310</v>
      </c>
      <c r="F12" s="258">
        <f t="shared" si="0"/>
        <v>0.13353181367484443</v>
      </c>
      <c r="G12" s="252">
        <v>65021</v>
      </c>
      <c r="H12" s="260">
        <f t="shared" si="3"/>
        <v>0.26721886571818354</v>
      </c>
      <c r="I12" s="259">
        <f t="shared" si="4"/>
        <v>13711</v>
      </c>
      <c r="J12" s="258">
        <f t="shared" si="5"/>
        <v>0.10954170759114717</v>
      </c>
      <c r="K12" s="252">
        <v>80309</v>
      </c>
      <c r="L12" s="260">
        <f t="shared" si="6"/>
        <v>0.23512403684963323</v>
      </c>
      <c r="M12" s="259">
        <f t="shared" si="7"/>
        <v>15288</v>
      </c>
      <c r="N12" s="258">
        <f t="shared" si="8"/>
        <v>0.1311214443620832</v>
      </c>
      <c r="O12" s="252">
        <v>80773</v>
      </c>
      <c r="P12" s="260">
        <f t="shared" si="9"/>
        <v>5.7776836967213807E-3</v>
      </c>
      <c r="Q12" s="259">
        <f t="shared" si="10"/>
        <v>464</v>
      </c>
      <c r="R12" s="260">
        <f t="shared" si="1"/>
        <v>0.36750414790234642</v>
      </c>
      <c r="S12" s="259">
        <f t="shared" si="2"/>
        <v>21707</v>
      </c>
      <c r="T12" s="258">
        <f t="shared" si="11"/>
        <v>0.12690958283382642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17966</v>
      </c>
      <c r="D13" s="252">
        <v>6752</v>
      </c>
      <c r="E13" s="252">
        <v>10731</v>
      </c>
      <c r="F13" s="253">
        <f t="shared" si="0"/>
        <v>2.7926912737180971E-2</v>
      </c>
      <c r="G13" s="252">
        <v>17520</v>
      </c>
      <c r="H13" s="264">
        <f t="shared" si="3"/>
        <v>0.63265306122448983</v>
      </c>
      <c r="I13" s="255">
        <f t="shared" si="4"/>
        <v>6789</v>
      </c>
      <c r="J13" s="253">
        <f t="shared" si="5"/>
        <v>2.951616734588669E-2</v>
      </c>
      <c r="K13" s="252">
        <v>25698</v>
      </c>
      <c r="L13" s="260">
        <f t="shared" si="6"/>
        <v>0.46678082191780823</v>
      </c>
      <c r="M13" s="259">
        <f t="shared" si="7"/>
        <v>8178</v>
      </c>
      <c r="N13" s="258">
        <f t="shared" si="8"/>
        <v>4.1957425409565728E-2</v>
      </c>
      <c r="O13" s="252">
        <v>23944</v>
      </c>
      <c r="P13" s="260">
        <f t="shared" si="9"/>
        <v>-6.8254338859055186E-2</v>
      </c>
      <c r="Q13" s="259">
        <f t="shared" si="10"/>
        <v>-1754</v>
      </c>
      <c r="R13" s="260">
        <f t="shared" si="1"/>
        <v>0.33273961928086382</v>
      </c>
      <c r="S13" s="259">
        <f t="shared" si="2"/>
        <v>5978</v>
      </c>
      <c r="T13" s="258">
        <f t="shared" si="11"/>
        <v>3.762052977323041E-2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20687</v>
      </c>
      <c r="D14" s="252">
        <v>5616</v>
      </c>
      <c r="E14" s="252">
        <v>11021</v>
      </c>
      <c r="F14" s="258">
        <f t="shared" si="0"/>
        <v>2.8681623825968828E-2</v>
      </c>
      <c r="G14" s="252">
        <v>9118</v>
      </c>
      <c r="H14" s="260">
        <f t="shared" si="3"/>
        <v>-0.17267035659196084</v>
      </c>
      <c r="I14" s="259">
        <f t="shared" si="4"/>
        <v>-1903</v>
      </c>
      <c r="J14" s="258">
        <f t="shared" si="5"/>
        <v>1.536121083674628E-2</v>
      </c>
      <c r="K14" s="252">
        <v>11280</v>
      </c>
      <c r="L14" s="260">
        <f t="shared" si="6"/>
        <v>0.23711340206185572</v>
      </c>
      <c r="M14" s="259">
        <f t="shared" si="7"/>
        <v>2162</v>
      </c>
      <c r="N14" s="258">
        <f t="shared" si="8"/>
        <v>1.8416988038754044E-2</v>
      </c>
      <c r="O14" s="252">
        <v>10812</v>
      </c>
      <c r="P14" s="260">
        <f t="shared" si="9"/>
        <v>-4.1489361702127692E-2</v>
      </c>
      <c r="Q14" s="259">
        <f t="shared" si="10"/>
        <v>-468</v>
      </c>
      <c r="R14" s="260">
        <f t="shared" si="1"/>
        <v>-0.4773529269589597</v>
      </c>
      <c r="S14" s="259">
        <f t="shared" si="2"/>
        <v>-9875</v>
      </c>
      <c r="T14" s="258">
        <f t="shared" si="11"/>
        <v>1.6987686598236185E-2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19152</v>
      </c>
      <c r="D15" s="252">
        <v>14211</v>
      </c>
      <c r="E15" s="252">
        <v>4744</v>
      </c>
      <c r="F15" s="253">
        <f t="shared" si="0"/>
        <v>1.2346032431757201E-2</v>
      </c>
      <c r="G15" s="252">
        <v>9037</v>
      </c>
      <c r="H15" s="264">
        <f t="shared" si="3"/>
        <v>0.9049325463743676</v>
      </c>
      <c r="I15" s="255">
        <f t="shared" si="4"/>
        <v>4293</v>
      </c>
      <c r="J15" s="253">
        <f t="shared" si="5"/>
        <v>1.5224749104153995E-2</v>
      </c>
      <c r="K15" s="252">
        <v>15069</v>
      </c>
      <c r="L15" s="260">
        <f t="shared" si="6"/>
        <v>0.66747814540223516</v>
      </c>
      <c r="M15" s="259">
        <f t="shared" si="7"/>
        <v>6032</v>
      </c>
      <c r="N15" s="258">
        <f t="shared" si="8"/>
        <v>2.4603332691133396E-2</v>
      </c>
      <c r="O15" s="252">
        <v>23750</v>
      </c>
      <c r="P15" s="260">
        <f t="shared" si="9"/>
        <v>0.57608334992368437</v>
      </c>
      <c r="Q15" s="259">
        <f t="shared" si="10"/>
        <v>8681</v>
      </c>
      <c r="R15" s="260">
        <f t="shared" si="1"/>
        <v>0.24007936507936511</v>
      </c>
      <c r="S15" s="259">
        <f t="shared" si="2"/>
        <v>4598</v>
      </c>
      <c r="T15" s="258">
        <f t="shared" si="11"/>
        <v>3.7315719266380817E-2</v>
      </c>
      <c r="V15" s="29"/>
      <c r="W15" s="79"/>
      <c r="AE15" s="1"/>
    </row>
    <row r="16" spans="1:31" s="4" customFormat="1" x14ac:dyDescent="0.25">
      <c r="B16" s="235" t="s">
        <v>201</v>
      </c>
      <c r="C16" s="252">
        <f>C6-SUM(C7:C15)</f>
        <v>21218</v>
      </c>
      <c r="D16" s="252">
        <f>D6-SUM(D7:D15)</f>
        <v>31376</v>
      </c>
      <c r="E16" s="252">
        <f>E6-SUM(E7:E15)</f>
        <v>8026</v>
      </c>
      <c r="F16" s="258">
        <f t="shared" si="0"/>
        <v>2.0887279995211488E-2</v>
      </c>
      <c r="G16" s="252">
        <f>G6-SUM(G7:G15)</f>
        <v>16153</v>
      </c>
      <c r="H16" s="260">
        <f t="shared" si="3"/>
        <v>1.012584101669574</v>
      </c>
      <c r="I16" s="259">
        <f t="shared" si="4"/>
        <v>8127</v>
      </c>
      <c r="J16" s="258">
        <f t="shared" si="5"/>
        <v>2.7213165019298383E-2</v>
      </c>
      <c r="K16" s="252">
        <f>K6-SUM(K7:K15)</f>
        <v>15497</v>
      </c>
      <c r="L16" s="260">
        <f t="shared" si="6"/>
        <v>-4.0611651086485456E-2</v>
      </c>
      <c r="M16" s="259">
        <f t="shared" si="7"/>
        <v>-656</v>
      </c>
      <c r="N16" s="258">
        <f t="shared" si="8"/>
        <v>2.5302133301114488E-2</v>
      </c>
      <c r="O16" s="252">
        <f>O6-SUM(O7:O15)</f>
        <v>18134</v>
      </c>
      <c r="P16" s="260">
        <f t="shared" si="9"/>
        <v>0.17016196683229001</v>
      </c>
      <c r="Q16" s="259">
        <f t="shared" si="10"/>
        <v>2637</v>
      </c>
      <c r="R16" s="260">
        <f t="shared" si="1"/>
        <v>-0.14534828918842491</v>
      </c>
      <c r="S16" s="259">
        <f t="shared" si="2"/>
        <v>-3084</v>
      </c>
      <c r="T16" s="258">
        <f t="shared" si="11"/>
        <v>2.8491926449538935E-2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180</v>
      </c>
    </row>
    <row r="18" spans="2:31" s="4" customFormat="1" x14ac:dyDescent="0.25">
      <c r="B18" s="125" t="s">
        <v>181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183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4" t="s">
        <v>171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172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173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174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175</v>
      </c>
    </row>
    <row r="49" spans="2:31" s="4" customFormat="1" hidden="1" x14ac:dyDescent="0.25">
      <c r="B49" s="235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5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180</v>
      </c>
    </row>
    <row r="52" spans="2:31" s="4" customFormat="1" hidden="1" x14ac:dyDescent="0.25">
      <c r="B52" s="269" t="s">
        <v>181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200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173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175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201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180</v>
      </c>
    </row>
    <row r="148" spans="2:31" s="4" customFormat="1" x14ac:dyDescent="0.25">
      <c r="B148" s="125" t="s">
        <v>181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BC5F-DA54-4842-B013-937B646E4C25}">
  <sheetPr>
    <tabColor theme="4" tint="0.39997558519241921"/>
  </sheetPr>
  <dimension ref="A1:AE149"/>
  <sheetViews>
    <sheetView showGridLines="0" zoomScaleNormal="100" workbookViewId="0">
      <selection activeCell="O9" sqref="O9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255</v>
      </c>
      <c r="D5" s="241" t="s">
        <v>256</v>
      </c>
      <c r="E5" s="241" t="s">
        <v>262</v>
      </c>
      <c r="F5" s="242" t="str">
        <f>CONCATENATE("%/s total Tenerife ",RIGHT(E5,4))</f>
        <v>%/s total Tenerife 2021</v>
      </c>
      <c r="G5" s="241" t="s">
        <v>257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258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259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200</v>
      </c>
      <c r="C6" s="243">
        <v>415150</v>
      </c>
      <c r="D6" s="243">
        <v>208389</v>
      </c>
      <c r="E6" s="243">
        <v>416048</v>
      </c>
      <c r="F6" s="244">
        <f>E6/$E$6</f>
        <v>1</v>
      </c>
      <c r="G6" s="243">
        <v>423208</v>
      </c>
      <c r="H6" s="244">
        <f>G6/E6-1</f>
        <v>1.7209552743914225E-2</v>
      </c>
      <c r="I6" s="243">
        <f>G6-E6</f>
        <v>7160</v>
      </c>
      <c r="J6" s="244">
        <f>G6/$G$6</f>
        <v>1</v>
      </c>
      <c r="K6" s="243">
        <v>428791</v>
      </c>
      <c r="L6" s="244">
        <f>K6/G6-1</f>
        <v>1.3192094667397569E-2</v>
      </c>
      <c r="M6" s="243">
        <f>K6-G6</f>
        <v>5583</v>
      </c>
      <c r="N6" s="244">
        <f>K6/$K$6</f>
        <v>1</v>
      </c>
      <c r="O6" s="243">
        <v>421973</v>
      </c>
      <c r="P6" s="244">
        <f>O6/K6-1</f>
        <v>-1.5900520300099585E-2</v>
      </c>
      <c r="Q6" s="243">
        <f>O6-K6</f>
        <v>-6818</v>
      </c>
      <c r="R6" s="244">
        <f>IFERROR(O6/C6-1,"-")</f>
        <v>1.6435023485487088E-2</v>
      </c>
      <c r="S6" s="243">
        <f>O6-C6</f>
        <v>6823</v>
      </c>
      <c r="T6" s="244">
        <f>O6/$O$6</f>
        <v>1</v>
      </c>
      <c r="V6" s="29"/>
      <c r="W6" s="79"/>
      <c r="AE6" s="1" t="s">
        <v>173</v>
      </c>
    </row>
    <row r="7" spans="1:31" s="4" customFormat="1" x14ac:dyDescent="0.25">
      <c r="B7" s="235" t="s">
        <v>44</v>
      </c>
      <c r="C7" s="252">
        <v>113067</v>
      </c>
      <c r="D7" s="252">
        <v>58508</v>
      </c>
      <c r="E7" s="252">
        <v>126666</v>
      </c>
      <c r="F7" s="258">
        <f t="shared" ref="F7:F16" si="0">E7/$E$6</f>
        <v>0.30445044802522786</v>
      </c>
      <c r="G7" s="252">
        <v>86811</v>
      </c>
      <c r="H7" s="260">
        <f>G7/E7-1</f>
        <v>-0.31464639287575202</v>
      </c>
      <c r="I7" s="259">
        <f>G7-E7</f>
        <v>-39855</v>
      </c>
      <c r="J7" s="258">
        <f>G7/$G$6</f>
        <v>0.20512608457307044</v>
      </c>
      <c r="K7" s="252">
        <v>75374</v>
      </c>
      <c r="L7" s="260">
        <f>K7/G7-1</f>
        <v>-0.13174597689232936</v>
      </c>
      <c r="M7" s="259">
        <f>K7-G7</f>
        <v>-11437</v>
      </c>
      <c r="N7" s="258">
        <f>K7/$K$6</f>
        <v>0.17578260737748694</v>
      </c>
      <c r="O7" s="252">
        <v>60650</v>
      </c>
      <c r="P7" s="260">
        <f>O7/K7-1</f>
        <v>-0.19534587523549229</v>
      </c>
      <c r="Q7" s="259">
        <f>O7-K7</f>
        <v>-14724</v>
      </c>
      <c r="R7" s="260">
        <f t="shared" ref="R7:R16" si="1">IFERROR(O7/C7-1,"-")</f>
        <v>-0.46359238327717189</v>
      </c>
      <c r="S7" s="259">
        <f t="shared" ref="S7:S16" si="2">O7-C7</f>
        <v>-52417</v>
      </c>
      <c r="T7" s="258">
        <f>O7/$O$6</f>
        <v>0.14372957511499551</v>
      </c>
      <c r="V7" s="29"/>
      <c r="W7" s="79"/>
      <c r="AE7" s="1" t="s">
        <v>175</v>
      </c>
    </row>
    <row r="8" spans="1:31" s="4" customFormat="1" x14ac:dyDescent="0.25">
      <c r="B8" s="235" t="s">
        <v>45</v>
      </c>
      <c r="C8" s="252">
        <v>51328</v>
      </c>
      <c r="D8" s="252">
        <v>23289</v>
      </c>
      <c r="E8" s="252">
        <v>43482</v>
      </c>
      <c r="F8" s="258">
        <f t="shared" si="0"/>
        <v>0.1045119793869938</v>
      </c>
      <c r="G8" s="252">
        <v>48094</v>
      </c>
      <c r="H8" s="260">
        <f t="shared" ref="H8:H16" si="3">G8/E8-1</f>
        <v>0.10606687824847061</v>
      </c>
      <c r="I8" s="259">
        <f t="shared" ref="I8:I16" si="4">G8-E8</f>
        <v>4612</v>
      </c>
      <c r="J8" s="258">
        <f t="shared" ref="J8:J16" si="5">G8/$G$6</f>
        <v>0.11364151906391183</v>
      </c>
      <c r="K8" s="252">
        <v>51902</v>
      </c>
      <c r="L8" s="260">
        <f t="shared" ref="L8:L16" si="6">K8/G8-1</f>
        <v>7.9178275876408799E-2</v>
      </c>
      <c r="M8" s="259">
        <f t="shared" ref="M8:M16" si="7">K8-G8</f>
        <v>3808</v>
      </c>
      <c r="N8" s="258">
        <f t="shared" ref="N8:N16" si="8">K8/$K$6</f>
        <v>0.12104265248104555</v>
      </c>
      <c r="O8" s="252">
        <v>50245</v>
      </c>
      <c r="P8" s="260">
        <f t="shared" ref="P8:P16" si="9">O8/K8-1</f>
        <v>-3.1925552001849655E-2</v>
      </c>
      <c r="Q8" s="259">
        <f t="shared" ref="Q8:Q16" si="10">O8-K8</f>
        <v>-1657</v>
      </c>
      <c r="R8" s="260">
        <f t="shared" si="1"/>
        <v>-2.1099594763092311E-2</v>
      </c>
      <c r="S8" s="259">
        <f t="shared" si="2"/>
        <v>-1083</v>
      </c>
      <c r="T8" s="258">
        <f t="shared" ref="T8:T16" si="11">O8/$O$6</f>
        <v>0.11907159936773205</v>
      </c>
      <c r="V8" s="29"/>
      <c r="W8" s="79"/>
      <c r="AE8" s="1"/>
    </row>
    <row r="9" spans="1:31" s="4" customFormat="1" x14ac:dyDescent="0.25">
      <c r="B9" s="235" t="s">
        <v>46</v>
      </c>
      <c r="C9" s="252">
        <v>5944</v>
      </c>
      <c r="D9" s="252">
        <v>1654</v>
      </c>
      <c r="E9" s="252">
        <v>2415</v>
      </c>
      <c r="F9" s="253">
        <f t="shared" si="0"/>
        <v>5.8046186978425564E-3</v>
      </c>
      <c r="G9" s="252">
        <v>3515</v>
      </c>
      <c r="H9" s="264">
        <f t="shared" si="3"/>
        <v>0.45548654244306408</v>
      </c>
      <c r="I9" s="255">
        <f t="shared" si="4"/>
        <v>1100</v>
      </c>
      <c r="J9" s="253">
        <f t="shared" si="5"/>
        <v>8.3056085896296861E-3</v>
      </c>
      <c r="K9" s="252">
        <v>14811</v>
      </c>
      <c r="L9" s="260">
        <f t="shared" si="6"/>
        <v>3.2136557610241825</v>
      </c>
      <c r="M9" s="259">
        <f t="shared" si="7"/>
        <v>11296</v>
      </c>
      <c r="N9" s="258">
        <f t="shared" si="8"/>
        <v>3.4541303338922691E-2</v>
      </c>
      <c r="O9" s="252">
        <v>7251</v>
      </c>
      <c r="P9" s="260">
        <f t="shared" si="9"/>
        <v>-0.51043143609479436</v>
      </c>
      <c r="Q9" s="259">
        <f t="shared" si="10"/>
        <v>-7560</v>
      </c>
      <c r="R9" s="260">
        <f t="shared" si="1"/>
        <v>0.21988559892328396</v>
      </c>
      <c r="S9" s="259">
        <f t="shared" si="2"/>
        <v>1307</v>
      </c>
      <c r="T9" s="258">
        <f t="shared" si="11"/>
        <v>1.7183563877309686E-2</v>
      </c>
      <c r="V9" s="29"/>
      <c r="W9" s="79"/>
      <c r="AE9" s="1"/>
    </row>
    <row r="10" spans="1:31" s="4" customFormat="1" x14ac:dyDescent="0.25">
      <c r="B10" s="235" t="s">
        <v>48</v>
      </c>
      <c r="C10" s="252">
        <v>72064</v>
      </c>
      <c r="D10" s="252">
        <v>25393</v>
      </c>
      <c r="E10" s="252">
        <v>66989</v>
      </c>
      <c r="F10" s="258">
        <f t="shared" si="0"/>
        <v>0.16101267161481367</v>
      </c>
      <c r="G10" s="252">
        <v>97391</v>
      </c>
      <c r="H10" s="260">
        <f t="shared" si="3"/>
        <v>0.45383570436937415</v>
      </c>
      <c r="I10" s="259">
        <f t="shared" si="4"/>
        <v>30402</v>
      </c>
      <c r="J10" s="258">
        <f t="shared" si="5"/>
        <v>0.23012561199221188</v>
      </c>
      <c r="K10" s="252">
        <v>92103</v>
      </c>
      <c r="L10" s="260">
        <f t="shared" si="6"/>
        <v>-5.4296598248298134E-2</v>
      </c>
      <c r="M10" s="259">
        <f t="shared" si="7"/>
        <v>-5288</v>
      </c>
      <c r="N10" s="258">
        <f t="shared" si="8"/>
        <v>0.21479695236140683</v>
      </c>
      <c r="O10" s="252">
        <v>106284</v>
      </c>
      <c r="P10" s="260">
        <f t="shared" si="9"/>
        <v>0.15396892609361257</v>
      </c>
      <c r="Q10" s="259">
        <f t="shared" si="10"/>
        <v>14181</v>
      </c>
      <c r="R10" s="260">
        <f t="shared" si="1"/>
        <v>0.4748556838365896</v>
      </c>
      <c r="S10" s="259">
        <f t="shared" si="2"/>
        <v>34220</v>
      </c>
      <c r="T10" s="258">
        <f>O10/$O$6</f>
        <v>0.25187393506219591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11886</v>
      </c>
      <c r="D11" s="252">
        <v>4832</v>
      </c>
      <c r="E11" s="252">
        <v>24120</v>
      </c>
      <c r="F11" s="253">
        <f t="shared" si="0"/>
        <v>5.7974079913856093E-2</v>
      </c>
      <c r="G11" s="252">
        <v>16359</v>
      </c>
      <c r="H11" s="264">
        <f t="shared" si="3"/>
        <v>-0.32176616915422884</v>
      </c>
      <c r="I11" s="255">
        <f t="shared" si="4"/>
        <v>-7761</v>
      </c>
      <c r="J11" s="253">
        <f t="shared" si="5"/>
        <v>3.8654751327952215E-2</v>
      </c>
      <c r="K11" s="252">
        <v>19520</v>
      </c>
      <c r="L11" s="260">
        <f t="shared" si="6"/>
        <v>0.19322696986368371</v>
      </c>
      <c r="M11" s="259">
        <f t="shared" si="7"/>
        <v>3161</v>
      </c>
      <c r="N11" s="258">
        <f t="shared" si="8"/>
        <v>4.5523343540326174E-2</v>
      </c>
      <c r="O11" s="252">
        <v>16099</v>
      </c>
      <c r="P11" s="260">
        <f t="shared" si="9"/>
        <v>-0.17525614754098362</v>
      </c>
      <c r="Q11" s="259">
        <f t="shared" si="10"/>
        <v>-3421</v>
      </c>
      <c r="R11" s="260">
        <f t="shared" si="1"/>
        <v>0.35445061416792867</v>
      </c>
      <c r="S11" s="259">
        <f t="shared" si="2"/>
        <v>4213</v>
      </c>
      <c r="T11" s="258">
        <f t="shared" si="11"/>
        <v>3.8151730086996086E-2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61076</v>
      </c>
      <c r="D12" s="252">
        <v>24076</v>
      </c>
      <c r="E12" s="252">
        <v>53247</v>
      </c>
      <c r="F12" s="258">
        <f t="shared" si="0"/>
        <v>0.12798282890435719</v>
      </c>
      <c r="G12" s="252">
        <v>69865</v>
      </c>
      <c r="H12" s="260">
        <f t="shared" si="3"/>
        <v>0.31209270005821921</v>
      </c>
      <c r="I12" s="259">
        <f t="shared" si="4"/>
        <v>16618</v>
      </c>
      <c r="J12" s="258">
        <f t="shared" si="5"/>
        <v>0.16508430842517155</v>
      </c>
      <c r="K12" s="252">
        <v>66121</v>
      </c>
      <c r="L12" s="260">
        <f t="shared" si="6"/>
        <v>-5.3589064624633198E-2</v>
      </c>
      <c r="M12" s="259">
        <f t="shared" si="7"/>
        <v>-3744</v>
      </c>
      <c r="N12" s="258">
        <f t="shared" si="8"/>
        <v>0.1542033298273518</v>
      </c>
      <c r="O12" s="252">
        <v>75793</v>
      </c>
      <c r="P12" s="260">
        <f t="shared" si="9"/>
        <v>0.14627727953297742</v>
      </c>
      <c r="Q12" s="259">
        <f t="shared" si="10"/>
        <v>9672</v>
      </c>
      <c r="R12" s="260">
        <f t="shared" si="1"/>
        <v>0.24096208003143627</v>
      </c>
      <c r="S12" s="259">
        <f t="shared" si="2"/>
        <v>14717</v>
      </c>
      <c r="T12" s="258">
        <f t="shared" si="11"/>
        <v>0.17961575740627955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19153</v>
      </c>
      <c r="D13" s="252">
        <v>8025</v>
      </c>
      <c r="E13" s="252">
        <v>11001</v>
      </c>
      <c r="F13" s="253">
        <f t="shared" si="0"/>
        <v>2.6441660577625658E-2</v>
      </c>
      <c r="G13" s="252">
        <v>16289</v>
      </c>
      <c r="H13" s="264">
        <f t="shared" si="3"/>
        <v>0.48068357422052532</v>
      </c>
      <c r="I13" s="255">
        <f t="shared" si="4"/>
        <v>5288</v>
      </c>
      <c r="J13" s="253">
        <f t="shared" si="5"/>
        <v>3.8489348027447495E-2</v>
      </c>
      <c r="K13" s="252">
        <v>12024</v>
      </c>
      <c r="L13" s="260">
        <f t="shared" si="6"/>
        <v>-0.261833138928111</v>
      </c>
      <c r="M13" s="259">
        <f t="shared" si="7"/>
        <v>-4265</v>
      </c>
      <c r="N13" s="258">
        <f t="shared" si="8"/>
        <v>2.8041633336520589E-2</v>
      </c>
      <c r="O13" s="252">
        <v>11877</v>
      </c>
      <c r="P13" s="260">
        <f t="shared" si="9"/>
        <v>-1.2225548902195627E-2</v>
      </c>
      <c r="Q13" s="259">
        <f t="shared" si="10"/>
        <v>-147</v>
      </c>
      <c r="R13" s="260">
        <f t="shared" si="1"/>
        <v>-0.37988826815642462</v>
      </c>
      <c r="S13" s="259">
        <f t="shared" si="2"/>
        <v>-7276</v>
      </c>
      <c r="T13" s="258">
        <f t="shared" si="11"/>
        <v>2.8146350595891205E-2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24890</v>
      </c>
      <c r="D14" s="252">
        <v>16209</v>
      </c>
      <c r="E14" s="252">
        <v>34195</v>
      </c>
      <c r="F14" s="258">
        <f t="shared" si="0"/>
        <v>8.219003576510403E-2</v>
      </c>
      <c r="G14" s="252">
        <v>19943</v>
      </c>
      <c r="H14" s="260">
        <f t="shared" si="3"/>
        <v>-0.41678607983623339</v>
      </c>
      <c r="I14" s="259">
        <f t="shared" si="4"/>
        <v>-14252</v>
      </c>
      <c r="J14" s="258">
        <f t="shared" si="5"/>
        <v>4.7123400313793688E-2</v>
      </c>
      <c r="K14" s="252">
        <v>20738</v>
      </c>
      <c r="L14" s="260">
        <f t="shared" si="6"/>
        <v>3.9863611292182632E-2</v>
      </c>
      <c r="M14" s="259">
        <f t="shared" si="7"/>
        <v>795</v>
      </c>
      <c r="N14" s="258">
        <f t="shared" si="8"/>
        <v>4.8363888234594477E-2</v>
      </c>
      <c r="O14" s="252">
        <v>18376</v>
      </c>
      <c r="P14" s="260">
        <f t="shared" si="9"/>
        <v>-0.1138971935577201</v>
      </c>
      <c r="Q14" s="259">
        <f t="shared" si="10"/>
        <v>-2362</v>
      </c>
      <c r="R14" s="260">
        <f t="shared" si="1"/>
        <v>-0.26171153073523501</v>
      </c>
      <c r="S14" s="259">
        <f t="shared" si="2"/>
        <v>-6514</v>
      </c>
      <c r="T14" s="258">
        <f t="shared" si="11"/>
        <v>4.354780993096715E-2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22752</v>
      </c>
      <c r="D15" s="252">
        <v>8022</v>
      </c>
      <c r="E15" s="252">
        <v>21567</v>
      </c>
      <c r="F15" s="253">
        <f t="shared" si="0"/>
        <v>5.1837768718993961E-2</v>
      </c>
      <c r="G15" s="252">
        <v>23338</v>
      </c>
      <c r="H15" s="264">
        <f t="shared" si="3"/>
        <v>8.2116196040246781E-2</v>
      </c>
      <c r="I15" s="255">
        <f t="shared" si="4"/>
        <v>1771</v>
      </c>
      <c r="J15" s="253">
        <f t="shared" si="5"/>
        <v>5.5145460388272435E-2</v>
      </c>
      <c r="K15" s="252">
        <v>31999</v>
      </c>
      <c r="L15" s="260">
        <f t="shared" si="6"/>
        <v>0.37111149198731685</v>
      </c>
      <c r="M15" s="259">
        <f t="shared" si="7"/>
        <v>8661</v>
      </c>
      <c r="N15" s="258">
        <f t="shared" si="8"/>
        <v>7.4626099894820552E-2</v>
      </c>
      <c r="O15" s="252">
        <v>37562</v>
      </c>
      <c r="P15" s="260">
        <f t="shared" si="9"/>
        <v>0.17384918278696215</v>
      </c>
      <c r="Q15" s="259">
        <f t="shared" si="10"/>
        <v>5563</v>
      </c>
      <c r="R15" s="260">
        <f t="shared" si="1"/>
        <v>0.65093178621659642</v>
      </c>
      <c r="S15" s="259">
        <f t="shared" si="2"/>
        <v>14810</v>
      </c>
      <c r="T15" s="258">
        <f t="shared" si="11"/>
        <v>8.9015173956627558E-2</v>
      </c>
      <c r="V15" s="29"/>
      <c r="W15" s="79"/>
      <c r="AE15" s="1"/>
    </row>
    <row r="16" spans="1:31" s="4" customFormat="1" x14ac:dyDescent="0.25">
      <c r="B16" s="235" t="s">
        <v>201</v>
      </c>
      <c r="C16" s="252">
        <f>C6-SUM(C7:C15)</f>
        <v>32990</v>
      </c>
      <c r="D16" s="252">
        <f>D6-SUM(D7:D15)</f>
        <v>38381</v>
      </c>
      <c r="E16" s="252">
        <f>E6-SUM(E7:E15)</f>
        <v>32366</v>
      </c>
      <c r="F16" s="258">
        <f t="shared" si="0"/>
        <v>7.7793908395185171E-2</v>
      </c>
      <c r="G16" s="252">
        <f>G6-SUM(G7:G15)</f>
        <v>41603</v>
      </c>
      <c r="H16" s="260">
        <f t="shared" si="3"/>
        <v>0.28539207810665523</v>
      </c>
      <c r="I16" s="259">
        <f t="shared" si="4"/>
        <v>9237</v>
      </c>
      <c r="J16" s="258">
        <f t="shared" si="5"/>
        <v>9.8303907298538787E-2</v>
      </c>
      <c r="K16" s="252">
        <f>K6-SUM(K7:K15)</f>
        <v>44199</v>
      </c>
      <c r="L16" s="260">
        <f t="shared" si="6"/>
        <v>6.2399346200995076E-2</v>
      </c>
      <c r="M16" s="259">
        <f t="shared" si="7"/>
        <v>2596</v>
      </c>
      <c r="N16" s="258">
        <f t="shared" si="8"/>
        <v>0.10307818960752441</v>
      </c>
      <c r="O16" s="252">
        <f>O6-SUM(O7:O15)</f>
        <v>37836</v>
      </c>
      <c r="P16" s="260">
        <f t="shared" si="9"/>
        <v>-0.14396253308898388</v>
      </c>
      <c r="Q16" s="259">
        <f t="shared" si="10"/>
        <v>-6363</v>
      </c>
      <c r="R16" s="260">
        <f t="shared" si="1"/>
        <v>0.1468929978781448</v>
      </c>
      <c r="S16" s="259">
        <f t="shared" si="2"/>
        <v>4846</v>
      </c>
      <c r="T16" s="258">
        <f t="shared" si="11"/>
        <v>8.9664504601005279E-2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180</v>
      </c>
    </row>
    <row r="18" spans="2:31" s="4" customFormat="1" x14ac:dyDescent="0.25">
      <c r="B18" s="125" t="s">
        <v>181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182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183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184</v>
      </c>
      <c r="O44" s="14">
        <v>2021</v>
      </c>
      <c r="P44" s="14" t="s">
        <v>184</v>
      </c>
      <c r="Q44" s="14" t="s">
        <v>185</v>
      </c>
      <c r="R44" s="14" t="s">
        <v>186</v>
      </c>
      <c r="S44" s="14" t="s">
        <v>187</v>
      </c>
      <c r="T44" s="87"/>
      <c r="AE44" s="1"/>
    </row>
    <row r="45" spans="2:31" s="4" customFormat="1" ht="18.75" hidden="1" x14ac:dyDescent="0.3">
      <c r="B45" s="224" t="s">
        <v>171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172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173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174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175</v>
      </c>
    </row>
    <row r="49" spans="2:31" s="4" customFormat="1" hidden="1" x14ac:dyDescent="0.25">
      <c r="B49" s="235" t="s">
        <v>176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177</v>
      </c>
    </row>
    <row r="50" spans="2:31" s="4" customFormat="1" hidden="1" x14ac:dyDescent="0.25">
      <c r="B50" s="235" t="s">
        <v>178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179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180</v>
      </c>
    </row>
    <row r="52" spans="2:31" s="4" customFormat="1" hidden="1" x14ac:dyDescent="0.25">
      <c r="B52" s="269" t="s">
        <v>181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182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200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173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175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201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180</v>
      </c>
    </row>
    <row r="148" spans="2:31" s="4" customFormat="1" x14ac:dyDescent="0.25">
      <c r="B148" s="125" t="s">
        <v>181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182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132E-DA5A-429C-B02C-EB857E1B7C0A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309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204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11078</v>
      </c>
      <c r="D8" s="312">
        <f t="shared" ref="D8:D14" si="0">C8/C9-1</f>
        <v>-0.45471549517621579</v>
      </c>
    </row>
    <row r="9" spans="1:5" x14ac:dyDescent="0.25">
      <c r="A9" s="1"/>
      <c r="B9" s="114">
        <v>2023</v>
      </c>
      <c r="C9" s="115">
        <v>20316</v>
      </c>
      <c r="D9" s="312">
        <f t="shared" si="0"/>
        <v>1.9854518736223365</v>
      </c>
    </row>
    <row r="10" spans="1:5" x14ac:dyDescent="0.25">
      <c r="A10" s="1"/>
      <c r="B10" s="114">
        <v>2022</v>
      </c>
      <c r="C10" s="115">
        <v>6805</v>
      </c>
      <c r="D10" s="312">
        <f t="shared" si="0"/>
        <v>0.36728953184649393</v>
      </c>
    </row>
    <row r="11" spans="1:5" x14ac:dyDescent="0.25">
      <c r="A11" s="1"/>
      <c r="B11" s="114">
        <v>2021</v>
      </c>
      <c r="C11" s="115">
        <v>4977</v>
      </c>
      <c r="D11" s="312">
        <f t="shared" si="0"/>
        <v>1.1035502958579881</v>
      </c>
    </row>
    <row r="12" spans="1:5" x14ac:dyDescent="0.25">
      <c r="A12" s="1" t="s">
        <v>72</v>
      </c>
      <c r="B12" s="114">
        <v>2020</v>
      </c>
      <c r="C12" s="115">
        <v>2366</v>
      </c>
      <c r="D12" s="312">
        <f t="shared" si="0"/>
        <v>-0.77558569667077681</v>
      </c>
    </row>
    <row r="13" spans="1:5" x14ac:dyDescent="0.25">
      <c r="A13" s="1" t="s">
        <v>74</v>
      </c>
      <c r="B13" s="114">
        <v>2019</v>
      </c>
      <c r="C13" s="115">
        <v>10543</v>
      </c>
      <c r="D13" s="312">
        <f t="shared" si="0"/>
        <v>-9.9504612230953193E-2</v>
      </c>
    </row>
    <row r="14" spans="1:5" x14ac:dyDescent="0.25">
      <c r="A14" s="1" t="s">
        <v>76</v>
      </c>
      <c r="B14" s="114">
        <v>2018</v>
      </c>
      <c r="C14" s="115">
        <v>11708</v>
      </c>
      <c r="D14" s="312">
        <f t="shared" si="0"/>
        <v>5.7346699178181249E-2</v>
      </c>
    </row>
    <row r="15" spans="1:5" x14ac:dyDescent="0.25">
      <c r="A15" s="1" t="s">
        <v>78</v>
      </c>
      <c r="B15" s="114">
        <v>2017</v>
      </c>
      <c r="C15" s="115">
        <v>11073</v>
      </c>
      <c r="D15" s="116">
        <f>C15/C16-1</f>
        <v>-7.1290782521177598E-2</v>
      </c>
    </row>
    <row r="16" spans="1:5" x14ac:dyDescent="0.25">
      <c r="A16" s="1" t="s">
        <v>80</v>
      </c>
      <c r="B16" s="114">
        <v>2016</v>
      </c>
      <c r="C16" s="115">
        <v>11923</v>
      </c>
      <c r="D16" s="312">
        <f t="shared" ref="D16:D18" si="1">C16/C17-1</f>
        <v>2.1942230221993597E-2</v>
      </c>
    </row>
    <row r="17" spans="1:4" x14ac:dyDescent="0.25">
      <c r="A17" s="1" t="s">
        <v>82</v>
      </c>
      <c r="B17" s="114">
        <v>2015</v>
      </c>
      <c r="C17" s="115">
        <v>11667</v>
      </c>
      <c r="D17" s="312">
        <f t="shared" si="1"/>
        <v>-8.0252266456444565E-2</v>
      </c>
    </row>
    <row r="18" spans="1:4" x14ac:dyDescent="0.25">
      <c r="A18" s="1" t="s">
        <v>84</v>
      </c>
      <c r="B18" s="114">
        <v>2014</v>
      </c>
      <c r="C18" s="115">
        <v>12685</v>
      </c>
      <c r="D18" s="312">
        <f t="shared" si="1"/>
        <v>0.68213764752685324</v>
      </c>
    </row>
    <row r="19" spans="1:4" x14ac:dyDescent="0.25">
      <c r="A19" s="1" t="s">
        <v>86</v>
      </c>
      <c r="B19" s="114">
        <v>2013</v>
      </c>
      <c r="C19" s="115">
        <v>7541</v>
      </c>
      <c r="D19" s="116">
        <f t="shared" ref="D19:D21" si="2">C19/C20-1</f>
        <v>-0.26126567398119127</v>
      </c>
    </row>
    <row r="20" spans="1:4" x14ac:dyDescent="0.25">
      <c r="A20" s="1" t="s">
        <v>88</v>
      </c>
      <c r="B20" s="114">
        <v>2012</v>
      </c>
      <c r="C20" s="115">
        <v>10208</v>
      </c>
      <c r="D20" s="116">
        <f>C20/C21-1</f>
        <v>-0.20012537219871496</v>
      </c>
    </row>
    <row r="21" spans="1:4" x14ac:dyDescent="0.25">
      <c r="A21" s="1" t="s">
        <v>90</v>
      </c>
      <c r="B21" s="114">
        <v>2011</v>
      </c>
      <c r="C21" s="115">
        <v>12762</v>
      </c>
      <c r="D21" s="116">
        <f t="shared" si="2"/>
        <v>-6.6900636104408884E-2</v>
      </c>
    </row>
    <row r="22" spans="1:4" x14ac:dyDescent="0.25">
      <c r="A22" s="1" t="s">
        <v>92</v>
      </c>
      <c r="B22" s="114">
        <v>2010</v>
      </c>
      <c r="C22" s="115">
        <v>13677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91BD-B95C-4DB1-A6D8-FFF63BC271D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205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3803</v>
      </c>
      <c r="D8" s="116">
        <f t="shared" ref="D8:D21" si="0">C8/C9-1</f>
        <v>-0.30079058650487223</v>
      </c>
    </row>
    <row r="9" spans="1:5" x14ac:dyDescent="0.25">
      <c r="A9" s="1"/>
      <c r="B9" s="114">
        <v>2023</v>
      </c>
      <c r="C9" s="115">
        <v>5439</v>
      </c>
      <c r="D9" s="116">
        <f t="shared" si="0"/>
        <v>0.67508469356328926</v>
      </c>
    </row>
    <row r="10" spans="1:5" x14ac:dyDescent="0.25">
      <c r="A10" s="1"/>
      <c r="B10" s="114">
        <v>2022</v>
      </c>
      <c r="C10" s="115">
        <v>3247</v>
      </c>
      <c r="D10" s="116">
        <f t="shared" si="0"/>
        <v>0.28086785009861925</v>
      </c>
    </row>
    <row r="11" spans="1:5" x14ac:dyDescent="0.25">
      <c r="A11" s="1"/>
      <c r="B11" s="114">
        <v>2021</v>
      </c>
      <c r="C11" s="115">
        <v>2535</v>
      </c>
      <c r="D11" s="116">
        <f t="shared" si="0"/>
        <v>2.7224669603524227</v>
      </c>
    </row>
    <row r="12" spans="1:5" x14ac:dyDescent="0.25">
      <c r="A12" s="1" t="s">
        <v>72</v>
      </c>
      <c r="B12" s="114">
        <v>2020</v>
      </c>
      <c r="C12" s="115">
        <v>681</v>
      </c>
      <c r="D12" s="116">
        <f t="shared" si="0"/>
        <v>-0.85082146768893763</v>
      </c>
    </row>
    <row r="13" spans="1:5" x14ac:dyDescent="0.25">
      <c r="A13" s="1" t="s">
        <v>74</v>
      </c>
      <c r="B13" s="114">
        <v>2019</v>
      </c>
      <c r="C13" s="115">
        <v>4565</v>
      </c>
      <c r="D13" s="116">
        <f t="shared" si="0"/>
        <v>4.0337283500455845E-2</v>
      </c>
    </row>
    <row r="14" spans="1:5" x14ac:dyDescent="0.25">
      <c r="A14" s="1" t="s">
        <v>76</v>
      </c>
      <c r="B14" s="114">
        <v>2018</v>
      </c>
      <c r="C14" s="115">
        <v>4388</v>
      </c>
      <c r="D14" s="116">
        <f t="shared" si="0"/>
        <v>0.13267940113577703</v>
      </c>
    </row>
    <row r="15" spans="1:5" x14ac:dyDescent="0.25">
      <c r="A15" s="1" t="s">
        <v>78</v>
      </c>
      <c r="B15" s="114">
        <v>2017</v>
      </c>
      <c r="C15" s="115">
        <v>3874</v>
      </c>
      <c r="D15" s="116">
        <f>C15/C16-1</f>
        <v>-7.0760374190453335E-2</v>
      </c>
    </row>
    <row r="16" spans="1:5" x14ac:dyDescent="0.25">
      <c r="A16" s="1" t="s">
        <v>80</v>
      </c>
      <c r="B16" s="114">
        <v>2016</v>
      </c>
      <c r="C16" s="115">
        <v>4169</v>
      </c>
      <c r="D16" s="116">
        <f>C16/C17-1</f>
        <v>9.2505241090146795E-2</v>
      </c>
    </row>
    <row r="17" spans="1:4" x14ac:dyDescent="0.25">
      <c r="A17" s="1" t="s">
        <v>82</v>
      </c>
      <c r="B17" s="114">
        <v>2015</v>
      </c>
      <c r="C17" s="115">
        <v>3816</v>
      </c>
      <c r="D17" s="116">
        <f t="shared" si="0"/>
        <v>-0.32745858301022202</v>
      </c>
    </row>
    <row r="18" spans="1:4" x14ac:dyDescent="0.25">
      <c r="A18" s="1" t="s">
        <v>84</v>
      </c>
      <c r="B18" s="114">
        <v>2014</v>
      </c>
      <c r="C18" s="115">
        <v>5674</v>
      </c>
      <c r="D18" s="116">
        <f t="shared" si="0"/>
        <v>0.91559756920999336</v>
      </c>
    </row>
    <row r="19" spans="1:4" x14ac:dyDescent="0.25">
      <c r="A19" s="1" t="s">
        <v>86</v>
      </c>
      <c r="B19" s="114">
        <v>2013</v>
      </c>
      <c r="C19" s="115">
        <v>2962</v>
      </c>
      <c r="D19" s="116">
        <f t="shared" si="0"/>
        <v>-0.27703197461557239</v>
      </c>
    </row>
    <row r="20" spans="1:4" x14ac:dyDescent="0.25">
      <c r="A20" s="1" t="s">
        <v>88</v>
      </c>
      <c r="B20" s="114">
        <v>2012</v>
      </c>
      <c r="C20" s="115">
        <v>4097</v>
      </c>
      <c r="D20" s="116">
        <f>C20/C21-1</f>
        <v>0.12031719989062073</v>
      </c>
    </row>
    <row r="21" spans="1:4" x14ac:dyDescent="0.25">
      <c r="A21" s="1" t="s">
        <v>90</v>
      </c>
      <c r="B21" s="114">
        <v>2011</v>
      </c>
      <c r="C21" s="115">
        <v>3657</v>
      </c>
      <c r="D21" s="116">
        <f t="shared" si="0"/>
        <v>-0.12616487455197134</v>
      </c>
    </row>
    <row r="22" spans="1:4" x14ac:dyDescent="0.25">
      <c r="A22" s="1" t="s">
        <v>92</v>
      </c>
      <c r="B22" s="114">
        <v>2010</v>
      </c>
      <c r="C22" s="115">
        <v>4185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5C54-470D-4634-81E6-8A84AAB1A58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206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2024</v>
      </c>
      <c r="C8" s="115">
        <v>7251</v>
      </c>
      <c r="D8" s="116">
        <f t="shared" ref="D8:D21" si="0">C8/C9-1</f>
        <v>-0.51043143609479436</v>
      </c>
    </row>
    <row r="9" spans="1:5" x14ac:dyDescent="0.25">
      <c r="A9" s="1"/>
      <c r="B9" s="114">
        <v>2023</v>
      </c>
      <c r="C9" s="115">
        <v>14811</v>
      </c>
      <c r="D9" s="116">
        <f t="shared" si="0"/>
        <v>3.2136557610241825</v>
      </c>
    </row>
    <row r="10" spans="1:5" x14ac:dyDescent="0.25">
      <c r="A10" s="1"/>
      <c r="B10" s="114">
        <v>2022</v>
      </c>
      <c r="C10" s="115">
        <v>3515</v>
      </c>
      <c r="D10" s="116">
        <f t="shared" si="0"/>
        <v>0.45548654244306408</v>
      </c>
    </row>
    <row r="11" spans="1:5" x14ac:dyDescent="0.25">
      <c r="A11" s="1"/>
      <c r="B11" s="114">
        <v>2021</v>
      </c>
      <c r="C11" s="115">
        <v>2415</v>
      </c>
      <c r="D11" s="116">
        <f t="shared" si="0"/>
        <v>0.45657418576598308</v>
      </c>
    </row>
    <row r="12" spans="1:5" x14ac:dyDescent="0.25">
      <c r="A12" s="1" t="s">
        <v>72</v>
      </c>
      <c r="B12" s="114">
        <v>2020</v>
      </c>
      <c r="C12" s="115">
        <v>1658</v>
      </c>
      <c r="D12" s="116">
        <f t="shared" si="0"/>
        <v>-0.72106325706594887</v>
      </c>
    </row>
    <row r="13" spans="1:5" x14ac:dyDescent="0.25">
      <c r="A13" s="1" t="s">
        <v>74</v>
      </c>
      <c r="B13" s="114">
        <v>2019</v>
      </c>
      <c r="C13" s="115">
        <v>5944</v>
      </c>
      <c r="D13" s="116">
        <f t="shared" si="0"/>
        <v>-0.182730647600715</v>
      </c>
    </row>
    <row r="14" spans="1:5" x14ac:dyDescent="0.25">
      <c r="A14" s="1" t="s">
        <v>76</v>
      </c>
      <c r="B14" s="114">
        <v>2018</v>
      </c>
      <c r="C14" s="115">
        <v>7273</v>
      </c>
      <c r="D14" s="116">
        <f t="shared" si="0"/>
        <v>1.3093745647026145E-2</v>
      </c>
    </row>
    <row r="15" spans="1:5" x14ac:dyDescent="0.25">
      <c r="A15" s="1" t="s">
        <v>78</v>
      </c>
      <c r="B15" s="114">
        <v>2017</v>
      </c>
      <c r="C15" s="115">
        <v>7179</v>
      </c>
      <c r="D15" s="116">
        <f t="shared" si="0"/>
        <v>-6.8509147528221126E-2</v>
      </c>
    </row>
    <row r="16" spans="1:5" x14ac:dyDescent="0.25">
      <c r="A16" s="1" t="s">
        <v>80</v>
      </c>
      <c r="B16" s="114">
        <v>2016</v>
      </c>
      <c r="C16" s="115">
        <v>7707</v>
      </c>
      <c r="D16" s="116">
        <f t="shared" si="0"/>
        <v>-1.4576141158419653E-2</v>
      </c>
    </row>
    <row r="17" spans="1:4" x14ac:dyDescent="0.25">
      <c r="A17" s="1" t="s">
        <v>82</v>
      </c>
      <c r="B17" s="114">
        <v>2015</v>
      </c>
      <c r="C17" s="115">
        <v>7821</v>
      </c>
      <c r="D17" s="116">
        <f t="shared" si="0"/>
        <v>0.12064765725748683</v>
      </c>
    </row>
    <row r="18" spans="1:4" x14ac:dyDescent="0.25">
      <c r="A18" s="1" t="s">
        <v>84</v>
      </c>
      <c r="B18" s="114">
        <v>2014</v>
      </c>
      <c r="C18" s="115">
        <v>6979</v>
      </c>
      <c r="D18" s="116">
        <f t="shared" si="0"/>
        <v>0.54573643410852712</v>
      </c>
    </row>
    <row r="19" spans="1:4" x14ac:dyDescent="0.25">
      <c r="A19" s="1" t="s">
        <v>86</v>
      </c>
      <c r="B19" s="114">
        <v>2013</v>
      </c>
      <c r="C19" s="115">
        <v>4515</v>
      </c>
      <c r="D19" s="116">
        <f t="shared" si="0"/>
        <v>-0.25297816015883523</v>
      </c>
    </row>
    <row r="20" spans="1:4" x14ac:dyDescent="0.25">
      <c r="A20" s="1" t="s">
        <v>88</v>
      </c>
      <c r="B20" s="114">
        <v>2012</v>
      </c>
      <c r="C20" s="115">
        <v>6044</v>
      </c>
      <c r="D20" s="116">
        <f>C20/C21-1</f>
        <v>-0.32941307000998554</v>
      </c>
    </row>
    <row r="21" spans="1:4" x14ac:dyDescent="0.25">
      <c r="A21" s="1" t="s">
        <v>90</v>
      </c>
      <c r="B21" s="114">
        <v>2011</v>
      </c>
      <c r="C21" s="115">
        <v>9013</v>
      </c>
      <c r="D21" s="116">
        <f t="shared" si="0"/>
        <v>-3.8920878652164648E-2</v>
      </c>
    </row>
    <row r="22" spans="1:4" x14ac:dyDescent="0.25">
      <c r="A22" s="1" t="s">
        <v>92</v>
      </c>
      <c r="B22" s="114">
        <v>2010</v>
      </c>
      <c r="C22" s="115">
        <v>9378</v>
      </c>
      <c r="D22" s="116"/>
    </row>
    <row r="23" spans="1:4" ht="6" customHeight="1" x14ac:dyDescent="0.25"/>
    <row r="24" spans="1:4" x14ac:dyDescent="0.25">
      <c r="B24" s="105" t="s">
        <v>55</v>
      </c>
      <c r="C24" s="105"/>
      <c r="D24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6D1C5-F7FC-45AB-B181-74E4D0D5FB34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8AFA88B4-88C4-4BEF-B8AD-A72F6DB0D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575FB-3071-4AD8-AF9B-C37CC92F1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2025-01-23T09:21:55Z</dcterms:created>
  <dcterms:modified xsi:type="dcterms:W3CDTF">2025-01-23T11:48:31Z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